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defaultThemeVersion="202300"/>
  <mc:AlternateContent xmlns:mc="http://schemas.openxmlformats.org/markup-compatibility/2006">
    <mc:Choice Requires="x15">
      <x15ac:absPath xmlns:x15ac="http://schemas.microsoft.com/office/spreadsheetml/2010/11/ac" url="/Users/simbarrow/AR Wild Dropbox/PRIVATE LANDS PROGRAM/Supporting Resources/PLLA RESOURCE LIBRARY/Module 2 Conservation Toolbox/Handouts and Worksheets/"/>
    </mc:Choice>
  </mc:AlternateContent>
  <xr:revisionPtr revIDLastSave="0" documentId="8_{F030BF39-B983-8448-B939-4E724B4C5FE5}" xr6:coauthVersionLast="47" xr6:coauthVersionMax="47" xr10:uidLastSave="{00000000-0000-0000-0000-000000000000}"/>
  <bookViews>
    <workbookView xWindow="0" yWindow="760" windowWidth="30240" windowHeight="17660" activeTab="3" xr2:uid="{7C685009-74C5-4F93-A9AE-3960C03DEE02}"/>
  </bookViews>
  <sheets>
    <sheet name="Introduction" sheetId="1" r:id="rId1"/>
    <sheet name="Physical Effects - Rationale" sheetId="2" r:id="rId2"/>
    <sheet name="Physical Effects - Numerical" sheetId="3" r:id="rId3"/>
    <sheet name="Physical Effects - Tool" sheetId="4" r:id="rId4"/>
    <sheet name="Sheet6" sheetId="6" state="hidden" r:id="rId5"/>
    <sheet name="Physical Effects - Negative" sheetId="5" r:id="rId6"/>
  </sheets>
  <externalReferences>
    <externalReference r:id="rId7"/>
  </externalReferences>
  <definedNames>
    <definedName name="effects">[1]Lookup!$A$4:$A$16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4" l="1"/>
  <c r="B4" i="5" l="1"/>
  <c r="C4" i="5"/>
  <c r="D4" i="5"/>
  <c r="E4" i="5"/>
  <c r="F4" i="5"/>
  <c r="G4" i="5"/>
  <c r="H4" i="5"/>
  <c r="I4" i="5"/>
  <c r="J4" i="5"/>
  <c r="K4" i="5"/>
  <c r="L4" i="5"/>
  <c r="M4" i="5"/>
  <c r="N4" i="5"/>
  <c r="O4" i="5"/>
  <c r="P4" i="5"/>
  <c r="Q4" i="5"/>
  <c r="R4" i="5"/>
  <c r="S4" i="5"/>
  <c r="T4" i="5"/>
  <c r="U4" i="5"/>
  <c r="V4" i="5"/>
  <c r="W4" i="5"/>
  <c r="X4" i="5"/>
  <c r="Y4" i="5"/>
  <c r="Z4" i="5"/>
  <c r="AA4" i="5"/>
  <c r="AB4" i="5"/>
  <c r="AC4" i="5"/>
  <c r="AD4" i="5"/>
  <c r="AE4" i="5"/>
  <c r="AF4" i="5"/>
  <c r="AG4" i="5"/>
  <c r="AH4" i="5"/>
  <c r="AI4" i="5"/>
  <c r="AJ4" i="5"/>
  <c r="AK4" i="5"/>
  <c r="AL4" i="5"/>
  <c r="AM4" i="5"/>
  <c r="AN4" i="5"/>
  <c r="AO4" i="5"/>
  <c r="AP4" i="5"/>
  <c r="AQ4" i="5"/>
  <c r="AR4" i="5"/>
  <c r="AS4" i="5"/>
  <c r="AT4" i="5"/>
  <c r="AU4" i="5"/>
  <c r="AV4" i="5"/>
  <c r="AW4" i="5"/>
  <c r="AX4" i="5"/>
  <c r="AY4" i="5"/>
  <c r="AZ4" i="5"/>
  <c r="BA4" i="5"/>
  <c r="BB4" i="5"/>
  <c r="BC4" i="5"/>
  <c r="BD4" i="5"/>
  <c r="BE4" i="5"/>
  <c r="BF4" i="5"/>
  <c r="BG4" i="5"/>
  <c r="BH4" i="5"/>
  <c r="BI4" i="5"/>
  <c r="B5" i="5"/>
  <c r="C5" i="5"/>
  <c r="D5" i="5"/>
  <c r="E5" i="5"/>
  <c r="F5" i="5"/>
  <c r="G5" i="5"/>
  <c r="H5" i="5"/>
  <c r="I5" i="5"/>
  <c r="J5" i="5"/>
  <c r="K5" i="5"/>
  <c r="L5" i="5"/>
  <c r="M5" i="5"/>
  <c r="N5" i="5"/>
  <c r="O5" i="5"/>
  <c r="P5" i="5"/>
  <c r="Q5" i="5"/>
  <c r="R5" i="5"/>
  <c r="S5" i="5"/>
  <c r="T5" i="5"/>
  <c r="U5" i="5"/>
  <c r="V5" i="5"/>
  <c r="W5" i="5"/>
  <c r="X5" i="5"/>
  <c r="Y5" i="5"/>
  <c r="Z5" i="5"/>
  <c r="AA5" i="5"/>
  <c r="AB5" i="5"/>
  <c r="AC5" i="5"/>
  <c r="AD5" i="5"/>
  <c r="AE5" i="5"/>
  <c r="AF5" i="5"/>
  <c r="AG5" i="5"/>
  <c r="AH5" i="5"/>
  <c r="AI5" i="5"/>
  <c r="AJ5" i="5"/>
  <c r="AK5" i="5"/>
  <c r="AL5" i="5"/>
  <c r="AM5" i="5"/>
  <c r="AN5" i="5"/>
  <c r="AO5" i="5"/>
  <c r="AP5" i="5"/>
  <c r="AQ5" i="5"/>
  <c r="AR5" i="5"/>
  <c r="AS5" i="5"/>
  <c r="AT5" i="5"/>
  <c r="AU5" i="5"/>
  <c r="AV5" i="5"/>
  <c r="AW5" i="5"/>
  <c r="AX5" i="5"/>
  <c r="AY5" i="5"/>
  <c r="AZ5" i="5"/>
  <c r="BA5" i="5"/>
  <c r="BB5" i="5"/>
  <c r="BC5" i="5"/>
  <c r="BD5" i="5"/>
  <c r="BE5" i="5"/>
  <c r="BF5" i="5"/>
  <c r="BG5" i="5"/>
  <c r="BH5" i="5"/>
  <c r="BI5" i="5"/>
  <c r="B6" i="5"/>
  <c r="C6" i="5"/>
  <c r="D6" i="5"/>
  <c r="E6" i="5"/>
  <c r="F6" i="5"/>
  <c r="G6" i="5"/>
  <c r="H6" i="5"/>
  <c r="I6" i="5"/>
  <c r="J6" i="5"/>
  <c r="K6" i="5"/>
  <c r="L6" i="5"/>
  <c r="M6" i="5"/>
  <c r="N6" i="5"/>
  <c r="O6" i="5"/>
  <c r="P6" i="5"/>
  <c r="Q6" i="5"/>
  <c r="R6" i="5"/>
  <c r="S6" i="5"/>
  <c r="T6" i="5"/>
  <c r="U6" i="5"/>
  <c r="V6" i="5"/>
  <c r="W6" i="5"/>
  <c r="X6" i="5"/>
  <c r="Y6" i="5"/>
  <c r="Z6" i="5"/>
  <c r="AA6" i="5"/>
  <c r="AB6" i="5"/>
  <c r="AC6" i="5"/>
  <c r="AD6" i="5"/>
  <c r="AE6" i="5"/>
  <c r="AF6" i="5"/>
  <c r="AG6" i="5"/>
  <c r="AH6" i="5"/>
  <c r="AI6" i="5"/>
  <c r="AJ6" i="5"/>
  <c r="AK6" i="5"/>
  <c r="AL6" i="5"/>
  <c r="AM6" i="5"/>
  <c r="AN6" i="5"/>
  <c r="AO6" i="5"/>
  <c r="AP6" i="5"/>
  <c r="AQ6" i="5"/>
  <c r="AR6" i="5"/>
  <c r="AS6" i="5"/>
  <c r="AT6" i="5"/>
  <c r="AU6" i="5"/>
  <c r="AV6" i="5"/>
  <c r="AW6" i="5"/>
  <c r="AX6" i="5"/>
  <c r="AY6" i="5"/>
  <c r="AZ6" i="5"/>
  <c r="BA6" i="5"/>
  <c r="BB6" i="5"/>
  <c r="BC6" i="5"/>
  <c r="BD6" i="5"/>
  <c r="BE6" i="5"/>
  <c r="BF6" i="5"/>
  <c r="BG6" i="5"/>
  <c r="BH6" i="5"/>
  <c r="BI6" i="5"/>
  <c r="B7" i="5"/>
  <c r="C7" i="5"/>
  <c r="D7" i="5"/>
  <c r="E7" i="5"/>
  <c r="F7" i="5"/>
  <c r="G7" i="5"/>
  <c r="H7" i="5"/>
  <c r="I7" i="5"/>
  <c r="J7" i="5"/>
  <c r="K7" i="5"/>
  <c r="L7" i="5"/>
  <c r="M7" i="5"/>
  <c r="N7" i="5"/>
  <c r="O7" i="5"/>
  <c r="P7" i="5"/>
  <c r="Q7" i="5"/>
  <c r="R7" i="5"/>
  <c r="S7" i="5"/>
  <c r="T7" i="5"/>
  <c r="U7" i="5"/>
  <c r="V7" i="5"/>
  <c r="W7" i="5"/>
  <c r="X7" i="5"/>
  <c r="Y7" i="5"/>
  <c r="Z7" i="5"/>
  <c r="AA7" i="5"/>
  <c r="AB7" i="5"/>
  <c r="AC7" i="5"/>
  <c r="AD7" i="5"/>
  <c r="AE7" i="5"/>
  <c r="AF7" i="5"/>
  <c r="AG7" i="5"/>
  <c r="AH7" i="5"/>
  <c r="AI7" i="5"/>
  <c r="AJ7" i="5"/>
  <c r="AK7" i="5"/>
  <c r="AL7" i="5"/>
  <c r="AM7" i="5"/>
  <c r="AN7" i="5"/>
  <c r="AO7" i="5"/>
  <c r="AP7" i="5"/>
  <c r="AQ7" i="5"/>
  <c r="AR7" i="5"/>
  <c r="AS7" i="5"/>
  <c r="AT7" i="5"/>
  <c r="AU7" i="5"/>
  <c r="AV7" i="5"/>
  <c r="AW7" i="5"/>
  <c r="AX7" i="5"/>
  <c r="AY7" i="5"/>
  <c r="AZ7" i="5"/>
  <c r="BA7" i="5"/>
  <c r="BB7" i="5"/>
  <c r="BC7" i="5"/>
  <c r="BD7" i="5"/>
  <c r="BE7" i="5"/>
  <c r="BF7" i="5"/>
  <c r="BG7" i="5"/>
  <c r="BH7" i="5"/>
  <c r="BI7" i="5"/>
  <c r="B8" i="5"/>
  <c r="C8" i="5"/>
  <c r="D8" i="5"/>
  <c r="E8" i="5"/>
  <c r="F8" i="5"/>
  <c r="G8" i="5"/>
  <c r="H8" i="5"/>
  <c r="I8" i="5"/>
  <c r="J8" i="5"/>
  <c r="K8" i="5"/>
  <c r="L8" i="5"/>
  <c r="M8" i="5"/>
  <c r="N8" i="5"/>
  <c r="O8" i="5"/>
  <c r="P8" i="5"/>
  <c r="Q8" i="5"/>
  <c r="R8" i="5"/>
  <c r="S8" i="5"/>
  <c r="T8" i="5"/>
  <c r="U8" i="5"/>
  <c r="V8" i="5"/>
  <c r="W8" i="5"/>
  <c r="X8" i="5"/>
  <c r="Y8" i="5"/>
  <c r="Z8" i="5"/>
  <c r="AA8" i="5"/>
  <c r="AB8" i="5"/>
  <c r="AC8" i="5"/>
  <c r="AD8" i="5"/>
  <c r="AE8" i="5"/>
  <c r="AF8" i="5"/>
  <c r="AG8" i="5"/>
  <c r="AH8" i="5"/>
  <c r="AI8" i="5"/>
  <c r="AJ8" i="5"/>
  <c r="AK8" i="5"/>
  <c r="AL8" i="5"/>
  <c r="AM8" i="5"/>
  <c r="AN8" i="5"/>
  <c r="AO8" i="5"/>
  <c r="AP8" i="5"/>
  <c r="AQ8" i="5"/>
  <c r="AR8" i="5"/>
  <c r="AS8" i="5"/>
  <c r="AT8" i="5"/>
  <c r="AU8" i="5"/>
  <c r="AV8" i="5"/>
  <c r="AW8" i="5"/>
  <c r="AX8" i="5"/>
  <c r="AY8" i="5"/>
  <c r="AZ8" i="5"/>
  <c r="BA8" i="5"/>
  <c r="BB8" i="5"/>
  <c r="BC8" i="5"/>
  <c r="BD8" i="5"/>
  <c r="BE8" i="5"/>
  <c r="BF8" i="5"/>
  <c r="BG8" i="5"/>
  <c r="BH8" i="5"/>
  <c r="BI8" i="5"/>
  <c r="B9" i="5"/>
  <c r="C9" i="5"/>
  <c r="D9" i="5"/>
  <c r="E9" i="5"/>
  <c r="F9" i="5"/>
  <c r="G9" i="5"/>
  <c r="H9" i="5"/>
  <c r="I9" i="5"/>
  <c r="J9" i="5"/>
  <c r="K9" i="5"/>
  <c r="L9" i="5"/>
  <c r="M9" i="5"/>
  <c r="N9" i="5"/>
  <c r="O9" i="5"/>
  <c r="P9" i="5"/>
  <c r="Q9" i="5"/>
  <c r="R9" i="5"/>
  <c r="S9" i="5"/>
  <c r="T9" i="5"/>
  <c r="U9" i="5"/>
  <c r="V9" i="5"/>
  <c r="W9" i="5"/>
  <c r="X9" i="5"/>
  <c r="Y9" i="5"/>
  <c r="Z9" i="5"/>
  <c r="AA9" i="5"/>
  <c r="AB9" i="5"/>
  <c r="AC9" i="5"/>
  <c r="AD9" i="5"/>
  <c r="AE9" i="5"/>
  <c r="AF9" i="5"/>
  <c r="AG9" i="5"/>
  <c r="AH9" i="5"/>
  <c r="AI9" i="5"/>
  <c r="AJ9" i="5"/>
  <c r="AK9" i="5"/>
  <c r="AL9" i="5"/>
  <c r="AM9" i="5"/>
  <c r="AN9" i="5"/>
  <c r="AO9" i="5"/>
  <c r="AP9" i="5"/>
  <c r="AQ9" i="5"/>
  <c r="AR9" i="5"/>
  <c r="AS9" i="5"/>
  <c r="AT9" i="5"/>
  <c r="AU9" i="5"/>
  <c r="AV9" i="5"/>
  <c r="AW9" i="5"/>
  <c r="AX9" i="5"/>
  <c r="AY9" i="5"/>
  <c r="AZ9" i="5"/>
  <c r="BA9" i="5"/>
  <c r="BB9" i="5"/>
  <c r="BC9" i="5"/>
  <c r="BD9" i="5"/>
  <c r="BE9" i="5"/>
  <c r="BF9" i="5"/>
  <c r="BG9" i="5"/>
  <c r="BH9" i="5"/>
  <c r="BI9" i="5"/>
  <c r="B10"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AF10" i="5"/>
  <c r="AG10" i="5"/>
  <c r="AH10" i="5"/>
  <c r="AI10" i="5"/>
  <c r="AJ10" i="5"/>
  <c r="AK10" i="5"/>
  <c r="AL10" i="5"/>
  <c r="AM10" i="5"/>
  <c r="AN10" i="5"/>
  <c r="AO10" i="5"/>
  <c r="AP10" i="5"/>
  <c r="AQ10" i="5"/>
  <c r="AR10" i="5"/>
  <c r="AS10" i="5"/>
  <c r="AT10" i="5"/>
  <c r="AU10" i="5"/>
  <c r="AV10" i="5"/>
  <c r="AW10" i="5"/>
  <c r="AX10" i="5"/>
  <c r="AY10" i="5"/>
  <c r="AZ10" i="5"/>
  <c r="BA10" i="5"/>
  <c r="BB10" i="5"/>
  <c r="BC10" i="5"/>
  <c r="BD10" i="5"/>
  <c r="BE10" i="5"/>
  <c r="BF10" i="5"/>
  <c r="BG10" i="5"/>
  <c r="BH10" i="5"/>
  <c r="BI10" i="5"/>
  <c r="B11"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AF11" i="5"/>
  <c r="AG11" i="5"/>
  <c r="AH11" i="5"/>
  <c r="AI11" i="5"/>
  <c r="AJ11" i="5"/>
  <c r="AK11" i="5"/>
  <c r="AL11" i="5"/>
  <c r="AM11" i="5"/>
  <c r="AN11" i="5"/>
  <c r="AO11" i="5"/>
  <c r="AP11" i="5"/>
  <c r="AQ11" i="5"/>
  <c r="AR11" i="5"/>
  <c r="AS11" i="5"/>
  <c r="AT11" i="5"/>
  <c r="AU11" i="5"/>
  <c r="AV11" i="5"/>
  <c r="AW11" i="5"/>
  <c r="AX11" i="5"/>
  <c r="AY11" i="5"/>
  <c r="AZ11" i="5"/>
  <c r="BA11" i="5"/>
  <c r="BB11" i="5"/>
  <c r="BC11" i="5"/>
  <c r="BD11" i="5"/>
  <c r="BE11" i="5"/>
  <c r="BF11" i="5"/>
  <c r="BG11" i="5"/>
  <c r="BH11" i="5"/>
  <c r="BI11" i="5"/>
  <c r="B12" i="5"/>
  <c r="C12" i="5"/>
  <c r="D12" i="5"/>
  <c r="E12" i="5"/>
  <c r="F12" i="5"/>
  <c r="G12" i="5"/>
  <c r="H12" i="5"/>
  <c r="I12" i="5"/>
  <c r="J12" i="5"/>
  <c r="K12" i="5"/>
  <c r="L12" i="5"/>
  <c r="M12" i="5"/>
  <c r="N12" i="5"/>
  <c r="O12" i="5"/>
  <c r="P12" i="5"/>
  <c r="Q12" i="5"/>
  <c r="R12" i="5"/>
  <c r="S12" i="5"/>
  <c r="T12" i="5"/>
  <c r="U12" i="5"/>
  <c r="V12" i="5"/>
  <c r="W12" i="5"/>
  <c r="X12" i="5"/>
  <c r="Y12" i="5"/>
  <c r="Z12" i="5"/>
  <c r="AA12" i="5"/>
  <c r="AB12" i="5"/>
  <c r="AC12" i="5"/>
  <c r="AD12" i="5"/>
  <c r="AE12" i="5"/>
  <c r="AF12" i="5"/>
  <c r="AG12" i="5"/>
  <c r="AH12" i="5"/>
  <c r="AI12" i="5"/>
  <c r="AJ12" i="5"/>
  <c r="AK12" i="5"/>
  <c r="AL12" i="5"/>
  <c r="AM12" i="5"/>
  <c r="AN12" i="5"/>
  <c r="AO12" i="5"/>
  <c r="AP12" i="5"/>
  <c r="AQ12" i="5"/>
  <c r="AR12" i="5"/>
  <c r="AS12" i="5"/>
  <c r="AT12" i="5"/>
  <c r="AU12" i="5"/>
  <c r="AV12" i="5"/>
  <c r="AW12" i="5"/>
  <c r="AX12" i="5"/>
  <c r="AY12" i="5"/>
  <c r="AZ12" i="5"/>
  <c r="BA12" i="5"/>
  <c r="BB12" i="5"/>
  <c r="BC12" i="5"/>
  <c r="BD12" i="5"/>
  <c r="BE12" i="5"/>
  <c r="BF12" i="5"/>
  <c r="BG12" i="5"/>
  <c r="BH12" i="5"/>
  <c r="BI12" i="5"/>
  <c r="B13" i="5"/>
  <c r="C13" i="5"/>
  <c r="D13" i="5"/>
  <c r="E13" i="5"/>
  <c r="F13" i="5"/>
  <c r="G13" i="5"/>
  <c r="H13" i="5"/>
  <c r="I13" i="5"/>
  <c r="J13" i="5"/>
  <c r="K13" i="5"/>
  <c r="L13" i="5"/>
  <c r="M13" i="5"/>
  <c r="N13" i="5"/>
  <c r="O13" i="5"/>
  <c r="P13" i="5"/>
  <c r="Q13" i="5"/>
  <c r="R13" i="5"/>
  <c r="S13" i="5"/>
  <c r="T13" i="5"/>
  <c r="U13" i="5"/>
  <c r="V13" i="5"/>
  <c r="W13" i="5"/>
  <c r="X13" i="5"/>
  <c r="Y13" i="5"/>
  <c r="Z13" i="5"/>
  <c r="AA13" i="5"/>
  <c r="AB13" i="5"/>
  <c r="AC13" i="5"/>
  <c r="AD13" i="5"/>
  <c r="AE13" i="5"/>
  <c r="AF13" i="5"/>
  <c r="AG13" i="5"/>
  <c r="AH13" i="5"/>
  <c r="AI13" i="5"/>
  <c r="AJ13" i="5"/>
  <c r="AK13" i="5"/>
  <c r="AL13" i="5"/>
  <c r="AM13" i="5"/>
  <c r="AN13" i="5"/>
  <c r="AO13" i="5"/>
  <c r="AP13" i="5"/>
  <c r="AQ13" i="5"/>
  <c r="AR13" i="5"/>
  <c r="AS13" i="5"/>
  <c r="AT13" i="5"/>
  <c r="AU13" i="5"/>
  <c r="AV13" i="5"/>
  <c r="AW13" i="5"/>
  <c r="AX13" i="5"/>
  <c r="AY13" i="5"/>
  <c r="AZ13" i="5"/>
  <c r="BA13" i="5"/>
  <c r="BB13" i="5"/>
  <c r="BC13" i="5"/>
  <c r="BD13" i="5"/>
  <c r="BE13" i="5"/>
  <c r="BF13" i="5"/>
  <c r="BG13" i="5"/>
  <c r="BH13" i="5"/>
  <c r="BI13" i="5"/>
  <c r="B14" i="5"/>
  <c r="C14" i="5"/>
  <c r="D14" i="5"/>
  <c r="E14" i="5"/>
  <c r="F14" i="5"/>
  <c r="G14" i="5"/>
  <c r="H14" i="5"/>
  <c r="I14" i="5"/>
  <c r="J14" i="5"/>
  <c r="K14" i="5"/>
  <c r="L14" i="5"/>
  <c r="M14" i="5"/>
  <c r="N14" i="5"/>
  <c r="O14" i="5"/>
  <c r="P14" i="5"/>
  <c r="Q14" i="5"/>
  <c r="R14" i="5"/>
  <c r="S14" i="5"/>
  <c r="T14" i="5"/>
  <c r="U14" i="5"/>
  <c r="V14" i="5"/>
  <c r="W14" i="5"/>
  <c r="X14" i="5"/>
  <c r="Y14" i="5"/>
  <c r="Z14" i="5"/>
  <c r="AA14" i="5"/>
  <c r="AB14" i="5"/>
  <c r="AC14" i="5"/>
  <c r="AD14" i="5"/>
  <c r="AE14" i="5"/>
  <c r="AF14" i="5"/>
  <c r="AG14" i="5"/>
  <c r="AH14" i="5"/>
  <c r="AI14" i="5"/>
  <c r="AJ14" i="5"/>
  <c r="AK14" i="5"/>
  <c r="AL14" i="5"/>
  <c r="AM14" i="5"/>
  <c r="AN14" i="5"/>
  <c r="AO14" i="5"/>
  <c r="AP14" i="5"/>
  <c r="AQ14" i="5"/>
  <c r="AR14" i="5"/>
  <c r="AS14" i="5"/>
  <c r="AT14" i="5"/>
  <c r="AU14" i="5"/>
  <c r="AV14" i="5"/>
  <c r="AW14" i="5"/>
  <c r="AX14" i="5"/>
  <c r="AY14" i="5"/>
  <c r="AZ14" i="5"/>
  <c r="BA14" i="5"/>
  <c r="BB14" i="5"/>
  <c r="BC14" i="5"/>
  <c r="BD14" i="5"/>
  <c r="BE14" i="5"/>
  <c r="BF14" i="5"/>
  <c r="BG14" i="5"/>
  <c r="BH14" i="5"/>
  <c r="BI14" i="5"/>
  <c r="B15" i="5"/>
  <c r="C15" i="5"/>
  <c r="D15" i="5"/>
  <c r="E15" i="5"/>
  <c r="F15" i="5"/>
  <c r="G15" i="5"/>
  <c r="H15" i="5"/>
  <c r="I15" i="5"/>
  <c r="J15" i="5"/>
  <c r="K15" i="5"/>
  <c r="L15" i="5"/>
  <c r="M15" i="5"/>
  <c r="N15" i="5"/>
  <c r="O15" i="5"/>
  <c r="P15" i="5"/>
  <c r="Q15" i="5"/>
  <c r="R15" i="5"/>
  <c r="S15" i="5"/>
  <c r="T15" i="5"/>
  <c r="U15" i="5"/>
  <c r="V15" i="5"/>
  <c r="W15" i="5"/>
  <c r="X15" i="5"/>
  <c r="Y15" i="5"/>
  <c r="Z15" i="5"/>
  <c r="AA15" i="5"/>
  <c r="AB15" i="5"/>
  <c r="AC15" i="5"/>
  <c r="AD15" i="5"/>
  <c r="AE15" i="5"/>
  <c r="AF15" i="5"/>
  <c r="AG15" i="5"/>
  <c r="AH15" i="5"/>
  <c r="AI15" i="5"/>
  <c r="AJ15" i="5"/>
  <c r="AK15" i="5"/>
  <c r="AL15" i="5"/>
  <c r="AM15" i="5"/>
  <c r="AN15" i="5"/>
  <c r="AO15" i="5"/>
  <c r="AP15" i="5"/>
  <c r="AQ15" i="5"/>
  <c r="AR15" i="5"/>
  <c r="AS15" i="5"/>
  <c r="AT15" i="5"/>
  <c r="AU15" i="5"/>
  <c r="AV15" i="5"/>
  <c r="AW15" i="5"/>
  <c r="AX15" i="5"/>
  <c r="AY15" i="5"/>
  <c r="AZ15" i="5"/>
  <c r="BA15" i="5"/>
  <c r="BB15" i="5"/>
  <c r="BC15" i="5"/>
  <c r="BD15" i="5"/>
  <c r="BE15" i="5"/>
  <c r="BF15" i="5"/>
  <c r="BG15" i="5"/>
  <c r="BH15" i="5"/>
  <c r="BI15" i="5"/>
  <c r="B16" i="5"/>
  <c r="C16" i="5"/>
  <c r="D16" i="5"/>
  <c r="E16" i="5"/>
  <c r="F16" i="5"/>
  <c r="G16" i="5"/>
  <c r="H16" i="5"/>
  <c r="I16" i="5"/>
  <c r="J16" i="5"/>
  <c r="K16" i="5"/>
  <c r="L16" i="5"/>
  <c r="M16" i="5"/>
  <c r="N16" i="5"/>
  <c r="O16" i="5"/>
  <c r="P16" i="5"/>
  <c r="Q16" i="5"/>
  <c r="R16" i="5"/>
  <c r="S16" i="5"/>
  <c r="T16" i="5"/>
  <c r="U16" i="5"/>
  <c r="V16" i="5"/>
  <c r="W16" i="5"/>
  <c r="X16" i="5"/>
  <c r="Y16" i="5"/>
  <c r="Z16" i="5"/>
  <c r="AA16" i="5"/>
  <c r="AB16" i="5"/>
  <c r="AC16" i="5"/>
  <c r="AD16" i="5"/>
  <c r="AE16" i="5"/>
  <c r="AF16" i="5"/>
  <c r="AG16" i="5"/>
  <c r="AH16" i="5"/>
  <c r="AI16" i="5"/>
  <c r="AJ16" i="5"/>
  <c r="AK16" i="5"/>
  <c r="AL16" i="5"/>
  <c r="AM16" i="5"/>
  <c r="AN16" i="5"/>
  <c r="AO16" i="5"/>
  <c r="AP16" i="5"/>
  <c r="AQ16" i="5"/>
  <c r="AR16" i="5"/>
  <c r="AS16" i="5"/>
  <c r="AT16" i="5"/>
  <c r="AU16" i="5"/>
  <c r="AV16" i="5"/>
  <c r="AW16" i="5"/>
  <c r="AX16" i="5"/>
  <c r="AY16" i="5"/>
  <c r="AZ16" i="5"/>
  <c r="BA16" i="5"/>
  <c r="BB16" i="5"/>
  <c r="BC16" i="5"/>
  <c r="BD16" i="5"/>
  <c r="BE16" i="5"/>
  <c r="BF16" i="5"/>
  <c r="BG16" i="5"/>
  <c r="BH16" i="5"/>
  <c r="BI16" i="5"/>
  <c r="B17" i="5"/>
  <c r="C17" i="5"/>
  <c r="D17" i="5"/>
  <c r="E17" i="5"/>
  <c r="F17" i="5"/>
  <c r="G17" i="5"/>
  <c r="H17" i="5"/>
  <c r="I17" i="5"/>
  <c r="J17" i="5"/>
  <c r="K17" i="5"/>
  <c r="L17" i="5"/>
  <c r="M17" i="5"/>
  <c r="N17" i="5"/>
  <c r="O17" i="5"/>
  <c r="P17" i="5"/>
  <c r="Q17" i="5"/>
  <c r="R17" i="5"/>
  <c r="S17" i="5"/>
  <c r="T17" i="5"/>
  <c r="U17" i="5"/>
  <c r="V17" i="5"/>
  <c r="W17" i="5"/>
  <c r="X17" i="5"/>
  <c r="Y17" i="5"/>
  <c r="Z17" i="5"/>
  <c r="AA17" i="5"/>
  <c r="AB17" i="5"/>
  <c r="AC17" i="5"/>
  <c r="AD17" i="5"/>
  <c r="AE17" i="5"/>
  <c r="AF17" i="5"/>
  <c r="AG17" i="5"/>
  <c r="AH17" i="5"/>
  <c r="AI17" i="5"/>
  <c r="AJ17" i="5"/>
  <c r="AK17" i="5"/>
  <c r="AL17" i="5"/>
  <c r="AM17" i="5"/>
  <c r="AN17" i="5"/>
  <c r="AO17" i="5"/>
  <c r="AP17" i="5"/>
  <c r="AQ17" i="5"/>
  <c r="AR17" i="5"/>
  <c r="AS17" i="5"/>
  <c r="AT17" i="5"/>
  <c r="AU17" i="5"/>
  <c r="AV17" i="5"/>
  <c r="AW17" i="5"/>
  <c r="AX17" i="5"/>
  <c r="AY17" i="5"/>
  <c r="AZ17" i="5"/>
  <c r="BA17" i="5"/>
  <c r="BB17" i="5"/>
  <c r="BC17" i="5"/>
  <c r="BD17" i="5"/>
  <c r="BE17" i="5"/>
  <c r="BF17" i="5"/>
  <c r="BG17" i="5"/>
  <c r="BH17" i="5"/>
  <c r="BI17" i="5"/>
  <c r="B18" i="5"/>
  <c r="C18" i="5"/>
  <c r="D18" i="5"/>
  <c r="E18" i="5"/>
  <c r="F18" i="5"/>
  <c r="G18" i="5"/>
  <c r="H18" i="5"/>
  <c r="I18" i="5"/>
  <c r="J18" i="5"/>
  <c r="K18" i="5"/>
  <c r="L18" i="5"/>
  <c r="M18" i="5"/>
  <c r="N18" i="5"/>
  <c r="O18" i="5"/>
  <c r="P18" i="5"/>
  <c r="Q18" i="5"/>
  <c r="R18" i="5"/>
  <c r="S18" i="5"/>
  <c r="T18" i="5"/>
  <c r="U18" i="5"/>
  <c r="V18" i="5"/>
  <c r="W18" i="5"/>
  <c r="X18" i="5"/>
  <c r="Y18" i="5"/>
  <c r="Z18" i="5"/>
  <c r="AA18" i="5"/>
  <c r="AB18" i="5"/>
  <c r="AC18" i="5"/>
  <c r="AD18" i="5"/>
  <c r="AE18" i="5"/>
  <c r="AF18" i="5"/>
  <c r="AG18" i="5"/>
  <c r="AH18" i="5"/>
  <c r="AI18" i="5"/>
  <c r="AJ18" i="5"/>
  <c r="AK18" i="5"/>
  <c r="AL18" i="5"/>
  <c r="AM18" i="5"/>
  <c r="AN18" i="5"/>
  <c r="AO18" i="5"/>
  <c r="AP18" i="5"/>
  <c r="AQ18" i="5"/>
  <c r="AR18" i="5"/>
  <c r="AS18" i="5"/>
  <c r="AT18" i="5"/>
  <c r="AU18" i="5"/>
  <c r="AV18" i="5"/>
  <c r="AW18" i="5"/>
  <c r="AX18" i="5"/>
  <c r="AY18" i="5"/>
  <c r="AZ18" i="5"/>
  <c r="BA18" i="5"/>
  <c r="BB18" i="5"/>
  <c r="BC18" i="5"/>
  <c r="BD18" i="5"/>
  <c r="BE18" i="5"/>
  <c r="BF18" i="5"/>
  <c r="BG18" i="5"/>
  <c r="BH18" i="5"/>
  <c r="BI18" i="5"/>
  <c r="B19" i="5"/>
  <c r="C19" i="5"/>
  <c r="D19" i="5"/>
  <c r="E19" i="5"/>
  <c r="F19" i="5"/>
  <c r="G19" i="5"/>
  <c r="H19" i="5"/>
  <c r="I19" i="5"/>
  <c r="J19" i="5"/>
  <c r="K19" i="5"/>
  <c r="L19" i="5"/>
  <c r="M19" i="5"/>
  <c r="N19" i="5"/>
  <c r="O19" i="5"/>
  <c r="P19" i="5"/>
  <c r="Q19" i="5"/>
  <c r="R19" i="5"/>
  <c r="S19" i="5"/>
  <c r="T19" i="5"/>
  <c r="U19" i="5"/>
  <c r="V19" i="5"/>
  <c r="W19" i="5"/>
  <c r="X19" i="5"/>
  <c r="Y19" i="5"/>
  <c r="Z19" i="5"/>
  <c r="AA19" i="5"/>
  <c r="AB19" i="5"/>
  <c r="AC19" i="5"/>
  <c r="AD19" i="5"/>
  <c r="AE19" i="5"/>
  <c r="AF19" i="5"/>
  <c r="AG19" i="5"/>
  <c r="AH19" i="5"/>
  <c r="AI19" i="5"/>
  <c r="AJ19" i="5"/>
  <c r="AK19" i="5"/>
  <c r="AL19" i="5"/>
  <c r="AM19" i="5"/>
  <c r="AN19" i="5"/>
  <c r="AO19" i="5"/>
  <c r="AP19" i="5"/>
  <c r="AQ19" i="5"/>
  <c r="AR19" i="5"/>
  <c r="AS19" i="5"/>
  <c r="AT19" i="5"/>
  <c r="AU19" i="5"/>
  <c r="AV19" i="5"/>
  <c r="AW19" i="5"/>
  <c r="AX19" i="5"/>
  <c r="AY19" i="5"/>
  <c r="AZ19" i="5"/>
  <c r="BA19" i="5"/>
  <c r="BB19" i="5"/>
  <c r="BC19" i="5"/>
  <c r="BD19" i="5"/>
  <c r="BE19" i="5"/>
  <c r="BF19" i="5"/>
  <c r="BG19" i="5"/>
  <c r="BH19" i="5"/>
  <c r="BI19" i="5"/>
  <c r="B20" i="5"/>
  <c r="C20" i="5"/>
  <c r="D20" i="5"/>
  <c r="E20" i="5"/>
  <c r="F20" i="5"/>
  <c r="G20" i="5"/>
  <c r="H20" i="5"/>
  <c r="I20" i="5"/>
  <c r="J20" i="5"/>
  <c r="K20" i="5"/>
  <c r="L20" i="5"/>
  <c r="M20" i="5"/>
  <c r="N20" i="5"/>
  <c r="O20" i="5"/>
  <c r="P20" i="5"/>
  <c r="Q20" i="5"/>
  <c r="R20" i="5"/>
  <c r="S20" i="5"/>
  <c r="T20" i="5"/>
  <c r="U20" i="5"/>
  <c r="V20" i="5"/>
  <c r="W20" i="5"/>
  <c r="X20" i="5"/>
  <c r="Y20" i="5"/>
  <c r="Z20" i="5"/>
  <c r="AA20" i="5"/>
  <c r="AB20" i="5"/>
  <c r="AC20" i="5"/>
  <c r="AD20" i="5"/>
  <c r="AE20" i="5"/>
  <c r="AF20" i="5"/>
  <c r="AG20" i="5"/>
  <c r="AH20" i="5"/>
  <c r="AI20" i="5"/>
  <c r="AJ20" i="5"/>
  <c r="AK20" i="5"/>
  <c r="AL20" i="5"/>
  <c r="AM20" i="5"/>
  <c r="AN20" i="5"/>
  <c r="AO20" i="5"/>
  <c r="AP20" i="5"/>
  <c r="AQ20" i="5"/>
  <c r="AR20" i="5"/>
  <c r="AS20" i="5"/>
  <c r="AT20" i="5"/>
  <c r="AU20" i="5"/>
  <c r="AV20" i="5"/>
  <c r="AW20" i="5"/>
  <c r="AX20" i="5"/>
  <c r="AY20" i="5"/>
  <c r="AZ20" i="5"/>
  <c r="BA20" i="5"/>
  <c r="BB20" i="5"/>
  <c r="BC20" i="5"/>
  <c r="BD20" i="5"/>
  <c r="BE20" i="5"/>
  <c r="BF20" i="5"/>
  <c r="BG20" i="5"/>
  <c r="BH20" i="5"/>
  <c r="BI20" i="5"/>
  <c r="B21" i="5"/>
  <c r="C21" i="5"/>
  <c r="D21" i="5"/>
  <c r="E21" i="5"/>
  <c r="F21" i="5"/>
  <c r="G21" i="5"/>
  <c r="H21" i="5"/>
  <c r="I21" i="5"/>
  <c r="J21" i="5"/>
  <c r="K21" i="5"/>
  <c r="L21" i="5"/>
  <c r="M21" i="5"/>
  <c r="N21" i="5"/>
  <c r="O21" i="5"/>
  <c r="P21" i="5"/>
  <c r="Q21" i="5"/>
  <c r="R21" i="5"/>
  <c r="S21" i="5"/>
  <c r="T21" i="5"/>
  <c r="U21" i="5"/>
  <c r="V21" i="5"/>
  <c r="W21" i="5"/>
  <c r="X21" i="5"/>
  <c r="Y21" i="5"/>
  <c r="Z21" i="5"/>
  <c r="AA21" i="5"/>
  <c r="AB21" i="5"/>
  <c r="AC21" i="5"/>
  <c r="AD21" i="5"/>
  <c r="AE21" i="5"/>
  <c r="AF21" i="5"/>
  <c r="AG21" i="5"/>
  <c r="AH21" i="5"/>
  <c r="AI21" i="5"/>
  <c r="AJ21" i="5"/>
  <c r="AK21" i="5"/>
  <c r="AL21" i="5"/>
  <c r="AM21" i="5"/>
  <c r="AN21" i="5"/>
  <c r="AO21" i="5"/>
  <c r="AP21" i="5"/>
  <c r="AQ21" i="5"/>
  <c r="AR21" i="5"/>
  <c r="AS21" i="5"/>
  <c r="AT21" i="5"/>
  <c r="AU21" i="5"/>
  <c r="AV21" i="5"/>
  <c r="AW21" i="5"/>
  <c r="AX21" i="5"/>
  <c r="AY21" i="5"/>
  <c r="AZ21" i="5"/>
  <c r="BA21" i="5"/>
  <c r="BB21" i="5"/>
  <c r="BC21" i="5"/>
  <c r="BD21" i="5"/>
  <c r="BE21" i="5"/>
  <c r="BF21" i="5"/>
  <c r="BG21" i="5"/>
  <c r="BH21" i="5"/>
  <c r="BI21" i="5"/>
  <c r="B22" i="5"/>
  <c r="C22" i="5"/>
  <c r="D22" i="5"/>
  <c r="E22" i="5"/>
  <c r="F22" i="5"/>
  <c r="G22" i="5"/>
  <c r="H22" i="5"/>
  <c r="I22" i="5"/>
  <c r="J22" i="5"/>
  <c r="K22" i="5"/>
  <c r="L22" i="5"/>
  <c r="M22" i="5"/>
  <c r="N22" i="5"/>
  <c r="O22" i="5"/>
  <c r="P22" i="5"/>
  <c r="Q22" i="5"/>
  <c r="R22" i="5"/>
  <c r="S22" i="5"/>
  <c r="T22" i="5"/>
  <c r="U22" i="5"/>
  <c r="V22" i="5"/>
  <c r="W22" i="5"/>
  <c r="X22" i="5"/>
  <c r="Y22" i="5"/>
  <c r="Z22" i="5"/>
  <c r="AA22" i="5"/>
  <c r="AB22" i="5"/>
  <c r="AC22" i="5"/>
  <c r="AD22" i="5"/>
  <c r="AE22" i="5"/>
  <c r="AF22" i="5"/>
  <c r="AG22" i="5"/>
  <c r="AH22" i="5"/>
  <c r="AI22" i="5"/>
  <c r="AJ22" i="5"/>
  <c r="AK22" i="5"/>
  <c r="AL22" i="5"/>
  <c r="AM22" i="5"/>
  <c r="AN22" i="5"/>
  <c r="AO22" i="5"/>
  <c r="AP22" i="5"/>
  <c r="AQ22" i="5"/>
  <c r="AR22" i="5"/>
  <c r="AS22" i="5"/>
  <c r="AT22" i="5"/>
  <c r="AU22" i="5"/>
  <c r="AV22" i="5"/>
  <c r="AW22" i="5"/>
  <c r="AX22" i="5"/>
  <c r="AY22" i="5"/>
  <c r="AZ22" i="5"/>
  <c r="BA22" i="5"/>
  <c r="BB22" i="5"/>
  <c r="BC22" i="5"/>
  <c r="BD22" i="5"/>
  <c r="BE22" i="5"/>
  <c r="BF22" i="5"/>
  <c r="BG22" i="5"/>
  <c r="BH22" i="5"/>
  <c r="BI22" i="5"/>
  <c r="B23" i="5"/>
  <c r="C23" i="5"/>
  <c r="D23" i="5"/>
  <c r="E23" i="5"/>
  <c r="F23" i="5"/>
  <c r="G23" i="5"/>
  <c r="H23" i="5"/>
  <c r="I23" i="5"/>
  <c r="J23" i="5"/>
  <c r="K23" i="5"/>
  <c r="L23" i="5"/>
  <c r="M23" i="5"/>
  <c r="N23" i="5"/>
  <c r="O23" i="5"/>
  <c r="P23" i="5"/>
  <c r="Q23" i="5"/>
  <c r="R23" i="5"/>
  <c r="S23" i="5"/>
  <c r="T23" i="5"/>
  <c r="U23" i="5"/>
  <c r="V23" i="5"/>
  <c r="W23" i="5"/>
  <c r="X23" i="5"/>
  <c r="Y23" i="5"/>
  <c r="Z23" i="5"/>
  <c r="AA23" i="5"/>
  <c r="AB23" i="5"/>
  <c r="AC23" i="5"/>
  <c r="AD23" i="5"/>
  <c r="AE23" i="5"/>
  <c r="AF23" i="5"/>
  <c r="AG23" i="5"/>
  <c r="AH23" i="5"/>
  <c r="AI23" i="5"/>
  <c r="AJ23" i="5"/>
  <c r="AK23" i="5"/>
  <c r="AL23" i="5"/>
  <c r="AM23" i="5"/>
  <c r="AN23" i="5"/>
  <c r="AO23" i="5"/>
  <c r="AP23" i="5"/>
  <c r="AQ23" i="5"/>
  <c r="AR23" i="5"/>
  <c r="AS23" i="5"/>
  <c r="AT23" i="5"/>
  <c r="AU23" i="5"/>
  <c r="AV23" i="5"/>
  <c r="AW23" i="5"/>
  <c r="AX23" i="5"/>
  <c r="AY23" i="5"/>
  <c r="AZ23" i="5"/>
  <c r="BA23" i="5"/>
  <c r="BB23" i="5"/>
  <c r="BC23" i="5"/>
  <c r="BD23" i="5"/>
  <c r="BE23" i="5"/>
  <c r="BF23" i="5"/>
  <c r="BG23" i="5"/>
  <c r="BH23" i="5"/>
  <c r="BI23" i="5"/>
  <c r="B24" i="5"/>
  <c r="C24" i="5"/>
  <c r="D24" i="5"/>
  <c r="E24" i="5"/>
  <c r="F24" i="5"/>
  <c r="G24" i="5"/>
  <c r="H24" i="5"/>
  <c r="I24" i="5"/>
  <c r="J24" i="5"/>
  <c r="K24" i="5"/>
  <c r="L24" i="5"/>
  <c r="M24" i="5"/>
  <c r="N24" i="5"/>
  <c r="O24" i="5"/>
  <c r="P24" i="5"/>
  <c r="Q24" i="5"/>
  <c r="R24" i="5"/>
  <c r="S24" i="5"/>
  <c r="T24" i="5"/>
  <c r="U24" i="5"/>
  <c r="V24" i="5"/>
  <c r="W24" i="5"/>
  <c r="X24" i="5"/>
  <c r="Y24" i="5"/>
  <c r="Z24" i="5"/>
  <c r="AA24" i="5"/>
  <c r="AB24" i="5"/>
  <c r="AC24" i="5"/>
  <c r="AD24" i="5"/>
  <c r="AE24" i="5"/>
  <c r="AF24" i="5"/>
  <c r="AG24" i="5"/>
  <c r="AH24" i="5"/>
  <c r="AI24" i="5"/>
  <c r="AJ24" i="5"/>
  <c r="AK24" i="5"/>
  <c r="AL24" i="5"/>
  <c r="AM24" i="5"/>
  <c r="AN24" i="5"/>
  <c r="AO24" i="5"/>
  <c r="AP24" i="5"/>
  <c r="AQ24" i="5"/>
  <c r="AR24" i="5"/>
  <c r="AS24" i="5"/>
  <c r="AT24" i="5"/>
  <c r="AU24" i="5"/>
  <c r="AV24" i="5"/>
  <c r="AW24" i="5"/>
  <c r="AX24" i="5"/>
  <c r="AY24" i="5"/>
  <c r="AZ24" i="5"/>
  <c r="BA24" i="5"/>
  <c r="BB24" i="5"/>
  <c r="BC24" i="5"/>
  <c r="BD24" i="5"/>
  <c r="BE24" i="5"/>
  <c r="BF24" i="5"/>
  <c r="BG24" i="5"/>
  <c r="BH24" i="5"/>
  <c r="BI24" i="5"/>
  <c r="B25" i="5"/>
  <c r="C25" i="5"/>
  <c r="D25" i="5"/>
  <c r="E25" i="5"/>
  <c r="F25" i="5"/>
  <c r="G25" i="5"/>
  <c r="H25" i="5"/>
  <c r="I25" i="5"/>
  <c r="J25" i="5"/>
  <c r="K25" i="5"/>
  <c r="L25" i="5"/>
  <c r="M25" i="5"/>
  <c r="N25" i="5"/>
  <c r="O25" i="5"/>
  <c r="P25" i="5"/>
  <c r="Q25" i="5"/>
  <c r="R25" i="5"/>
  <c r="S25" i="5"/>
  <c r="T25" i="5"/>
  <c r="U25" i="5"/>
  <c r="V25" i="5"/>
  <c r="W25" i="5"/>
  <c r="X25" i="5"/>
  <c r="Y25" i="5"/>
  <c r="Z25" i="5"/>
  <c r="AA25" i="5"/>
  <c r="AB25" i="5"/>
  <c r="AC25" i="5"/>
  <c r="AD25" i="5"/>
  <c r="AE25" i="5"/>
  <c r="AF25" i="5"/>
  <c r="AG25" i="5"/>
  <c r="AH25" i="5"/>
  <c r="AI25" i="5"/>
  <c r="AJ25" i="5"/>
  <c r="AK25" i="5"/>
  <c r="AL25" i="5"/>
  <c r="AM25" i="5"/>
  <c r="AN25" i="5"/>
  <c r="AO25" i="5"/>
  <c r="AP25" i="5"/>
  <c r="AQ25" i="5"/>
  <c r="AR25" i="5"/>
  <c r="AS25" i="5"/>
  <c r="AT25" i="5"/>
  <c r="AU25" i="5"/>
  <c r="AV25" i="5"/>
  <c r="AW25" i="5"/>
  <c r="AX25" i="5"/>
  <c r="AY25" i="5"/>
  <c r="AZ25" i="5"/>
  <c r="BA25" i="5"/>
  <c r="BB25" i="5"/>
  <c r="BC25" i="5"/>
  <c r="BD25" i="5"/>
  <c r="BE25" i="5"/>
  <c r="BF25" i="5"/>
  <c r="BG25" i="5"/>
  <c r="BH25" i="5"/>
  <c r="BI25" i="5"/>
  <c r="B26" i="5"/>
  <c r="C26" i="5"/>
  <c r="D26" i="5"/>
  <c r="E26" i="5"/>
  <c r="F26" i="5"/>
  <c r="G26" i="5"/>
  <c r="H26" i="5"/>
  <c r="I26" i="5"/>
  <c r="J26" i="5"/>
  <c r="K26" i="5"/>
  <c r="L26" i="5"/>
  <c r="M26" i="5"/>
  <c r="N26" i="5"/>
  <c r="O26" i="5"/>
  <c r="P26" i="5"/>
  <c r="Q26" i="5"/>
  <c r="R26" i="5"/>
  <c r="S26" i="5"/>
  <c r="T26" i="5"/>
  <c r="U26" i="5"/>
  <c r="V26" i="5"/>
  <c r="W26" i="5"/>
  <c r="X26" i="5"/>
  <c r="Y26" i="5"/>
  <c r="Z26" i="5"/>
  <c r="AA26" i="5"/>
  <c r="AB26" i="5"/>
  <c r="AC26" i="5"/>
  <c r="AD26" i="5"/>
  <c r="AE26" i="5"/>
  <c r="AF26" i="5"/>
  <c r="AG26" i="5"/>
  <c r="AH26" i="5"/>
  <c r="AI26" i="5"/>
  <c r="AJ26" i="5"/>
  <c r="AK26" i="5"/>
  <c r="AL26" i="5"/>
  <c r="AM26" i="5"/>
  <c r="AN26" i="5"/>
  <c r="AO26" i="5"/>
  <c r="AP26" i="5"/>
  <c r="AQ26" i="5"/>
  <c r="AR26" i="5"/>
  <c r="AS26" i="5"/>
  <c r="AT26" i="5"/>
  <c r="AU26" i="5"/>
  <c r="AV26" i="5"/>
  <c r="AW26" i="5"/>
  <c r="AX26" i="5"/>
  <c r="AY26" i="5"/>
  <c r="AZ26" i="5"/>
  <c r="BA26" i="5"/>
  <c r="BB26" i="5"/>
  <c r="BC26" i="5"/>
  <c r="BD26" i="5"/>
  <c r="BE26" i="5"/>
  <c r="BF26" i="5"/>
  <c r="BG26" i="5"/>
  <c r="BH26" i="5"/>
  <c r="BI26" i="5"/>
  <c r="B27" i="5"/>
  <c r="C27" i="5"/>
  <c r="D27" i="5"/>
  <c r="E27" i="5"/>
  <c r="F27" i="5"/>
  <c r="G27" i="5"/>
  <c r="H27" i="5"/>
  <c r="I27" i="5"/>
  <c r="J27" i="5"/>
  <c r="K27" i="5"/>
  <c r="L27" i="5"/>
  <c r="M27" i="5"/>
  <c r="N27" i="5"/>
  <c r="O27" i="5"/>
  <c r="P27" i="5"/>
  <c r="Q27" i="5"/>
  <c r="R27" i="5"/>
  <c r="S27" i="5"/>
  <c r="T27" i="5"/>
  <c r="U27" i="5"/>
  <c r="V27" i="5"/>
  <c r="W27" i="5"/>
  <c r="X27" i="5"/>
  <c r="Y27" i="5"/>
  <c r="Z27" i="5"/>
  <c r="AA27" i="5"/>
  <c r="AB27" i="5"/>
  <c r="AC27" i="5"/>
  <c r="AD27" i="5"/>
  <c r="AE27" i="5"/>
  <c r="AF27" i="5"/>
  <c r="AG27" i="5"/>
  <c r="AH27" i="5"/>
  <c r="AI27" i="5"/>
  <c r="AJ27" i="5"/>
  <c r="AK27" i="5"/>
  <c r="AL27" i="5"/>
  <c r="AM27" i="5"/>
  <c r="AN27" i="5"/>
  <c r="AO27" i="5"/>
  <c r="AP27" i="5"/>
  <c r="AQ27" i="5"/>
  <c r="AR27" i="5"/>
  <c r="AS27" i="5"/>
  <c r="AT27" i="5"/>
  <c r="AU27" i="5"/>
  <c r="AV27" i="5"/>
  <c r="AW27" i="5"/>
  <c r="AX27" i="5"/>
  <c r="AY27" i="5"/>
  <c r="AZ27" i="5"/>
  <c r="BA27" i="5"/>
  <c r="BB27" i="5"/>
  <c r="BC27" i="5"/>
  <c r="BD27" i="5"/>
  <c r="BE27" i="5"/>
  <c r="BF27" i="5"/>
  <c r="BG27" i="5"/>
  <c r="BH27" i="5"/>
  <c r="BI27" i="5"/>
  <c r="B28" i="5"/>
  <c r="C28" i="5"/>
  <c r="D28" i="5"/>
  <c r="E28" i="5"/>
  <c r="F28" i="5"/>
  <c r="G28" i="5"/>
  <c r="H28" i="5"/>
  <c r="I28" i="5"/>
  <c r="J28" i="5"/>
  <c r="K28" i="5"/>
  <c r="L28" i="5"/>
  <c r="M28" i="5"/>
  <c r="N28" i="5"/>
  <c r="O28" i="5"/>
  <c r="P28" i="5"/>
  <c r="Q28" i="5"/>
  <c r="R28" i="5"/>
  <c r="S28" i="5"/>
  <c r="T28" i="5"/>
  <c r="U28" i="5"/>
  <c r="V28" i="5"/>
  <c r="W28" i="5"/>
  <c r="X28" i="5"/>
  <c r="Y28" i="5"/>
  <c r="Z28" i="5"/>
  <c r="AA28" i="5"/>
  <c r="AB28" i="5"/>
  <c r="AC28" i="5"/>
  <c r="AD28" i="5"/>
  <c r="AE28" i="5"/>
  <c r="AF28" i="5"/>
  <c r="AG28" i="5"/>
  <c r="AH28" i="5"/>
  <c r="AI28" i="5"/>
  <c r="AJ28" i="5"/>
  <c r="AK28" i="5"/>
  <c r="AL28" i="5"/>
  <c r="AM28" i="5"/>
  <c r="AN28" i="5"/>
  <c r="AO28" i="5"/>
  <c r="AP28" i="5"/>
  <c r="AQ28" i="5"/>
  <c r="AR28" i="5"/>
  <c r="AS28" i="5"/>
  <c r="AT28" i="5"/>
  <c r="AU28" i="5"/>
  <c r="AV28" i="5"/>
  <c r="AW28" i="5"/>
  <c r="AX28" i="5"/>
  <c r="AY28" i="5"/>
  <c r="AZ28" i="5"/>
  <c r="BA28" i="5"/>
  <c r="BB28" i="5"/>
  <c r="BC28" i="5"/>
  <c r="BD28" i="5"/>
  <c r="BE28" i="5"/>
  <c r="BF28" i="5"/>
  <c r="BG28" i="5"/>
  <c r="BH28" i="5"/>
  <c r="BI28" i="5"/>
  <c r="B29" i="5"/>
  <c r="C29" i="5"/>
  <c r="D29" i="5"/>
  <c r="E29" i="5"/>
  <c r="F29" i="5"/>
  <c r="G29" i="5"/>
  <c r="H29" i="5"/>
  <c r="I29" i="5"/>
  <c r="J29" i="5"/>
  <c r="K29" i="5"/>
  <c r="L29" i="5"/>
  <c r="M29" i="5"/>
  <c r="N29" i="5"/>
  <c r="O29" i="5"/>
  <c r="P29" i="5"/>
  <c r="Q29" i="5"/>
  <c r="R29" i="5"/>
  <c r="S29" i="5"/>
  <c r="T29" i="5"/>
  <c r="U29" i="5"/>
  <c r="V29" i="5"/>
  <c r="W29" i="5"/>
  <c r="X29" i="5"/>
  <c r="Y29" i="5"/>
  <c r="Z29" i="5"/>
  <c r="AA29" i="5"/>
  <c r="AB29" i="5"/>
  <c r="AC29" i="5"/>
  <c r="AD29" i="5"/>
  <c r="AE29" i="5"/>
  <c r="AF29" i="5"/>
  <c r="AG29" i="5"/>
  <c r="AH29" i="5"/>
  <c r="AI29" i="5"/>
  <c r="AJ29" i="5"/>
  <c r="AK29" i="5"/>
  <c r="AL29" i="5"/>
  <c r="AM29" i="5"/>
  <c r="AN29" i="5"/>
  <c r="AO29" i="5"/>
  <c r="AP29" i="5"/>
  <c r="AQ29" i="5"/>
  <c r="AR29" i="5"/>
  <c r="AS29" i="5"/>
  <c r="AT29" i="5"/>
  <c r="AU29" i="5"/>
  <c r="AV29" i="5"/>
  <c r="AW29" i="5"/>
  <c r="AX29" i="5"/>
  <c r="AY29" i="5"/>
  <c r="AZ29" i="5"/>
  <c r="BA29" i="5"/>
  <c r="BB29" i="5"/>
  <c r="BC29" i="5"/>
  <c r="BD29" i="5"/>
  <c r="BE29" i="5"/>
  <c r="BF29" i="5"/>
  <c r="BG29" i="5"/>
  <c r="BH29" i="5"/>
  <c r="BI29" i="5"/>
  <c r="B30" i="5"/>
  <c r="C30" i="5"/>
  <c r="D30" i="5"/>
  <c r="E30" i="5"/>
  <c r="F30" i="5"/>
  <c r="G30" i="5"/>
  <c r="H30" i="5"/>
  <c r="I30" i="5"/>
  <c r="J30" i="5"/>
  <c r="K30" i="5"/>
  <c r="L30" i="5"/>
  <c r="M30" i="5"/>
  <c r="N30" i="5"/>
  <c r="O30" i="5"/>
  <c r="P30" i="5"/>
  <c r="Q30" i="5"/>
  <c r="R30" i="5"/>
  <c r="S30" i="5"/>
  <c r="T30" i="5"/>
  <c r="U30" i="5"/>
  <c r="V30" i="5"/>
  <c r="W30" i="5"/>
  <c r="X30" i="5"/>
  <c r="Y30" i="5"/>
  <c r="Z30" i="5"/>
  <c r="AA30" i="5"/>
  <c r="AB30" i="5"/>
  <c r="AC30" i="5"/>
  <c r="AD30" i="5"/>
  <c r="AE30" i="5"/>
  <c r="AF30" i="5"/>
  <c r="AG30" i="5"/>
  <c r="AH30" i="5"/>
  <c r="AI30" i="5"/>
  <c r="AJ30" i="5"/>
  <c r="AK30" i="5"/>
  <c r="AL30" i="5"/>
  <c r="AM30" i="5"/>
  <c r="AN30" i="5"/>
  <c r="AO30" i="5"/>
  <c r="AP30" i="5"/>
  <c r="AQ30" i="5"/>
  <c r="AR30" i="5"/>
  <c r="AS30" i="5"/>
  <c r="AT30" i="5"/>
  <c r="AU30" i="5"/>
  <c r="AV30" i="5"/>
  <c r="AW30" i="5"/>
  <c r="AX30" i="5"/>
  <c r="AY30" i="5"/>
  <c r="AZ30" i="5"/>
  <c r="BA30" i="5"/>
  <c r="BB30" i="5"/>
  <c r="BC30" i="5"/>
  <c r="BD30" i="5"/>
  <c r="BE30" i="5"/>
  <c r="BF30" i="5"/>
  <c r="BG30" i="5"/>
  <c r="BH30" i="5"/>
  <c r="BI30" i="5"/>
  <c r="B31" i="5"/>
  <c r="C31" i="5"/>
  <c r="D31" i="5"/>
  <c r="E31" i="5"/>
  <c r="F31" i="5"/>
  <c r="G31" i="5"/>
  <c r="H31" i="5"/>
  <c r="I31" i="5"/>
  <c r="J31" i="5"/>
  <c r="K31" i="5"/>
  <c r="L31" i="5"/>
  <c r="M31" i="5"/>
  <c r="N31" i="5"/>
  <c r="O31" i="5"/>
  <c r="P31" i="5"/>
  <c r="Q31" i="5"/>
  <c r="R31" i="5"/>
  <c r="S31" i="5"/>
  <c r="T31" i="5"/>
  <c r="U31" i="5"/>
  <c r="V31" i="5"/>
  <c r="W31" i="5"/>
  <c r="X31" i="5"/>
  <c r="Y31" i="5"/>
  <c r="Z31" i="5"/>
  <c r="AA31" i="5"/>
  <c r="AB31" i="5"/>
  <c r="AC31" i="5"/>
  <c r="AD31" i="5"/>
  <c r="AE31" i="5"/>
  <c r="AF31" i="5"/>
  <c r="AG31" i="5"/>
  <c r="AH31" i="5"/>
  <c r="AI31" i="5"/>
  <c r="AJ31" i="5"/>
  <c r="AK31" i="5"/>
  <c r="AL31" i="5"/>
  <c r="AM31" i="5"/>
  <c r="AN31" i="5"/>
  <c r="AO31" i="5"/>
  <c r="AP31" i="5"/>
  <c r="AQ31" i="5"/>
  <c r="AR31" i="5"/>
  <c r="AS31" i="5"/>
  <c r="AT31" i="5"/>
  <c r="AU31" i="5"/>
  <c r="AV31" i="5"/>
  <c r="AW31" i="5"/>
  <c r="AX31" i="5"/>
  <c r="AY31" i="5"/>
  <c r="AZ31" i="5"/>
  <c r="BA31" i="5"/>
  <c r="BB31" i="5"/>
  <c r="BC31" i="5"/>
  <c r="BD31" i="5"/>
  <c r="BE31" i="5"/>
  <c r="BF31" i="5"/>
  <c r="BG31" i="5"/>
  <c r="BH31" i="5"/>
  <c r="BI31" i="5"/>
  <c r="B32" i="5"/>
  <c r="C32" i="5"/>
  <c r="D32" i="5"/>
  <c r="E32" i="5"/>
  <c r="F32" i="5"/>
  <c r="G32" i="5"/>
  <c r="H32" i="5"/>
  <c r="I32" i="5"/>
  <c r="J32" i="5"/>
  <c r="K32" i="5"/>
  <c r="L32" i="5"/>
  <c r="M32" i="5"/>
  <c r="N32" i="5"/>
  <c r="O32" i="5"/>
  <c r="P32" i="5"/>
  <c r="Q32" i="5"/>
  <c r="R32" i="5"/>
  <c r="S32" i="5"/>
  <c r="T32" i="5"/>
  <c r="U32" i="5"/>
  <c r="V32" i="5"/>
  <c r="W32" i="5"/>
  <c r="X32" i="5"/>
  <c r="Y32" i="5"/>
  <c r="Z32" i="5"/>
  <c r="AA32" i="5"/>
  <c r="AB32" i="5"/>
  <c r="AC32" i="5"/>
  <c r="AD32" i="5"/>
  <c r="AE32" i="5"/>
  <c r="AF32" i="5"/>
  <c r="AG32" i="5"/>
  <c r="AH32" i="5"/>
  <c r="AI32" i="5"/>
  <c r="AJ32" i="5"/>
  <c r="AK32" i="5"/>
  <c r="AL32" i="5"/>
  <c r="AM32" i="5"/>
  <c r="AN32" i="5"/>
  <c r="AO32" i="5"/>
  <c r="AP32" i="5"/>
  <c r="AQ32" i="5"/>
  <c r="AR32" i="5"/>
  <c r="AS32" i="5"/>
  <c r="AT32" i="5"/>
  <c r="AU32" i="5"/>
  <c r="AV32" i="5"/>
  <c r="AW32" i="5"/>
  <c r="AX32" i="5"/>
  <c r="AY32" i="5"/>
  <c r="AZ32" i="5"/>
  <c r="BA32" i="5"/>
  <c r="BB32" i="5"/>
  <c r="BC32" i="5"/>
  <c r="BD32" i="5"/>
  <c r="BE32" i="5"/>
  <c r="BF32" i="5"/>
  <c r="BG32" i="5"/>
  <c r="BH32" i="5"/>
  <c r="BI32" i="5"/>
  <c r="B33" i="5"/>
  <c r="C33" i="5"/>
  <c r="D33" i="5"/>
  <c r="E33" i="5"/>
  <c r="F33" i="5"/>
  <c r="G33" i="5"/>
  <c r="H33" i="5"/>
  <c r="I33" i="5"/>
  <c r="J33" i="5"/>
  <c r="K33" i="5"/>
  <c r="L33" i="5"/>
  <c r="M33" i="5"/>
  <c r="N33" i="5"/>
  <c r="O33" i="5"/>
  <c r="P33" i="5"/>
  <c r="Q33" i="5"/>
  <c r="R33" i="5"/>
  <c r="S33" i="5"/>
  <c r="T33" i="5"/>
  <c r="U33" i="5"/>
  <c r="V33" i="5"/>
  <c r="W33" i="5"/>
  <c r="X33" i="5"/>
  <c r="Y33" i="5"/>
  <c r="Z33" i="5"/>
  <c r="AA33" i="5"/>
  <c r="AB33" i="5"/>
  <c r="AC33" i="5"/>
  <c r="AD33" i="5"/>
  <c r="AE33" i="5"/>
  <c r="AF33" i="5"/>
  <c r="AG33" i="5"/>
  <c r="AH33" i="5"/>
  <c r="AI33" i="5"/>
  <c r="AJ33" i="5"/>
  <c r="AK33" i="5"/>
  <c r="AL33" i="5"/>
  <c r="AM33" i="5"/>
  <c r="AN33" i="5"/>
  <c r="AO33" i="5"/>
  <c r="AP33" i="5"/>
  <c r="AQ33" i="5"/>
  <c r="AR33" i="5"/>
  <c r="AS33" i="5"/>
  <c r="AT33" i="5"/>
  <c r="AU33" i="5"/>
  <c r="AV33" i="5"/>
  <c r="AW33" i="5"/>
  <c r="AX33" i="5"/>
  <c r="AY33" i="5"/>
  <c r="AZ33" i="5"/>
  <c r="BA33" i="5"/>
  <c r="BB33" i="5"/>
  <c r="BC33" i="5"/>
  <c r="BD33" i="5"/>
  <c r="BE33" i="5"/>
  <c r="BF33" i="5"/>
  <c r="BG33" i="5"/>
  <c r="BH33" i="5"/>
  <c r="BI33" i="5"/>
  <c r="B34" i="5"/>
  <c r="C34" i="5"/>
  <c r="D34" i="5"/>
  <c r="E34" i="5"/>
  <c r="F34" i="5"/>
  <c r="G34" i="5"/>
  <c r="H34" i="5"/>
  <c r="I34" i="5"/>
  <c r="J34" i="5"/>
  <c r="K34" i="5"/>
  <c r="L34" i="5"/>
  <c r="M34" i="5"/>
  <c r="N34" i="5"/>
  <c r="O34" i="5"/>
  <c r="P34" i="5"/>
  <c r="Q34" i="5"/>
  <c r="R34" i="5"/>
  <c r="S34" i="5"/>
  <c r="T34" i="5"/>
  <c r="U34" i="5"/>
  <c r="V34" i="5"/>
  <c r="W34" i="5"/>
  <c r="X34" i="5"/>
  <c r="Y34" i="5"/>
  <c r="Z34" i="5"/>
  <c r="AA34" i="5"/>
  <c r="AB34" i="5"/>
  <c r="AC34" i="5"/>
  <c r="AD34" i="5"/>
  <c r="AE34" i="5"/>
  <c r="AF34" i="5"/>
  <c r="AG34" i="5"/>
  <c r="AH34" i="5"/>
  <c r="AI34" i="5"/>
  <c r="AJ34" i="5"/>
  <c r="AK34" i="5"/>
  <c r="AL34" i="5"/>
  <c r="AM34" i="5"/>
  <c r="AN34" i="5"/>
  <c r="AO34" i="5"/>
  <c r="AP34" i="5"/>
  <c r="AQ34" i="5"/>
  <c r="AR34" i="5"/>
  <c r="AS34" i="5"/>
  <c r="AT34" i="5"/>
  <c r="AU34" i="5"/>
  <c r="AV34" i="5"/>
  <c r="AW34" i="5"/>
  <c r="AX34" i="5"/>
  <c r="AY34" i="5"/>
  <c r="AZ34" i="5"/>
  <c r="BA34" i="5"/>
  <c r="BB34" i="5"/>
  <c r="BC34" i="5"/>
  <c r="BD34" i="5"/>
  <c r="BE34" i="5"/>
  <c r="BF34" i="5"/>
  <c r="BG34" i="5"/>
  <c r="BH34" i="5"/>
  <c r="BI34" i="5"/>
  <c r="B35" i="5"/>
  <c r="C35" i="5"/>
  <c r="D35" i="5"/>
  <c r="E35" i="5"/>
  <c r="F35" i="5"/>
  <c r="G35" i="5"/>
  <c r="H35" i="5"/>
  <c r="I35" i="5"/>
  <c r="J35" i="5"/>
  <c r="K35" i="5"/>
  <c r="L35" i="5"/>
  <c r="M35" i="5"/>
  <c r="N35" i="5"/>
  <c r="O35" i="5"/>
  <c r="P35" i="5"/>
  <c r="Q35" i="5"/>
  <c r="R35" i="5"/>
  <c r="S35" i="5"/>
  <c r="T35" i="5"/>
  <c r="U35" i="5"/>
  <c r="V35" i="5"/>
  <c r="W35" i="5"/>
  <c r="X35" i="5"/>
  <c r="Y35" i="5"/>
  <c r="Z35" i="5"/>
  <c r="AA35" i="5"/>
  <c r="AB35" i="5"/>
  <c r="AC35" i="5"/>
  <c r="AD35" i="5"/>
  <c r="AE35" i="5"/>
  <c r="AF35" i="5"/>
  <c r="AG35" i="5"/>
  <c r="AH35" i="5"/>
  <c r="AI35" i="5"/>
  <c r="AJ35" i="5"/>
  <c r="AK35" i="5"/>
  <c r="AL35" i="5"/>
  <c r="AM35" i="5"/>
  <c r="AN35" i="5"/>
  <c r="AO35" i="5"/>
  <c r="AP35" i="5"/>
  <c r="AQ35" i="5"/>
  <c r="AR35" i="5"/>
  <c r="AS35" i="5"/>
  <c r="AT35" i="5"/>
  <c r="AU35" i="5"/>
  <c r="AV35" i="5"/>
  <c r="AW35" i="5"/>
  <c r="AX35" i="5"/>
  <c r="AY35" i="5"/>
  <c r="AZ35" i="5"/>
  <c r="BA35" i="5"/>
  <c r="BB35" i="5"/>
  <c r="BC35" i="5"/>
  <c r="BD35" i="5"/>
  <c r="BE35" i="5"/>
  <c r="BF35" i="5"/>
  <c r="BG35" i="5"/>
  <c r="BH35" i="5"/>
  <c r="BI35" i="5"/>
  <c r="B36" i="5"/>
  <c r="C36" i="5"/>
  <c r="D36" i="5"/>
  <c r="E36" i="5"/>
  <c r="F36" i="5"/>
  <c r="G36" i="5"/>
  <c r="H36" i="5"/>
  <c r="I36" i="5"/>
  <c r="J36" i="5"/>
  <c r="K36" i="5"/>
  <c r="L36" i="5"/>
  <c r="M36" i="5"/>
  <c r="N36" i="5"/>
  <c r="O36" i="5"/>
  <c r="P36" i="5"/>
  <c r="Q36" i="5"/>
  <c r="R36" i="5"/>
  <c r="S36" i="5"/>
  <c r="T36" i="5"/>
  <c r="U36" i="5"/>
  <c r="V36" i="5"/>
  <c r="W36" i="5"/>
  <c r="X36" i="5"/>
  <c r="Y36" i="5"/>
  <c r="Z36" i="5"/>
  <c r="AA36" i="5"/>
  <c r="AB36" i="5"/>
  <c r="AC36" i="5"/>
  <c r="AD36" i="5"/>
  <c r="AE36" i="5"/>
  <c r="AF36" i="5"/>
  <c r="AG36" i="5"/>
  <c r="AH36" i="5"/>
  <c r="AI36" i="5"/>
  <c r="AJ36" i="5"/>
  <c r="AK36" i="5"/>
  <c r="AL36" i="5"/>
  <c r="AM36" i="5"/>
  <c r="AN36" i="5"/>
  <c r="AO36" i="5"/>
  <c r="AP36" i="5"/>
  <c r="AQ36" i="5"/>
  <c r="AR36" i="5"/>
  <c r="AS36" i="5"/>
  <c r="AT36" i="5"/>
  <c r="AU36" i="5"/>
  <c r="AV36" i="5"/>
  <c r="AW36" i="5"/>
  <c r="AX36" i="5"/>
  <c r="AY36" i="5"/>
  <c r="AZ36" i="5"/>
  <c r="BA36" i="5"/>
  <c r="BB36" i="5"/>
  <c r="BC36" i="5"/>
  <c r="BD36" i="5"/>
  <c r="BE36" i="5"/>
  <c r="BF36" i="5"/>
  <c r="BG36" i="5"/>
  <c r="BH36" i="5"/>
  <c r="BI36" i="5"/>
  <c r="B37" i="5"/>
  <c r="C37" i="5"/>
  <c r="D37" i="5"/>
  <c r="E37" i="5"/>
  <c r="F37" i="5"/>
  <c r="G37" i="5"/>
  <c r="H37" i="5"/>
  <c r="I37" i="5"/>
  <c r="J37" i="5"/>
  <c r="K37" i="5"/>
  <c r="L37" i="5"/>
  <c r="M37" i="5"/>
  <c r="N37" i="5"/>
  <c r="O37" i="5"/>
  <c r="P37" i="5"/>
  <c r="Q37" i="5"/>
  <c r="R37" i="5"/>
  <c r="S37" i="5"/>
  <c r="T37" i="5"/>
  <c r="U37" i="5"/>
  <c r="V37" i="5"/>
  <c r="W37" i="5"/>
  <c r="X37" i="5"/>
  <c r="Y37" i="5"/>
  <c r="Z37" i="5"/>
  <c r="AA37" i="5"/>
  <c r="AB37" i="5"/>
  <c r="AC37" i="5"/>
  <c r="AD37" i="5"/>
  <c r="AE37" i="5"/>
  <c r="AF37" i="5"/>
  <c r="AG37" i="5"/>
  <c r="AH37" i="5"/>
  <c r="AI37" i="5"/>
  <c r="AJ37" i="5"/>
  <c r="AK37" i="5"/>
  <c r="AL37" i="5"/>
  <c r="AM37" i="5"/>
  <c r="AN37" i="5"/>
  <c r="AO37" i="5"/>
  <c r="AP37" i="5"/>
  <c r="AQ37" i="5"/>
  <c r="AR37" i="5"/>
  <c r="AS37" i="5"/>
  <c r="AT37" i="5"/>
  <c r="AU37" i="5"/>
  <c r="AV37" i="5"/>
  <c r="AW37" i="5"/>
  <c r="AX37" i="5"/>
  <c r="AY37" i="5"/>
  <c r="AZ37" i="5"/>
  <c r="BA37" i="5"/>
  <c r="BB37" i="5"/>
  <c r="BC37" i="5"/>
  <c r="BD37" i="5"/>
  <c r="BE37" i="5"/>
  <c r="BF37" i="5"/>
  <c r="BG37" i="5"/>
  <c r="BH37" i="5"/>
  <c r="BI37" i="5"/>
  <c r="B38" i="5"/>
  <c r="C38" i="5"/>
  <c r="D38" i="5"/>
  <c r="E38" i="5"/>
  <c r="F38" i="5"/>
  <c r="G38" i="5"/>
  <c r="H38" i="5"/>
  <c r="I38" i="5"/>
  <c r="J38" i="5"/>
  <c r="K38" i="5"/>
  <c r="L38" i="5"/>
  <c r="M38" i="5"/>
  <c r="N38" i="5"/>
  <c r="O38" i="5"/>
  <c r="P38" i="5"/>
  <c r="Q38" i="5"/>
  <c r="R38" i="5"/>
  <c r="S38" i="5"/>
  <c r="T38" i="5"/>
  <c r="U38" i="5"/>
  <c r="V38" i="5"/>
  <c r="W38" i="5"/>
  <c r="X38" i="5"/>
  <c r="Y38" i="5"/>
  <c r="Z38" i="5"/>
  <c r="AA38" i="5"/>
  <c r="AB38" i="5"/>
  <c r="AC38" i="5"/>
  <c r="AD38" i="5"/>
  <c r="AE38" i="5"/>
  <c r="AF38" i="5"/>
  <c r="AG38" i="5"/>
  <c r="AH38" i="5"/>
  <c r="AI38" i="5"/>
  <c r="AJ38" i="5"/>
  <c r="AK38" i="5"/>
  <c r="AL38" i="5"/>
  <c r="AM38" i="5"/>
  <c r="AN38" i="5"/>
  <c r="AO38" i="5"/>
  <c r="AP38" i="5"/>
  <c r="AQ38" i="5"/>
  <c r="AR38" i="5"/>
  <c r="AS38" i="5"/>
  <c r="AT38" i="5"/>
  <c r="AU38" i="5"/>
  <c r="AV38" i="5"/>
  <c r="AW38" i="5"/>
  <c r="AX38" i="5"/>
  <c r="AY38" i="5"/>
  <c r="AZ38" i="5"/>
  <c r="BA38" i="5"/>
  <c r="BB38" i="5"/>
  <c r="BC38" i="5"/>
  <c r="BD38" i="5"/>
  <c r="BE38" i="5"/>
  <c r="BF38" i="5"/>
  <c r="BG38" i="5"/>
  <c r="BH38" i="5"/>
  <c r="BI38" i="5"/>
  <c r="B39" i="5"/>
  <c r="C39" i="5"/>
  <c r="D39" i="5"/>
  <c r="E39" i="5"/>
  <c r="F39" i="5"/>
  <c r="G39" i="5"/>
  <c r="H39" i="5"/>
  <c r="I39" i="5"/>
  <c r="J39" i="5"/>
  <c r="K39" i="5"/>
  <c r="L39" i="5"/>
  <c r="M39" i="5"/>
  <c r="N39" i="5"/>
  <c r="O39" i="5"/>
  <c r="P39" i="5"/>
  <c r="Q39" i="5"/>
  <c r="R39" i="5"/>
  <c r="S39" i="5"/>
  <c r="T39" i="5"/>
  <c r="U39" i="5"/>
  <c r="V39" i="5"/>
  <c r="W39" i="5"/>
  <c r="X39" i="5"/>
  <c r="Y39" i="5"/>
  <c r="Z39" i="5"/>
  <c r="AA39" i="5"/>
  <c r="AB39" i="5"/>
  <c r="AC39" i="5"/>
  <c r="AD39" i="5"/>
  <c r="AE39" i="5"/>
  <c r="AF39" i="5"/>
  <c r="AG39" i="5"/>
  <c r="AH39" i="5"/>
  <c r="AI39" i="5"/>
  <c r="AJ39" i="5"/>
  <c r="AK39" i="5"/>
  <c r="AL39" i="5"/>
  <c r="AM39" i="5"/>
  <c r="AN39" i="5"/>
  <c r="AO39" i="5"/>
  <c r="AP39" i="5"/>
  <c r="AQ39" i="5"/>
  <c r="AR39" i="5"/>
  <c r="AS39" i="5"/>
  <c r="AT39" i="5"/>
  <c r="AU39" i="5"/>
  <c r="AV39" i="5"/>
  <c r="AW39" i="5"/>
  <c r="AX39" i="5"/>
  <c r="AY39" i="5"/>
  <c r="AZ39" i="5"/>
  <c r="BA39" i="5"/>
  <c r="BB39" i="5"/>
  <c r="BC39" i="5"/>
  <c r="BD39" i="5"/>
  <c r="BE39" i="5"/>
  <c r="BF39" i="5"/>
  <c r="BG39" i="5"/>
  <c r="BH39" i="5"/>
  <c r="BI39" i="5"/>
  <c r="B40" i="5"/>
  <c r="C40" i="5"/>
  <c r="D40" i="5"/>
  <c r="E40" i="5"/>
  <c r="F40" i="5"/>
  <c r="G40" i="5"/>
  <c r="H40" i="5"/>
  <c r="I40" i="5"/>
  <c r="J40" i="5"/>
  <c r="K40" i="5"/>
  <c r="L40" i="5"/>
  <c r="M40" i="5"/>
  <c r="N40" i="5"/>
  <c r="O40" i="5"/>
  <c r="P40" i="5"/>
  <c r="Q40" i="5"/>
  <c r="R40" i="5"/>
  <c r="S40" i="5"/>
  <c r="T40" i="5"/>
  <c r="U40" i="5"/>
  <c r="V40" i="5"/>
  <c r="W40" i="5"/>
  <c r="X40" i="5"/>
  <c r="Y40" i="5"/>
  <c r="Z40" i="5"/>
  <c r="AA40" i="5"/>
  <c r="AB40" i="5"/>
  <c r="AC40" i="5"/>
  <c r="AD40" i="5"/>
  <c r="AE40" i="5"/>
  <c r="AF40" i="5"/>
  <c r="AG40" i="5"/>
  <c r="AH40" i="5"/>
  <c r="AI40" i="5"/>
  <c r="AJ40" i="5"/>
  <c r="AK40" i="5"/>
  <c r="AL40" i="5"/>
  <c r="AM40" i="5"/>
  <c r="AN40" i="5"/>
  <c r="AO40" i="5"/>
  <c r="AP40" i="5"/>
  <c r="AQ40" i="5"/>
  <c r="AR40" i="5"/>
  <c r="AS40" i="5"/>
  <c r="AT40" i="5"/>
  <c r="AU40" i="5"/>
  <c r="AV40" i="5"/>
  <c r="AW40" i="5"/>
  <c r="AX40" i="5"/>
  <c r="AY40" i="5"/>
  <c r="AZ40" i="5"/>
  <c r="BA40" i="5"/>
  <c r="BB40" i="5"/>
  <c r="BC40" i="5"/>
  <c r="BD40" i="5"/>
  <c r="BE40" i="5"/>
  <c r="BF40" i="5"/>
  <c r="BG40" i="5"/>
  <c r="BH40" i="5"/>
  <c r="BI40" i="5"/>
  <c r="B41" i="5"/>
  <c r="C41" i="5"/>
  <c r="D41" i="5"/>
  <c r="E41" i="5"/>
  <c r="F41" i="5"/>
  <c r="G41" i="5"/>
  <c r="H41" i="5"/>
  <c r="I41" i="5"/>
  <c r="J41" i="5"/>
  <c r="K41" i="5"/>
  <c r="L41" i="5"/>
  <c r="M41" i="5"/>
  <c r="N41" i="5"/>
  <c r="O41" i="5"/>
  <c r="P41" i="5"/>
  <c r="Q41" i="5"/>
  <c r="R41" i="5"/>
  <c r="S41" i="5"/>
  <c r="T41" i="5"/>
  <c r="U41" i="5"/>
  <c r="V41" i="5"/>
  <c r="W41" i="5"/>
  <c r="X41" i="5"/>
  <c r="Y41" i="5"/>
  <c r="Z41" i="5"/>
  <c r="AA41" i="5"/>
  <c r="AB41" i="5"/>
  <c r="AC41" i="5"/>
  <c r="AD41" i="5"/>
  <c r="AE41" i="5"/>
  <c r="AF41" i="5"/>
  <c r="AG41" i="5"/>
  <c r="AH41" i="5"/>
  <c r="AI41" i="5"/>
  <c r="AJ41" i="5"/>
  <c r="AK41" i="5"/>
  <c r="AL41" i="5"/>
  <c r="AM41" i="5"/>
  <c r="AN41" i="5"/>
  <c r="AO41" i="5"/>
  <c r="AP41" i="5"/>
  <c r="AQ41" i="5"/>
  <c r="AR41" i="5"/>
  <c r="AS41" i="5"/>
  <c r="AT41" i="5"/>
  <c r="AU41" i="5"/>
  <c r="AV41" i="5"/>
  <c r="AW41" i="5"/>
  <c r="AX41" i="5"/>
  <c r="AY41" i="5"/>
  <c r="AZ41" i="5"/>
  <c r="BA41" i="5"/>
  <c r="BB41" i="5"/>
  <c r="BC41" i="5"/>
  <c r="BD41" i="5"/>
  <c r="BE41" i="5"/>
  <c r="BF41" i="5"/>
  <c r="BG41" i="5"/>
  <c r="BH41" i="5"/>
  <c r="BI41" i="5"/>
  <c r="B42" i="5"/>
  <c r="C42" i="5"/>
  <c r="D42" i="5"/>
  <c r="E42" i="5"/>
  <c r="F42" i="5"/>
  <c r="G42" i="5"/>
  <c r="H42" i="5"/>
  <c r="I42" i="5"/>
  <c r="J42" i="5"/>
  <c r="K42" i="5"/>
  <c r="L42" i="5"/>
  <c r="M42" i="5"/>
  <c r="N42" i="5"/>
  <c r="O42" i="5"/>
  <c r="P42" i="5"/>
  <c r="Q42" i="5"/>
  <c r="R42" i="5"/>
  <c r="S42" i="5"/>
  <c r="T42" i="5"/>
  <c r="U42" i="5"/>
  <c r="V42" i="5"/>
  <c r="W42" i="5"/>
  <c r="X42" i="5"/>
  <c r="Y42" i="5"/>
  <c r="Z42" i="5"/>
  <c r="AA42" i="5"/>
  <c r="AB42" i="5"/>
  <c r="AC42" i="5"/>
  <c r="AD42" i="5"/>
  <c r="AE42" i="5"/>
  <c r="AF42" i="5"/>
  <c r="AG42" i="5"/>
  <c r="AH42" i="5"/>
  <c r="AI42" i="5"/>
  <c r="AJ42" i="5"/>
  <c r="AK42" i="5"/>
  <c r="AL42" i="5"/>
  <c r="AM42" i="5"/>
  <c r="AN42" i="5"/>
  <c r="AO42" i="5"/>
  <c r="AP42" i="5"/>
  <c r="AQ42" i="5"/>
  <c r="AR42" i="5"/>
  <c r="AS42" i="5"/>
  <c r="AT42" i="5"/>
  <c r="AU42" i="5"/>
  <c r="AV42" i="5"/>
  <c r="AW42" i="5"/>
  <c r="AX42" i="5"/>
  <c r="AY42" i="5"/>
  <c r="AZ42" i="5"/>
  <c r="BA42" i="5"/>
  <c r="BB42" i="5"/>
  <c r="BC42" i="5"/>
  <c r="BD42" i="5"/>
  <c r="BE42" i="5"/>
  <c r="BF42" i="5"/>
  <c r="BG42" i="5"/>
  <c r="BH42" i="5"/>
  <c r="BI42" i="5"/>
  <c r="B43" i="5"/>
  <c r="C43" i="5"/>
  <c r="D43" i="5"/>
  <c r="E43" i="5"/>
  <c r="F43" i="5"/>
  <c r="G43" i="5"/>
  <c r="H43" i="5"/>
  <c r="I43" i="5"/>
  <c r="J43" i="5"/>
  <c r="K43" i="5"/>
  <c r="L43" i="5"/>
  <c r="M43" i="5"/>
  <c r="N43" i="5"/>
  <c r="O43" i="5"/>
  <c r="P43" i="5"/>
  <c r="Q43" i="5"/>
  <c r="R43" i="5"/>
  <c r="S43" i="5"/>
  <c r="T43" i="5"/>
  <c r="U43" i="5"/>
  <c r="V43" i="5"/>
  <c r="W43" i="5"/>
  <c r="X43" i="5"/>
  <c r="Y43" i="5"/>
  <c r="Z43" i="5"/>
  <c r="AA43" i="5"/>
  <c r="AB43" i="5"/>
  <c r="AC43" i="5"/>
  <c r="AD43" i="5"/>
  <c r="AE43" i="5"/>
  <c r="AF43" i="5"/>
  <c r="AG43" i="5"/>
  <c r="AH43" i="5"/>
  <c r="AI43" i="5"/>
  <c r="AJ43" i="5"/>
  <c r="AK43" i="5"/>
  <c r="AL43" i="5"/>
  <c r="AM43" i="5"/>
  <c r="AN43" i="5"/>
  <c r="AO43" i="5"/>
  <c r="AP43" i="5"/>
  <c r="AQ43" i="5"/>
  <c r="AR43" i="5"/>
  <c r="AS43" i="5"/>
  <c r="AT43" i="5"/>
  <c r="AU43" i="5"/>
  <c r="AV43" i="5"/>
  <c r="AW43" i="5"/>
  <c r="AX43" i="5"/>
  <c r="AY43" i="5"/>
  <c r="AZ43" i="5"/>
  <c r="BA43" i="5"/>
  <c r="BB43" i="5"/>
  <c r="BC43" i="5"/>
  <c r="BD43" i="5"/>
  <c r="BE43" i="5"/>
  <c r="BF43" i="5"/>
  <c r="BG43" i="5"/>
  <c r="BH43" i="5"/>
  <c r="BI43" i="5"/>
  <c r="B44" i="5"/>
  <c r="C44" i="5"/>
  <c r="D44" i="5"/>
  <c r="E44" i="5"/>
  <c r="F44" i="5"/>
  <c r="G44" i="5"/>
  <c r="H44" i="5"/>
  <c r="I44" i="5"/>
  <c r="J44" i="5"/>
  <c r="K44" i="5"/>
  <c r="L44" i="5"/>
  <c r="M44" i="5"/>
  <c r="N44" i="5"/>
  <c r="O44" i="5"/>
  <c r="P44" i="5"/>
  <c r="Q44" i="5"/>
  <c r="R44" i="5"/>
  <c r="S44" i="5"/>
  <c r="T44" i="5"/>
  <c r="U44" i="5"/>
  <c r="V44" i="5"/>
  <c r="W44" i="5"/>
  <c r="X44" i="5"/>
  <c r="Y44" i="5"/>
  <c r="Z44" i="5"/>
  <c r="AA44" i="5"/>
  <c r="AB44" i="5"/>
  <c r="AC44" i="5"/>
  <c r="AD44" i="5"/>
  <c r="AE44" i="5"/>
  <c r="AF44" i="5"/>
  <c r="AG44" i="5"/>
  <c r="AH44" i="5"/>
  <c r="AI44" i="5"/>
  <c r="AJ44" i="5"/>
  <c r="AK44" i="5"/>
  <c r="AL44" i="5"/>
  <c r="AM44" i="5"/>
  <c r="AN44" i="5"/>
  <c r="AO44" i="5"/>
  <c r="AP44" i="5"/>
  <c r="AQ44" i="5"/>
  <c r="AR44" i="5"/>
  <c r="AS44" i="5"/>
  <c r="AT44" i="5"/>
  <c r="AU44" i="5"/>
  <c r="AV44" i="5"/>
  <c r="AW44" i="5"/>
  <c r="AX44" i="5"/>
  <c r="AY44" i="5"/>
  <c r="AZ44" i="5"/>
  <c r="BA44" i="5"/>
  <c r="BB44" i="5"/>
  <c r="BC44" i="5"/>
  <c r="BD44" i="5"/>
  <c r="BE44" i="5"/>
  <c r="BF44" i="5"/>
  <c r="BG44" i="5"/>
  <c r="BH44" i="5"/>
  <c r="BI44" i="5"/>
  <c r="B45" i="5"/>
  <c r="C45" i="5"/>
  <c r="D45" i="5"/>
  <c r="E45" i="5"/>
  <c r="F45" i="5"/>
  <c r="G45" i="5"/>
  <c r="H45" i="5"/>
  <c r="I45" i="5"/>
  <c r="J45" i="5"/>
  <c r="K45" i="5"/>
  <c r="L45" i="5"/>
  <c r="M45" i="5"/>
  <c r="N45" i="5"/>
  <c r="O45" i="5"/>
  <c r="P45" i="5"/>
  <c r="Q45" i="5"/>
  <c r="R45" i="5"/>
  <c r="S45" i="5"/>
  <c r="T45" i="5"/>
  <c r="U45" i="5"/>
  <c r="V45" i="5"/>
  <c r="W45" i="5"/>
  <c r="X45" i="5"/>
  <c r="Y45" i="5"/>
  <c r="Z45" i="5"/>
  <c r="AA45" i="5"/>
  <c r="AB45" i="5"/>
  <c r="AC45" i="5"/>
  <c r="AD45" i="5"/>
  <c r="AE45" i="5"/>
  <c r="AF45" i="5"/>
  <c r="AG45" i="5"/>
  <c r="AH45" i="5"/>
  <c r="AI45" i="5"/>
  <c r="AJ45" i="5"/>
  <c r="AK45" i="5"/>
  <c r="AL45" i="5"/>
  <c r="AM45" i="5"/>
  <c r="AN45" i="5"/>
  <c r="AO45" i="5"/>
  <c r="AP45" i="5"/>
  <c r="AQ45" i="5"/>
  <c r="AR45" i="5"/>
  <c r="AS45" i="5"/>
  <c r="AT45" i="5"/>
  <c r="AU45" i="5"/>
  <c r="AV45" i="5"/>
  <c r="AW45" i="5"/>
  <c r="AX45" i="5"/>
  <c r="AY45" i="5"/>
  <c r="AZ45" i="5"/>
  <c r="BA45" i="5"/>
  <c r="BB45" i="5"/>
  <c r="BC45" i="5"/>
  <c r="BD45" i="5"/>
  <c r="BE45" i="5"/>
  <c r="BF45" i="5"/>
  <c r="BG45" i="5"/>
  <c r="BH45" i="5"/>
  <c r="BI45" i="5"/>
  <c r="B46" i="5"/>
  <c r="C46" i="5"/>
  <c r="D46" i="5"/>
  <c r="E46" i="5"/>
  <c r="F46" i="5"/>
  <c r="G46" i="5"/>
  <c r="H46" i="5"/>
  <c r="I46" i="5"/>
  <c r="J46" i="5"/>
  <c r="K46" i="5"/>
  <c r="L46" i="5"/>
  <c r="M46" i="5"/>
  <c r="N46" i="5"/>
  <c r="O46" i="5"/>
  <c r="P46" i="5"/>
  <c r="Q46" i="5"/>
  <c r="R46" i="5"/>
  <c r="S46" i="5"/>
  <c r="T46" i="5"/>
  <c r="U46" i="5"/>
  <c r="V46" i="5"/>
  <c r="W46" i="5"/>
  <c r="X46" i="5"/>
  <c r="Y46" i="5"/>
  <c r="Z46" i="5"/>
  <c r="AA46" i="5"/>
  <c r="AB46" i="5"/>
  <c r="AC46" i="5"/>
  <c r="AD46" i="5"/>
  <c r="AE46" i="5"/>
  <c r="AF46" i="5"/>
  <c r="AG46" i="5"/>
  <c r="AH46" i="5"/>
  <c r="AI46" i="5"/>
  <c r="AJ46" i="5"/>
  <c r="AK46" i="5"/>
  <c r="AL46" i="5"/>
  <c r="AM46" i="5"/>
  <c r="AN46" i="5"/>
  <c r="AO46" i="5"/>
  <c r="AP46" i="5"/>
  <c r="AQ46" i="5"/>
  <c r="AR46" i="5"/>
  <c r="AS46" i="5"/>
  <c r="AT46" i="5"/>
  <c r="AU46" i="5"/>
  <c r="AV46" i="5"/>
  <c r="AW46" i="5"/>
  <c r="AX46" i="5"/>
  <c r="AY46" i="5"/>
  <c r="AZ46" i="5"/>
  <c r="BA46" i="5"/>
  <c r="BB46" i="5"/>
  <c r="BC46" i="5"/>
  <c r="BD46" i="5"/>
  <c r="BE46" i="5"/>
  <c r="BF46" i="5"/>
  <c r="BG46" i="5"/>
  <c r="BH46" i="5"/>
  <c r="BI46" i="5"/>
  <c r="B47" i="5"/>
  <c r="C47" i="5"/>
  <c r="D47" i="5"/>
  <c r="E47" i="5"/>
  <c r="F47" i="5"/>
  <c r="G47" i="5"/>
  <c r="H47" i="5"/>
  <c r="I47" i="5"/>
  <c r="J47" i="5"/>
  <c r="K47" i="5"/>
  <c r="L47" i="5"/>
  <c r="M47" i="5"/>
  <c r="N47" i="5"/>
  <c r="O47" i="5"/>
  <c r="P47" i="5"/>
  <c r="Q47" i="5"/>
  <c r="R47" i="5"/>
  <c r="S47" i="5"/>
  <c r="T47" i="5"/>
  <c r="U47" i="5"/>
  <c r="V47" i="5"/>
  <c r="W47" i="5"/>
  <c r="X47" i="5"/>
  <c r="Y47" i="5"/>
  <c r="Z47" i="5"/>
  <c r="AA47" i="5"/>
  <c r="AB47" i="5"/>
  <c r="AC47" i="5"/>
  <c r="AD47" i="5"/>
  <c r="AE47" i="5"/>
  <c r="AF47" i="5"/>
  <c r="AG47" i="5"/>
  <c r="AH47" i="5"/>
  <c r="AI47" i="5"/>
  <c r="AJ47" i="5"/>
  <c r="AK47" i="5"/>
  <c r="AL47" i="5"/>
  <c r="AM47" i="5"/>
  <c r="AN47" i="5"/>
  <c r="AO47" i="5"/>
  <c r="AP47" i="5"/>
  <c r="AQ47" i="5"/>
  <c r="AR47" i="5"/>
  <c r="AS47" i="5"/>
  <c r="AT47" i="5"/>
  <c r="AU47" i="5"/>
  <c r="AV47" i="5"/>
  <c r="AW47" i="5"/>
  <c r="AX47" i="5"/>
  <c r="AY47" i="5"/>
  <c r="AZ47" i="5"/>
  <c r="BA47" i="5"/>
  <c r="BB47" i="5"/>
  <c r="BC47" i="5"/>
  <c r="BD47" i="5"/>
  <c r="BE47" i="5"/>
  <c r="BF47" i="5"/>
  <c r="BG47" i="5"/>
  <c r="BH47" i="5"/>
  <c r="BI47" i="5"/>
  <c r="B48" i="5"/>
  <c r="C48" i="5"/>
  <c r="D48" i="5"/>
  <c r="E48" i="5"/>
  <c r="F48" i="5"/>
  <c r="G48" i="5"/>
  <c r="H48" i="5"/>
  <c r="I48" i="5"/>
  <c r="J48" i="5"/>
  <c r="K48" i="5"/>
  <c r="L48" i="5"/>
  <c r="M48" i="5"/>
  <c r="N48" i="5"/>
  <c r="O48" i="5"/>
  <c r="P48" i="5"/>
  <c r="Q48" i="5"/>
  <c r="R48" i="5"/>
  <c r="S48" i="5"/>
  <c r="T48" i="5"/>
  <c r="U48" i="5"/>
  <c r="V48" i="5"/>
  <c r="W48" i="5"/>
  <c r="X48" i="5"/>
  <c r="Y48" i="5"/>
  <c r="Z48" i="5"/>
  <c r="AA48" i="5"/>
  <c r="AB48" i="5"/>
  <c r="AC48" i="5"/>
  <c r="AD48" i="5"/>
  <c r="AE48" i="5"/>
  <c r="AF48" i="5"/>
  <c r="AG48" i="5"/>
  <c r="AH48" i="5"/>
  <c r="AI48" i="5"/>
  <c r="AJ48" i="5"/>
  <c r="AK48" i="5"/>
  <c r="AL48" i="5"/>
  <c r="AM48" i="5"/>
  <c r="AN48" i="5"/>
  <c r="AO48" i="5"/>
  <c r="AP48" i="5"/>
  <c r="AQ48" i="5"/>
  <c r="AR48" i="5"/>
  <c r="AS48" i="5"/>
  <c r="AT48" i="5"/>
  <c r="AU48" i="5"/>
  <c r="AV48" i="5"/>
  <c r="AW48" i="5"/>
  <c r="AX48" i="5"/>
  <c r="AY48" i="5"/>
  <c r="AZ48" i="5"/>
  <c r="BA48" i="5"/>
  <c r="BB48" i="5"/>
  <c r="BC48" i="5"/>
  <c r="BD48" i="5"/>
  <c r="BE48" i="5"/>
  <c r="BF48" i="5"/>
  <c r="BG48" i="5"/>
  <c r="BH48" i="5"/>
  <c r="BI48" i="5"/>
  <c r="B49" i="5"/>
  <c r="C49" i="5"/>
  <c r="D49" i="5"/>
  <c r="E49" i="5"/>
  <c r="F49" i="5"/>
  <c r="G49" i="5"/>
  <c r="H49" i="5"/>
  <c r="I49" i="5"/>
  <c r="J49" i="5"/>
  <c r="K49" i="5"/>
  <c r="L49" i="5"/>
  <c r="M49" i="5"/>
  <c r="N49" i="5"/>
  <c r="O49" i="5"/>
  <c r="P49" i="5"/>
  <c r="Q49" i="5"/>
  <c r="R49" i="5"/>
  <c r="S49" i="5"/>
  <c r="T49" i="5"/>
  <c r="U49" i="5"/>
  <c r="V49" i="5"/>
  <c r="W49" i="5"/>
  <c r="X49" i="5"/>
  <c r="Y49" i="5"/>
  <c r="Z49" i="5"/>
  <c r="AA49" i="5"/>
  <c r="AB49" i="5"/>
  <c r="AC49" i="5"/>
  <c r="AD49" i="5"/>
  <c r="AE49" i="5"/>
  <c r="AF49" i="5"/>
  <c r="AG49" i="5"/>
  <c r="AH49" i="5"/>
  <c r="AI49" i="5"/>
  <c r="AJ49" i="5"/>
  <c r="AK49" i="5"/>
  <c r="AL49" i="5"/>
  <c r="AM49" i="5"/>
  <c r="AN49" i="5"/>
  <c r="AO49" i="5"/>
  <c r="AP49" i="5"/>
  <c r="AQ49" i="5"/>
  <c r="AR49" i="5"/>
  <c r="AS49" i="5"/>
  <c r="AT49" i="5"/>
  <c r="AU49" i="5"/>
  <c r="AV49" i="5"/>
  <c r="AW49" i="5"/>
  <c r="AX49" i="5"/>
  <c r="AY49" i="5"/>
  <c r="AZ49" i="5"/>
  <c r="BA49" i="5"/>
  <c r="BB49" i="5"/>
  <c r="BC49" i="5"/>
  <c r="BD49" i="5"/>
  <c r="BE49" i="5"/>
  <c r="BF49" i="5"/>
  <c r="BG49" i="5"/>
  <c r="BH49" i="5"/>
  <c r="BI49" i="5"/>
  <c r="B50" i="5"/>
  <c r="C50" i="5"/>
  <c r="D50" i="5"/>
  <c r="E50" i="5"/>
  <c r="F50" i="5"/>
  <c r="G50" i="5"/>
  <c r="H50" i="5"/>
  <c r="I50" i="5"/>
  <c r="J50" i="5"/>
  <c r="K50" i="5"/>
  <c r="L50" i="5"/>
  <c r="M50" i="5"/>
  <c r="N50" i="5"/>
  <c r="O50" i="5"/>
  <c r="P50" i="5"/>
  <c r="Q50" i="5"/>
  <c r="R50" i="5"/>
  <c r="S50" i="5"/>
  <c r="T50" i="5"/>
  <c r="U50" i="5"/>
  <c r="V50" i="5"/>
  <c r="W50" i="5"/>
  <c r="X50" i="5"/>
  <c r="Y50" i="5"/>
  <c r="Z50" i="5"/>
  <c r="AA50" i="5"/>
  <c r="AB50" i="5"/>
  <c r="AC50" i="5"/>
  <c r="AD50" i="5"/>
  <c r="AE50" i="5"/>
  <c r="AF50" i="5"/>
  <c r="AG50" i="5"/>
  <c r="AH50" i="5"/>
  <c r="AI50" i="5"/>
  <c r="AJ50" i="5"/>
  <c r="AK50" i="5"/>
  <c r="AL50" i="5"/>
  <c r="AM50" i="5"/>
  <c r="AN50" i="5"/>
  <c r="AO50" i="5"/>
  <c r="AP50" i="5"/>
  <c r="AQ50" i="5"/>
  <c r="AR50" i="5"/>
  <c r="AS50" i="5"/>
  <c r="AT50" i="5"/>
  <c r="AU50" i="5"/>
  <c r="AV50" i="5"/>
  <c r="AW50" i="5"/>
  <c r="AX50" i="5"/>
  <c r="AY50" i="5"/>
  <c r="AZ50" i="5"/>
  <c r="BA50" i="5"/>
  <c r="BB50" i="5"/>
  <c r="BC50" i="5"/>
  <c r="BD50" i="5"/>
  <c r="BE50" i="5"/>
  <c r="BF50" i="5"/>
  <c r="BG50" i="5"/>
  <c r="BH50" i="5"/>
  <c r="BI50" i="5"/>
  <c r="B51" i="5"/>
  <c r="C51" i="5"/>
  <c r="D51" i="5"/>
  <c r="E51" i="5"/>
  <c r="F51" i="5"/>
  <c r="G51" i="5"/>
  <c r="H51" i="5"/>
  <c r="I51" i="5"/>
  <c r="J51" i="5"/>
  <c r="K51" i="5"/>
  <c r="L51" i="5"/>
  <c r="M51" i="5"/>
  <c r="N51" i="5"/>
  <c r="O51" i="5"/>
  <c r="P51" i="5"/>
  <c r="Q51" i="5"/>
  <c r="R51" i="5"/>
  <c r="S51" i="5"/>
  <c r="T51" i="5"/>
  <c r="U51" i="5"/>
  <c r="V51" i="5"/>
  <c r="W51" i="5"/>
  <c r="X51" i="5"/>
  <c r="Y51" i="5"/>
  <c r="Z51" i="5"/>
  <c r="AA51" i="5"/>
  <c r="AB51" i="5"/>
  <c r="AC51" i="5"/>
  <c r="AD51" i="5"/>
  <c r="AE51" i="5"/>
  <c r="AF51" i="5"/>
  <c r="AG51" i="5"/>
  <c r="AH51" i="5"/>
  <c r="AI51" i="5"/>
  <c r="AJ51" i="5"/>
  <c r="AK51" i="5"/>
  <c r="AL51" i="5"/>
  <c r="AM51" i="5"/>
  <c r="AN51" i="5"/>
  <c r="AO51" i="5"/>
  <c r="AP51" i="5"/>
  <c r="AQ51" i="5"/>
  <c r="AR51" i="5"/>
  <c r="AS51" i="5"/>
  <c r="AT51" i="5"/>
  <c r="AU51" i="5"/>
  <c r="AV51" i="5"/>
  <c r="AW51" i="5"/>
  <c r="AX51" i="5"/>
  <c r="AY51" i="5"/>
  <c r="AZ51" i="5"/>
  <c r="BA51" i="5"/>
  <c r="BB51" i="5"/>
  <c r="BC51" i="5"/>
  <c r="BD51" i="5"/>
  <c r="BE51" i="5"/>
  <c r="BF51" i="5"/>
  <c r="BG51" i="5"/>
  <c r="BH51" i="5"/>
  <c r="BI51" i="5"/>
  <c r="B52" i="5"/>
  <c r="C52" i="5"/>
  <c r="D52" i="5"/>
  <c r="E52" i="5"/>
  <c r="F52" i="5"/>
  <c r="G52" i="5"/>
  <c r="H52" i="5"/>
  <c r="I52" i="5"/>
  <c r="J52" i="5"/>
  <c r="K52" i="5"/>
  <c r="L52" i="5"/>
  <c r="M52" i="5"/>
  <c r="N52" i="5"/>
  <c r="O52" i="5"/>
  <c r="P52" i="5"/>
  <c r="Q52" i="5"/>
  <c r="R52" i="5"/>
  <c r="S52" i="5"/>
  <c r="T52" i="5"/>
  <c r="U52" i="5"/>
  <c r="V52" i="5"/>
  <c r="W52" i="5"/>
  <c r="X52" i="5"/>
  <c r="Y52" i="5"/>
  <c r="Z52" i="5"/>
  <c r="AA52" i="5"/>
  <c r="AB52" i="5"/>
  <c r="AC52" i="5"/>
  <c r="AD52" i="5"/>
  <c r="AE52" i="5"/>
  <c r="AF52" i="5"/>
  <c r="AG52" i="5"/>
  <c r="AH52" i="5"/>
  <c r="AI52" i="5"/>
  <c r="AJ52" i="5"/>
  <c r="AK52" i="5"/>
  <c r="AL52" i="5"/>
  <c r="AM52" i="5"/>
  <c r="AN52" i="5"/>
  <c r="AO52" i="5"/>
  <c r="AP52" i="5"/>
  <c r="AQ52" i="5"/>
  <c r="AR52" i="5"/>
  <c r="AS52" i="5"/>
  <c r="AT52" i="5"/>
  <c r="AU52" i="5"/>
  <c r="AV52" i="5"/>
  <c r="AW52" i="5"/>
  <c r="AX52" i="5"/>
  <c r="AY52" i="5"/>
  <c r="AZ52" i="5"/>
  <c r="BA52" i="5"/>
  <c r="BB52" i="5"/>
  <c r="BC52" i="5"/>
  <c r="BD52" i="5"/>
  <c r="BE52" i="5"/>
  <c r="BF52" i="5"/>
  <c r="BG52" i="5"/>
  <c r="BH52" i="5"/>
  <c r="BI52" i="5"/>
  <c r="B53" i="5"/>
  <c r="C53" i="5"/>
  <c r="D53" i="5"/>
  <c r="E53" i="5"/>
  <c r="F53" i="5"/>
  <c r="G53" i="5"/>
  <c r="H53" i="5"/>
  <c r="I53" i="5"/>
  <c r="J53" i="5"/>
  <c r="K53" i="5"/>
  <c r="L53" i="5"/>
  <c r="M53" i="5"/>
  <c r="N53" i="5"/>
  <c r="O53" i="5"/>
  <c r="P53" i="5"/>
  <c r="Q53" i="5"/>
  <c r="R53" i="5"/>
  <c r="S53" i="5"/>
  <c r="T53" i="5"/>
  <c r="U53" i="5"/>
  <c r="V53" i="5"/>
  <c r="W53" i="5"/>
  <c r="X53" i="5"/>
  <c r="Y53" i="5"/>
  <c r="Z53" i="5"/>
  <c r="AA53" i="5"/>
  <c r="AB53" i="5"/>
  <c r="AC53" i="5"/>
  <c r="AD53" i="5"/>
  <c r="AE53" i="5"/>
  <c r="AF53" i="5"/>
  <c r="AG53" i="5"/>
  <c r="AH53" i="5"/>
  <c r="AI53" i="5"/>
  <c r="AJ53" i="5"/>
  <c r="AK53" i="5"/>
  <c r="AL53" i="5"/>
  <c r="AM53" i="5"/>
  <c r="AN53" i="5"/>
  <c r="AO53" i="5"/>
  <c r="AP53" i="5"/>
  <c r="AQ53" i="5"/>
  <c r="AR53" i="5"/>
  <c r="AS53" i="5"/>
  <c r="AT53" i="5"/>
  <c r="AU53" i="5"/>
  <c r="AV53" i="5"/>
  <c r="AW53" i="5"/>
  <c r="AX53" i="5"/>
  <c r="AY53" i="5"/>
  <c r="AZ53" i="5"/>
  <c r="BA53" i="5"/>
  <c r="BB53" i="5"/>
  <c r="BC53" i="5"/>
  <c r="BD53" i="5"/>
  <c r="BE53" i="5"/>
  <c r="BF53" i="5"/>
  <c r="BG53" i="5"/>
  <c r="BH53" i="5"/>
  <c r="BI53" i="5"/>
  <c r="B54" i="5"/>
  <c r="C54" i="5"/>
  <c r="D54" i="5"/>
  <c r="E54" i="5"/>
  <c r="F54" i="5"/>
  <c r="G54" i="5"/>
  <c r="H54" i="5"/>
  <c r="I54" i="5"/>
  <c r="J54" i="5"/>
  <c r="K54" i="5"/>
  <c r="L54" i="5"/>
  <c r="M54" i="5"/>
  <c r="N54" i="5"/>
  <c r="O54" i="5"/>
  <c r="P54" i="5"/>
  <c r="Q54" i="5"/>
  <c r="R54" i="5"/>
  <c r="S54" i="5"/>
  <c r="T54" i="5"/>
  <c r="U54" i="5"/>
  <c r="V54" i="5"/>
  <c r="W54" i="5"/>
  <c r="X54" i="5"/>
  <c r="Y54" i="5"/>
  <c r="Z54" i="5"/>
  <c r="AA54" i="5"/>
  <c r="AB54" i="5"/>
  <c r="AC54" i="5"/>
  <c r="AD54" i="5"/>
  <c r="AE54" i="5"/>
  <c r="AF54" i="5"/>
  <c r="AG54" i="5"/>
  <c r="AH54" i="5"/>
  <c r="AI54" i="5"/>
  <c r="AJ54" i="5"/>
  <c r="AK54" i="5"/>
  <c r="AL54" i="5"/>
  <c r="AM54" i="5"/>
  <c r="AN54" i="5"/>
  <c r="AO54" i="5"/>
  <c r="AP54" i="5"/>
  <c r="AQ54" i="5"/>
  <c r="AR54" i="5"/>
  <c r="AS54" i="5"/>
  <c r="AT54" i="5"/>
  <c r="AU54" i="5"/>
  <c r="AV54" i="5"/>
  <c r="AW54" i="5"/>
  <c r="AX54" i="5"/>
  <c r="AY54" i="5"/>
  <c r="AZ54" i="5"/>
  <c r="BA54" i="5"/>
  <c r="BB54" i="5"/>
  <c r="BC54" i="5"/>
  <c r="BD54" i="5"/>
  <c r="BE54" i="5"/>
  <c r="BF54" i="5"/>
  <c r="BG54" i="5"/>
  <c r="BH54" i="5"/>
  <c r="BI54" i="5"/>
  <c r="B55" i="5"/>
  <c r="C55" i="5"/>
  <c r="D55" i="5"/>
  <c r="E55" i="5"/>
  <c r="F55" i="5"/>
  <c r="G55" i="5"/>
  <c r="H55" i="5"/>
  <c r="I55" i="5"/>
  <c r="J55" i="5"/>
  <c r="K55" i="5"/>
  <c r="L55" i="5"/>
  <c r="M55" i="5"/>
  <c r="N55" i="5"/>
  <c r="O55" i="5"/>
  <c r="P55" i="5"/>
  <c r="Q55" i="5"/>
  <c r="R55" i="5"/>
  <c r="S55" i="5"/>
  <c r="T55" i="5"/>
  <c r="U55" i="5"/>
  <c r="V55" i="5"/>
  <c r="W55" i="5"/>
  <c r="X55" i="5"/>
  <c r="Y55" i="5"/>
  <c r="Z55" i="5"/>
  <c r="AA55" i="5"/>
  <c r="AB55" i="5"/>
  <c r="AC55" i="5"/>
  <c r="AD55" i="5"/>
  <c r="AE55" i="5"/>
  <c r="AF55" i="5"/>
  <c r="AG55" i="5"/>
  <c r="AH55" i="5"/>
  <c r="AI55" i="5"/>
  <c r="AJ55" i="5"/>
  <c r="AK55" i="5"/>
  <c r="AL55" i="5"/>
  <c r="AM55" i="5"/>
  <c r="AN55" i="5"/>
  <c r="AO55" i="5"/>
  <c r="AP55" i="5"/>
  <c r="AQ55" i="5"/>
  <c r="AR55" i="5"/>
  <c r="AS55" i="5"/>
  <c r="AT55" i="5"/>
  <c r="AU55" i="5"/>
  <c r="AV55" i="5"/>
  <c r="AW55" i="5"/>
  <c r="AX55" i="5"/>
  <c r="AY55" i="5"/>
  <c r="AZ55" i="5"/>
  <c r="BA55" i="5"/>
  <c r="BB55" i="5"/>
  <c r="BC55" i="5"/>
  <c r="BD55" i="5"/>
  <c r="BE55" i="5"/>
  <c r="BF55" i="5"/>
  <c r="BG55" i="5"/>
  <c r="BH55" i="5"/>
  <c r="BI55" i="5"/>
  <c r="B56" i="5"/>
  <c r="C56" i="5"/>
  <c r="D56" i="5"/>
  <c r="E56" i="5"/>
  <c r="F56" i="5"/>
  <c r="G56" i="5"/>
  <c r="H56" i="5"/>
  <c r="I56" i="5"/>
  <c r="J56" i="5"/>
  <c r="K56" i="5"/>
  <c r="L56" i="5"/>
  <c r="M56" i="5"/>
  <c r="N56" i="5"/>
  <c r="O56" i="5"/>
  <c r="P56" i="5"/>
  <c r="Q56" i="5"/>
  <c r="R56" i="5"/>
  <c r="S56" i="5"/>
  <c r="T56" i="5"/>
  <c r="U56" i="5"/>
  <c r="V56" i="5"/>
  <c r="W56" i="5"/>
  <c r="X56" i="5"/>
  <c r="Y56" i="5"/>
  <c r="Z56" i="5"/>
  <c r="AA56" i="5"/>
  <c r="AB56" i="5"/>
  <c r="AC56" i="5"/>
  <c r="AD56" i="5"/>
  <c r="AE56" i="5"/>
  <c r="AF56" i="5"/>
  <c r="AG56" i="5"/>
  <c r="AH56" i="5"/>
  <c r="AI56" i="5"/>
  <c r="AJ56" i="5"/>
  <c r="AK56" i="5"/>
  <c r="AL56" i="5"/>
  <c r="AM56" i="5"/>
  <c r="AN56" i="5"/>
  <c r="AO56" i="5"/>
  <c r="AP56" i="5"/>
  <c r="AQ56" i="5"/>
  <c r="AR56" i="5"/>
  <c r="AS56" i="5"/>
  <c r="AT56" i="5"/>
  <c r="AU56" i="5"/>
  <c r="AV56" i="5"/>
  <c r="AW56" i="5"/>
  <c r="AX56" i="5"/>
  <c r="AY56" i="5"/>
  <c r="AZ56" i="5"/>
  <c r="BA56" i="5"/>
  <c r="BB56" i="5"/>
  <c r="BC56" i="5"/>
  <c r="BD56" i="5"/>
  <c r="BE56" i="5"/>
  <c r="BF56" i="5"/>
  <c r="BG56" i="5"/>
  <c r="BH56" i="5"/>
  <c r="BI56" i="5"/>
  <c r="B57" i="5"/>
  <c r="C57" i="5"/>
  <c r="D57" i="5"/>
  <c r="E57" i="5"/>
  <c r="F57" i="5"/>
  <c r="G57" i="5"/>
  <c r="H57" i="5"/>
  <c r="I57" i="5"/>
  <c r="J57" i="5"/>
  <c r="K57" i="5"/>
  <c r="L57" i="5"/>
  <c r="M57" i="5"/>
  <c r="N57" i="5"/>
  <c r="O57" i="5"/>
  <c r="P57" i="5"/>
  <c r="Q57" i="5"/>
  <c r="R57" i="5"/>
  <c r="S57" i="5"/>
  <c r="T57" i="5"/>
  <c r="U57" i="5"/>
  <c r="V57" i="5"/>
  <c r="W57" i="5"/>
  <c r="X57" i="5"/>
  <c r="Y57" i="5"/>
  <c r="Z57" i="5"/>
  <c r="AA57" i="5"/>
  <c r="AB57" i="5"/>
  <c r="AC57" i="5"/>
  <c r="AD57" i="5"/>
  <c r="AE57" i="5"/>
  <c r="AF57" i="5"/>
  <c r="AG57" i="5"/>
  <c r="AH57" i="5"/>
  <c r="AI57" i="5"/>
  <c r="AJ57" i="5"/>
  <c r="AK57" i="5"/>
  <c r="AL57" i="5"/>
  <c r="AM57" i="5"/>
  <c r="AN57" i="5"/>
  <c r="AO57" i="5"/>
  <c r="AP57" i="5"/>
  <c r="AQ57" i="5"/>
  <c r="AR57" i="5"/>
  <c r="AS57" i="5"/>
  <c r="AT57" i="5"/>
  <c r="AU57" i="5"/>
  <c r="AV57" i="5"/>
  <c r="AW57" i="5"/>
  <c r="AX57" i="5"/>
  <c r="AY57" i="5"/>
  <c r="AZ57" i="5"/>
  <c r="BA57" i="5"/>
  <c r="BB57" i="5"/>
  <c r="BC57" i="5"/>
  <c r="BD57" i="5"/>
  <c r="BE57" i="5"/>
  <c r="BF57" i="5"/>
  <c r="BG57" i="5"/>
  <c r="BH57" i="5"/>
  <c r="BI57" i="5"/>
  <c r="B58" i="5"/>
  <c r="C58" i="5"/>
  <c r="D58" i="5"/>
  <c r="E58" i="5"/>
  <c r="F58" i="5"/>
  <c r="G58" i="5"/>
  <c r="H58" i="5"/>
  <c r="I58" i="5"/>
  <c r="J58" i="5"/>
  <c r="K58" i="5"/>
  <c r="L58" i="5"/>
  <c r="M58" i="5"/>
  <c r="N58" i="5"/>
  <c r="O58" i="5"/>
  <c r="P58" i="5"/>
  <c r="Q58" i="5"/>
  <c r="R58" i="5"/>
  <c r="S58" i="5"/>
  <c r="T58" i="5"/>
  <c r="U58" i="5"/>
  <c r="V58" i="5"/>
  <c r="W58" i="5"/>
  <c r="X58" i="5"/>
  <c r="Y58" i="5"/>
  <c r="Z58" i="5"/>
  <c r="AA58" i="5"/>
  <c r="AB58" i="5"/>
  <c r="AC58" i="5"/>
  <c r="AD58" i="5"/>
  <c r="AE58" i="5"/>
  <c r="AF58" i="5"/>
  <c r="AG58" i="5"/>
  <c r="AH58" i="5"/>
  <c r="AI58" i="5"/>
  <c r="AJ58" i="5"/>
  <c r="AK58" i="5"/>
  <c r="AL58" i="5"/>
  <c r="AM58" i="5"/>
  <c r="AN58" i="5"/>
  <c r="AO58" i="5"/>
  <c r="AP58" i="5"/>
  <c r="AQ58" i="5"/>
  <c r="AR58" i="5"/>
  <c r="AS58" i="5"/>
  <c r="AT58" i="5"/>
  <c r="AU58" i="5"/>
  <c r="AV58" i="5"/>
  <c r="AW58" i="5"/>
  <c r="AX58" i="5"/>
  <c r="AY58" i="5"/>
  <c r="AZ58" i="5"/>
  <c r="BA58" i="5"/>
  <c r="BB58" i="5"/>
  <c r="BC58" i="5"/>
  <c r="BD58" i="5"/>
  <c r="BE58" i="5"/>
  <c r="BF58" i="5"/>
  <c r="BG58" i="5"/>
  <c r="BH58" i="5"/>
  <c r="BI58" i="5"/>
  <c r="B59" i="5"/>
  <c r="C59" i="5"/>
  <c r="D59" i="5"/>
  <c r="E59" i="5"/>
  <c r="F59" i="5"/>
  <c r="G59" i="5"/>
  <c r="H59" i="5"/>
  <c r="I59" i="5"/>
  <c r="J59" i="5"/>
  <c r="K59" i="5"/>
  <c r="L59" i="5"/>
  <c r="M59" i="5"/>
  <c r="N59" i="5"/>
  <c r="O59" i="5"/>
  <c r="P59" i="5"/>
  <c r="Q59" i="5"/>
  <c r="R59" i="5"/>
  <c r="S59" i="5"/>
  <c r="T59" i="5"/>
  <c r="U59" i="5"/>
  <c r="V59" i="5"/>
  <c r="W59" i="5"/>
  <c r="X59" i="5"/>
  <c r="Y59" i="5"/>
  <c r="Z59" i="5"/>
  <c r="AA59" i="5"/>
  <c r="AB59" i="5"/>
  <c r="AC59" i="5"/>
  <c r="AD59" i="5"/>
  <c r="AE59" i="5"/>
  <c r="AF59" i="5"/>
  <c r="AG59" i="5"/>
  <c r="AH59" i="5"/>
  <c r="AI59" i="5"/>
  <c r="AJ59" i="5"/>
  <c r="AK59" i="5"/>
  <c r="AL59" i="5"/>
  <c r="AM59" i="5"/>
  <c r="AN59" i="5"/>
  <c r="AO59" i="5"/>
  <c r="AP59" i="5"/>
  <c r="AQ59" i="5"/>
  <c r="AR59" i="5"/>
  <c r="AS59" i="5"/>
  <c r="AT59" i="5"/>
  <c r="AU59" i="5"/>
  <c r="AV59" i="5"/>
  <c r="AW59" i="5"/>
  <c r="AX59" i="5"/>
  <c r="AY59" i="5"/>
  <c r="AZ59" i="5"/>
  <c r="BA59" i="5"/>
  <c r="BB59" i="5"/>
  <c r="BC59" i="5"/>
  <c r="BD59" i="5"/>
  <c r="BE59" i="5"/>
  <c r="BF59" i="5"/>
  <c r="BG59" i="5"/>
  <c r="BH59" i="5"/>
  <c r="BI59" i="5"/>
  <c r="B60" i="5"/>
  <c r="C60" i="5"/>
  <c r="D60" i="5"/>
  <c r="E60" i="5"/>
  <c r="F60" i="5"/>
  <c r="G60" i="5"/>
  <c r="H60" i="5"/>
  <c r="I60" i="5"/>
  <c r="J60" i="5"/>
  <c r="K60" i="5"/>
  <c r="L60" i="5"/>
  <c r="M60" i="5"/>
  <c r="N60" i="5"/>
  <c r="O60" i="5"/>
  <c r="P60" i="5"/>
  <c r="Q60" i="5"/>
  <c r="R60" i="5"/>
  <c r="S60" i="5"/>
  <c r="T60" i="5"/>
  <c r="U60" i="5"/>
  <c r="V60" i="5"/>
  <c r="W60" i="5"/>
  <c r="X60" i="5"/>
  <c r="Y60" i="5"/>
  <c r="Z60" i="5"/>
  <c r="AA60" i="5"/>
  <c r="AB60" i="5"/>
  <c r="AC60" i="5"/>
  <c r="AD60" i="5"/>
  <c r="AE60" i="5"/>
  <c r="AF60" i="5"/>
  <c r="AG60" i="5"/>
  <c r="AH60" i="5"/>
  <c r="AI60" i="5"/>
  <c r="AJ60" i="5"/>
  <c r="AK60" i="5"/>
  <c r="AL60" i="5"/>
  <c r="AM60" i="5"/>
  <c r="AN60" i="5"/>
  <c r="AO60" i="5"/>
  <c r="AP60" i="5"/>
  <c r="AQ60" i="5"/>
  <c r="AR60" i="5"/>
  <c r="AS60" i="5"/>
  <c r="AT60" i="5"/>
  <c r="AU60" i="5"/>
  <c r="AV60" i="5"/>
  <c r="AW60" i="5"/>
  <c r="AX60" i="5"/>
  <c r="AY60" i="5"/>
  <c r="AZ60" i="5"/>
  <c r="BA60" i="5"/>
  <c r="BB60" i="5"/>
  <c r="BC60" i="5"/>
  <c r="BD60" i="5"/>
  <c r="BE60" i="5"/>
  <c r="BF60" i="5"/>
  <c r="BG60" i="5"/>
  <c r="BH60" i="5"/>
  <c r="BI60" i="5"/>
  <c r="B61" i="5"/>
  <c r="C61" i="5"/>
  <c r="D61" i="5"/>
  <c r="E61" i="5"/>
  <c r="F61" i="5"/>
  <c r="G61" i="5"/>
  <c r="H61" i="5"/>
  <c r="I61" i="5"/>
  <c r="J61" i="5"/>
  <c r="K61" i="5"/>
  <c r="L61" i="5"/>
  <c r="M61" i="5"/>
  <c r="N61" i="5"/>
  <c r="O61" i="5"/>
  <c r="P61" i="5"/>
  <c r="Q61" i="5"/>
  <c r="R61" i="5"/>
  <c r="S61" i="5"/>
  <c r="T61" i="5"/>
  <c r="U61" i="5"/>
  <c r="V61" i="5"/>
  <c r="W61" i="5"/>
  <c r="X61" i="5"/>
  <c r="Y61" i="5"/>
  <c r="Z61" i="5"/>
  <c r="AA61" i="5"/>
  <c r="AB61" i="5"/>
  <c r="AC61" i="5"/>
  <c r="AD61" i="5"/>
  <c r="AE61" i="5"/>
  <c r="AF61" i="5"/>
  <c r="AG61" i="5"/>
  <c r="AH61" i="5"/>
  <c r="AI61" i="5"/>
  <c r="AJ61" i="5"/>
  <c r="AK61" i="5"/>
  <c r="AL61" i="5"/>
  <c r="AM61" i="5"/>
  <c r="AN61" i="5"/>
  <c r="AO61" i="5"/>
  <c r="AP61" i="5"/>
  <c r="AQ61" i="5"/>
  <c r="AR61" i="5"/>
  <c r="AS61" i="5"/>
  <c r="AT61" i="5"/>
  <c r="AU61" i="5"/>
  <c r="AV61" i="5"/>
  <c r="AW61" i="5"/>
  <c r="AX61" i="5"/>
  <c r="AY61" i="5"/>
  <c r="AZ61" i="5"/>
  <c r="BA61" i="5"/>
  <c r="BB61" i="5"/>
  <c r="BC61" i="5"/>
  <c r="BD61" i="5"/>
  <c r="BE61" i="5"/>
  <c r="BF61" i="5"/>
  <c r="BG61" i="5"/>
  <c r="BH61" i="5"/>
  <c r="BI61" i="5"/>
  <c r="B62" i="5"/>
  <c r="C62" i="5"/>
  <c r="D62" i="5"/>
  <c r="E62" i="5"/>
  <c r="F62" i="5"/>
  <c r="G62" i="5"/>
  <c r="H62" i="5"/>
  <c r="I62" i="5"/>
  <c r="J62" i="5"/>
  <c r="K62" i="5"/>
  <c r="L62" i="5"/>
  <c r="M62" i="5"/>
  <c r="N62" i="5"/>
  <c r="O62" i="5"/>
  <c r="P62" i="5"/>
  <c r="Q62" i="5"/>
  <c r="R62" i="5"/>
  <c r="S62" i="5"/>
  <c r="T62" i="5"/>
  <c r="U62" i="5"/>
  <c r="V62" i="5"/>
  <c r="W62" i="5"/>
  <c r="X62" i="5"/>
  <c r="Y62" i="5"/>
  <c r="Z62" i="5"/>
  <c r="AA62" i="5"/>
  <c r="AB62" i="5"/>
  <c r="AC62" i="5"/>
  <c r="AD62" i="5"/>
  <c r="AE62" i="5"/>
  <c r="AF62" i="5"/>
  <c r="AG62" i="5"/>
  <c r="AH62" i="5"/>
  <c r="AI62" i="5"/>
  <c r="AJ62" i="5"/>
  <c r="AK62" i="5"/>
  <c r="AL62" i="5"/>
  <c r="AM62" i="5"/>
  <c r="AN62" i="5"/>
  <c r="AO62" i="5"/>
  <c r="AP62" i="5"/>
  <c r="AQ62" i="5"/>
  <c r="AR62" i="5"/>
  <c r="AS62" i="5"/>
  <c r="AT62" i="5"/>
  <c r="AU62" i="5"/>
  <c r="AV62" i="5"/>
  <c r="AW62" i="5"/>
  <c r="AX62" i="5"/>
  <c r="AY62" i="5"/>
  <c r="AZ62" i="5"/>
  <c r="BA62" i="5"/>
  <c r="BB62" i="5"/>
  <c r="BC62" i="5"/>
  <c r="BD62" i="5"/>
  <c r="BE62" i="5"/>
  <c r="BF62" i="5"/>
  <c r="BG62" i="5"/>
  <c r="BH62" i="5"/>
  <c r="BI62" i="5"/>
  <c r="B63" i="5"/>
  <c r="C63" i="5"/>
  <c r="D63" i="5"/>
  <c r="E63" i="5"/>
  <c r="F63" i="5"/>
  <c r="G63" i="5"/>
  <c r="H63" i="5"/>
  <c r="I63" i="5"/>
  <c r="J63" i="5"/>
  <c r="K63" i="5"/>
  <c r="L63" i="5"/>
  <c r="M63" i="5"/>
  <c r="N63" i="5"/>
  <c r="O63" i="5"/>
  <c r="P63" i="5"/>
  <c r="Q63" i="5"/>
  <c r="R63" i="5"/>
  <c r="S63" i="5"/>
  <c r="T63" i="5"/>
  <c r="U63" i="5"/>
  <c r="V63" i="5"/>
  <c r="W63" i="5"/>
  <c r="X63" i="5"/>
  <c r="Y63" i="5"/>
  <c r="Z63" i="5"/>
  <c r="AA63" i="5"/>
  <c r="AB63" i="5"/>
  <c r="AC63" i="5"/>
  <c r="AD63" i="5"/>
  <c r="AE63" i="5"/>
  <c r="AF63" i="5"/>
  <c r="AG63" i="5"/>
  <c r="AH63" i="5"/>
  <c r="AI63" i="5"/>
  <c r="AJ63" i="5"/>
  <c r="AK63" i="5"/>
  <c r="AL63" i="5"/>
  <c r="AM63" i="5"/>
  <c r="AN63" i="5"/>
  <c r="AO63" i="5"/>
  <c r="AP63" i="5"/>
  <c r="AQ63" i="5"/>
  <c r="AR63" i="5"/>
  <c r="AS63" i="5"/>
  <c r="AT63" i="5"/>
  <c r="AU63" i="5"/>
  <c r="AV63" i="5"/>
  <c r="AW63" i="5"/>
  <c r="AX63" i="5"/>
  <c r="AY63" i="5"/>
  <c r="AZ63" i="5"/>
  <c r="BA63" i="5"/>
  <c r="BB63" i="5"/>
  <c r="BC63" i="5"/>
  <c r="BD63" i="5"/>
  <c r="BE63" i="5"/>
  <c r="BF63" i="5"/>
  <c r="BG63" i="5"/>
  <c r="BH63" i="5"/>
  <c r="BI63" i="5"/>
  <c r="B64" i="5"/>
  <c r="C64" i="5"/>
  <c r="D64" i="5"/>
  <c r="E64" i="5"/>
  <c r="F64" i="5"/>
  <c r="G64" i="5"/>
  <c r="H64" i="5"/>
  <c r="I64" i="5"/>
  <c r="J64" i="5"/>
  <c r="K64" i="5"/>
  <c r="L64" i="5"/>
  <c r="M64" i="5"/>
  <c r="N64" i="5"/>
  <c r="O64" i="5"/>
  <c r="P64" i="5"/>
  <c r="Q64" i="5"/>
  <c r="R64" i="5"/>
  <c r="S64" i="5"/>
  <c r="T64" i="5"/>
  <c r="U64" i="5"/>
  <c r="V64" i="5"/>
  <c r="W64" i="5"/>
  <c r="X64" i="5"/>
  <c r="Y64" i="5"/>
  <c r="Z64" i="5"/>
  <c r="AA64" i="5"/>
  <c r="AB64" i="5"/>
  <c r="AC64" i="5"/>
  <c r="AD64" i="5"/>
  <c r="AE64" i="5"/>
  <c r="AF64" i="5"/>
  <c r="AG64" i="5"/>
  <c r="AH64" i="5"/>
  <c r="AI64" i="5"/>
  <c r="AJ64" i="5"/>
  <c r="AK64" i="5"/>
  <c r="AL64" i="5"/>
  <c r="AM64" i="5"/>
  <c r="AN64" i="5"/>
  <c r="AO64" i="5"/>
  <c r="AP64" i="5"/>
  <c r="AQ64" i="5"/>
  <c r="AR64" i="5"/>
  <c r="AS64" i="5"/>
  <c r="AT64" i="5"/>
  <c r="AU64" i="5"/>
  <c r="AV64" i="5"/>
  <c r="AW64" i="5"/>
  <c r="AX64" i="5"/>
  <c r="AY64" i="5"/>
  <c r="AZ64" i="5"/>
  <c r="BA64" i="5"/>
  <c r="BB64" i="5"/>
  <c r="BC64" i="5"/>
  <c r="BD64" i="5"/>
  <c r="BE64" i="5"/>
  <c r="BF64" i="5"/>
  <c r="BG64" i="5"/>
  <c r="BH64" i="5"/>
  <c r="BI64" i="5"/>
  <c r="B65" i="5"/>
  <c r="C65" i="5"/>
  <c r="D65" i="5"/>
  <c r="E65" i="5"/>
  <c r="F65" i="5"/>
  <c r="G65" i="5"/>
  <c r="H65" i="5"/>
  <c r="I65" i="5"/>
  <c r="J65" i="5"/>
  <c r="K65" i="5"/>
  <c r="L65" i="5"/>
  <c r="M65" i="5"/>
  <c r="N65" i="5"/>
  <c r="O65" i="5"/>
  <c r="P65" i="5"/>
  <c r="Q65" i="5"/>
  <c r="R65" i="5"/>
  <c r="S65" i="5"/>
  <c r="T65" i="5"/>
  <c r="U65" i="5"/>
  <c r="V65" i="5"/>
  <c r="W65" i="5"/>
  <c r="X65" i="5"/>
  <c r="Y65" i="5"/>
  <c r="Z65" i="5"/>
  <c r="AA65" i="5"/>
  <c r="AB65" i="5"/>
  <c r="AC65" i="5"/>
  <c r="AD65" i="5"/>
  <c r="AE65" i="5"/>
  <c r="AF65" i="5"/>
  <c r="AG65" i="5"/>
  <c r="AH65" i="5"/>
  <c r="AI65" i="5"/>
  <c r="AJ65" i="5"/>
  <c r="AK65" i="5"/>
  <c r="AL65" i="5"/>
  <c r="AM65" i="5"/>
  <c r="AN65" i="5"/>
  <c r="AO65" i="5"/>
  <c r="AP65" i="5"/>
  <c r="AQ65" i="5"/>
  <c r="AR65" i="5"/>
  <c r="AS65" i="5"/>
  <c r="AT65" i="5"/>
  <c r="AU65" i="5"/>
  <c r="AV65" i="5"/>
  <c r="AW65" i="5"/>
  <c r="AX65" i="5"/>
  <c r="AY65" i="5"/>
  <c r="AZ65" i="5"/>
  <c r="BA65" i="5"/>
  <c r="BB65" i="5"/>
  <c r="BC65" i="5"/>
  <c r="BD65" i="5"/>
  <c r="BE65" i="5"/>
  <c r="BF65" i="5"/>
  <c r="BG65" i="5"/>
  <c r="BH65" i="5"/>
  <c r="BI65" i="5"/>
  <c r="B66" i="5"/>
  <c r="C66" i="5"/>
  <c r="D66" i="5"/>
  <c r="E66" i="5"/>
  <c r="F66" i="5"/>
  <c r="G66" i="5"/>
  <c r="H66" i="5"/>
  <c r="I66" i="5"/>
  <c r="J66" i="5"/>
  <c r="K66" i="5"/>
  <c r="L66" i="5"/>
  <c r="M66" i="5"/>
  <c r="N66" i="5"/>
  <c r="O66" i="5"/>
  <c r="P66" i="5"/>
  <c r="Q66" i="5"/>
  <c r="R66" i="5"/>
  <c r="S66" i="5"/>
  <c r="T66" i="5"/>
  <c r="U66" i="5"/>
  <c r="V66" i="5"/>
  <c r="W66" i="5"/>
  <c r="X66" i="5"/>
  <c r="Y66" i="5"/>
  <c r="Z66" i="5"/>
  <c r="AA66" i="5"/>
  <c r="AB66" i="5"/>
  <c r="AC66" i="5"/>
  <c r="AD66" i="5"/>
  <c r="AE66" i="5"/>
  <c r="AF66" i="5"/>
  <c r="AG66" i="5"/>
  <c r="AH66" i="5"/>
  <c r="AI66" i="5"/>
  <c r="AJ66" i="5"/>
  <c r="AK66" i="5"/>
  <c r="AL66" i="5"/>
  <c r="AM66" i="5"/>
  <c r="AN66" i="5"/>
  <c r="AO66" i="5"/>
  <c r="AP66" i="5"/>
  <c r="AQ66" i="5"/>
  <c r="AR66" i="5"/>
  <c r="AS66" i="5"/>
  <c r="AT66" i="5"/>
  <c r="AU66" i="5"/>
  <c r="AV66" i="5"/>
  <c r="AW66" i="5"/>
  <c r="AX66" i="5"/>
  <c r="AY66" i="5"/>
  <c r="AZ66" i="5"/>
  <c r="BA66" i="5"/>
  <c r="BB66" i="5"/>
  <c r="BC66" i="5"/>
  <c r="BD66" i="5"/>
  <c r="BE66" i="5"/>
  <c r="BF66" i="5"/>
  <c r="BG66" i="5"/>
  <c r="BH66" i="5"/>
  <c r="BI66" i="5"/>
  <c r="B67" i="5"/>
  <c r="C67" i="5"/>
  <c r="D67" i="5"/>
  <c r="E67" i="5"/>
  <c r="F67" i="5"/>
  <c r="G67" i="5"/>
  <c r="H67" i="5"/>
  <c r="I67" i="5"/>
  <c r="J67" i="5"/>
  <c r="K67" i="5"/>
  <c r="L67" i="5"/>
  <c r="M67" i="5"/>
  <c r="N67" i="5"/>
  <c r="O67" i="5"/>
  <c r="P67" i="5"/>
  <c r="Q67" i="5"/>
  <c r="R67" i="5"/>
  <c r="S67" i="5"/>
  <c r="T67" i="5"/>
  <c r="U67" i="5"/>
  <c r="V67" i="5"/>
  <c r="W67" i="5"/>
  <c r="X67" i="5"/>
  <c r="Y67" i="5"/>
  <c r="Z67" i="5"/>
  <c r="AA67" i="5"/>
  <c r="AB67" i="5"/>
  <c r="AC67" i="5"/>
  <c r="AD67" i="5"/>
  <c r="AE67" i="5"/>
  <c r="AF67" i="5"/>
  <c r="AG67" i="5"/>
  <c r="AH67" i="5"/>
  <c r="AI67" i="5"/>
  <c r="AJ67" i="5"/>
  <c r="AK67" i="5"/>
  <c r="AL67" i="5"/>
  <c r="AM67" i="5"/>
  <c r="AN67" i="5"/>
  <c r="AO67" i="5"/>
  <c r="AP67" i="5"/>
  <c r="AQ67" i="5"/>
  <c r="AR67" i="5"/>
  <c r="AS67" i="5"/>
  <c r="AT67" i="5"/>
  <c r="AU67" i="5"/>
  <c r="AV67" i="5"/>
  <c r="AW67" i="5"/>
  <c r="AX67" i="5"/>
  <c r="AY67" i="5"/>
  <c r="AZ67" i="5"/>
  <c r="BA67" i="5"/>
  <c r="BB67" i="5"/>
  <c r="BC67" i="5"/>
  <c r="BD67" i="5"/>
  <c r="BE67" i="5"/>
  <c r="BF67" i="5"/>
  <c r="BG67" i="5"/>
  <c r="BH67" i="5"/>
  <c r="BI67" i="5"/>
  <c r="B68" i="5"/>
  <c r="C68" i="5"/>
  <c r="D68" i="5"/>
  <c r="E68" i="5"/>
  <c r="F68" i="5"/>
  <c r="G68" i="5"/>
  <c r="H68" i="5"/>
  <c r="I68" i="5"/>
  <c r="J68" i="5"/>
  <c r="K68" i="5"/>
  <c r="L68" i="5"/>
  <c r="M68" i="5"/>
  <c r="N68" i="5"/>
  <c r="O68" i="5"/>
  <c r="P68" i="5"/>
  <c r="Q68" i="5"/>
  <c r="R68" i="5"/>
  <c r="S68" i="5"/>
  <c r="T68" i="5"/>
  <c r="U68" i="5"/>
  <c r="V68" i="5"/>
  <c r="W68" i="5"/>
  <c r="X68" i="5"/>
  <c r="Y68" i="5"/>
  <c r="Z68" i="5"/>
  <c r="AA68" i="5"/>
  <c r="AB68" i="5"/>
  <c r="AC68" i="5"/>
  <c r="AD68" i="5"/>
  <c r="AE68" i="5"/>
  <c r="AF68" i="5"/>
  <c r="AG68" i="5"/>
  <c r="AH68" i="5"/>
  <c r="AI68" i="5"/>
  <c r="AJ68" i="5"/>
  <c r="AK68" i="5"/>
  <c r="AL68" i="5"/>
  <c r="AM68" i="5"/>
  <c r="AN68" i="5"/>
  <c r="AO68" i="5"/>
  <c r="AP68" i="5"/>
  <c r="AQ68" i="5"/>
  <c r="AR68" i="5"/>
  <c r="AS68" i="5"/>
  <c r="AT68" i="5"/>
  <c r="AU68" i="5"/>
  <c r="AV68" i="5"/>
  <c r="AW68" i="5"/>
  <c r="AX68" i="5"/>
  <c r="AY68" i="5"/>
  <c r="AZ68" i="5"/>
  <c r="BA68" i="5"/>
  <c r="BB68" i="5"/>
  <c r="BC68" i="5"/>
  <c r="BD68" i="5"/>
  <c r="BE68" i="5"/>
  <c r="BF68" i="5"/>
  <c r="BG68" i="5"/>
  <c r="BH68" i="5"/>
  <c r="BI68" i="5"/>
  <c r="B69" i="5"/>
  <c r="C69" i="5"/>
  <c r="D69" i="5"/>
  <c r="E69" i="5"/>
  <c r="F69" i="5"/>
  <c r="G69" i="5"/>
  <c r="H69" i="5"/>
  <c r="I69" i="5"/>
  <c r="J69" i="5"/>
  <c r="K69" i="5"/>
  <c r="L69" i="5"/>
  <c r="M69" i="5"/>
  <c r="N69" i="5"/>
  <c r="O69" i="5"/>
  <c r="P69" i="5"/>
  <c r="Q69" i="5"/>
  <c r="R69" i="5"/>
  <c r="S69" i="5"/>
  <c r="T69" i="5"/>
  <c r="U69" i="5"/>
  <c r="V69" i="5"/>
  <c r="W69" i="5"/>
  <c r="X69" i="5"/>
  <c r="Y69" i="5"/>
  <c r="Z69" i="5"/>
  <c r="AA69" i="5"/>
  <c r="AB69" i="5"/>
  <c r="AC69" i="5"/>
  <c r="AD69" i="5"/>
  <c r="AE69" i="5"/>
  <c r="AF69" i="5"/>
  <c r="AG69" i="5"/>
  <c r="AH69" i="5"/>
  <c r="AI69" i="5"/>
  <c r="AJ69" i="5"/>
  <c r="AK69" i="5"/>
  <c r="AL69" i="5"/>
  <c r="AM69" i="5"/>
  <c r="AN69" i="5"/>
  <c r="AO69" i="5"/>
  <c r="AP69" i="5"/>
  <c r="AQ69" i="5"/>
  <c r="AR69" i="5"/>
  <c r="AS69" i="5"/>
  <c r="AT69" i="5"/>
  <c r="AU69" i="5"/>
  <c r="AV69" i="5"/>
  <c r="AW69" i="5"/>
  <c r="AX69" i="5"/>
  <c r="AY69" i="5"/>
  <c r="AZ69" i="5"/>
  <c r="BA69" i="5"/>
  <c r="BB69" i="5"/>
  <c r="BC69" i="5"/>
  <c r="BD69" i="5"/>
  <c r="BE69" i="5"/>
  <c r="BF69" i="5"/>
  <c r="BG69" i="5"/>
  <c r="BH69" i="5"/>
  <c r="BI69" i="5"/>
  <c r="B70" i="5"/>
  <c r="C70" i="5"/>
  <c r="D70" i="5"/>
  <c r="E70" i="5"/>
  <c r="F70" i="5"/>
  <c r="G70" i="5"/>
  <c r="H70" i="5"/>
  <c r="I70" i="5"/>
  <c r="J70" i="5"/>
  <c r="K70" i="5"/>
  <c r="L70" i="5"/>
  <c r="M70" i="5"/>
  <c r="N70" i="5"/>
  <c r="O70" i="5"/>
  <c r="P70" i="5"/>
  <c r="Q70" i="5"/>
  <c r="R70" i="5"/>
  <c r="S70" i="5"/>
  <c r="T70" i="5"/>
  <c r="U70" i="5"/>
  <c r="V70" i="5"/>
  <c r="W70" i="5"/>
  <c r="X70" i="5"/>
  <c r="Y70" i="5"/>
  <c r="Z70" i="5"/>
  <c r="AA70" i="5"/>
  <c r="AB70" i="5"/>
  <c r="AC70" i="5"/>
  <c r="AD70" i="5"/>
  <c r="AE70" i="5"/>
  <c r="AF70" i="5"/>
  <c r="AG70" i="5"/>
  <c r="AH70" i="5"/>
  <c r="AI70" i="5"/>
  <c r="AJ70" i="5"/>
  <c r="AK70" i="5"/>
  <c r="AL70" i="5"/>
  <c r="AM70" i="5"/>
  <c r="AN70" i="5"/>
  <c r="AO70" i="5"/>
  <c r="AP70" i="5"/>
  <c r="AQ70" i="5"/>
  <c r="AR70" i="5"/>
  <c r="AS70" i="5"/>
  <c r="AT70" i="5"/>
  <c r="AU70" i="5"/>
  <c r="AV70" i="5"/>
  <c r="AW70" i="5"/>
  <c r="AX70" i="5"/>
  <c r="AY70" i="5"/>
  <c r="AZ70" i="5"/>
  <c r="BA70" i="5"/>
  <c r="BB70" i="5"/>
  <c r="BC70" i="5"/>
  <c r="BD70" i="5"/>
  <c r="BE70" i="5"/>
  <c r="BF70" i="5"/>
  <c r="BG70" i="5"/>
  <c r="BH70" i="5"/>
  <c r="BI70" i="5"/>
  <c r="B71" i="5"/>
  <c r="C71" i="5"/>
  <c r="D71" i="5"/>
  <c r="E71" i="5"/>
  <c r="F71" i="5"/>
  <c r="G71" i="5"/>
  <c r="H71" i="5"/>
  <c r="I71" i="5"/>
  <c r="J71" i="5"/>
  <c r="K71" i="5"/>
  <c r="L71" i="5"/>
  <c r="M71" i="5"/>
  <c r="N71" i="5"/>
  <c r="O71" i="5"/>
  <c r="P71" i="5"/>
  <c r="Q71" i="5"/>
  <c r="R71" i="5"/>
  <c r="S71" i="5"/>
  <c r="T71" i="5"/>
  <c r="U71" i="5"/>
  <c r="V71" i="5"/>
  <c r="W71" i="5"/>
  <c r="X71" i="5"/>
  <c r="Y71" i="5"/>
  <c r="Z71" i="5"/>
  <c r="AA71" i="5"/>
  <c r="AB71" i="5"/>
  <c r="AC71" i="5"/>
  <c r="AD71" i="5"/>
  <c r="AE71" i="5"/>
  <c r="AF71" i="5"/>
  <c r="AG71" i="5"/>
  <c r="AH71" i="5"/>
  <c r="AI71" i="5"/>
  <c r="AJ71" i="5"/>
  <c r="AK71" i="5"/>
  <c r="AL71" i="5"/>
  <c r="AM71" i="5"/>
  <c r="AN71" i="5"/>
  <c r="AO71" i="5"/>
  <c r="AP71" i="5"/>
  <c r="AQ71" i="5"/>
  <c r="AR71" i="5"/>
  <c r="AS71" i="5"/>
  <c r="AT71" i="5"/>
  <c r="AU71" i="5"/>
  <c r="AV71" i="5"/>
  <c r="AW71" i="5"/>
  <c r="AX71" i="5"/>
  <c r="AY71" i="5"/>
  <c r="AZ71" i="5"/>
  <c r="BA71" i="5"/>
  <c r="BB71" i="5"/>
  <c r="BC71" i="5"/>
  <c r="BD71" i="5"/>
  <c r="BE71" i="5"/>
  <c r="BF71" i="5"/>
  <c r="BG71" i="5"/>
  <c r="BH71" i="5"/>
  <c r="BI71" i="5"/>
  <c r="B72" i="5"/>
  <c r="C72" i="5"/>
  <c r="D72" i="5"/>
  <c r="E72" i="5"/>
  <c r="F72" i="5"/>
  <c r="G72" i="5"/>
  <c r="H72" i="5"/>
  <c r="I72" i="5"/>
  <c r="J72" i="5"/>
  <c r="K72" i="5"/>
  <c r="L72" i="5"/>
  <c r="M72" i="5"/>
  <c r="N72" i="5"/>
  <c r="O72" i="5"/>
  <c r="P72" i="5"/>
  <c r="Q72" i="5"/>
  <c r="R72" i="5"/>
  <c r="S72" i="5"/>
  <c r="T72" i="5"/>
  <c r="U72" i="5"/>
  <c r="V72" i="5"/>
  <c r="W72" i="5"/>
  <c r="X72" i="5"/>
  <c r="Y72" i="5"/>
  <c r="Z72" i="5"/>
  <c r="AA72" i="5"/>
  <c r="AB72" i="5"/>
  <c r="AC72" i="5"/>
  <c r="AD72" i="5"/>
  <c r="AE72" i="5"/>
  <c r="AF72" i="5"/>
  <c r="AG72" i="5"/>
  <c r="AH72" i="5"/>
  <c r="AI72" i="5"/>
  <c r="AJ72" i="5"/>
  <c r="AK72" i="5"/>
  <c r="AL72" i="5"/>
  <c r="AM72" i="5"/>
  <c r="AN72" i="5"/>
  <c r="AO72" i="5"/>
  <c r="AP72" i="5"/>
  <c r="AQ72" i="5"/>
  <c r="AR72" i="5"/>
  <c r="AS72" i="5"/>
  <c r="AT72" i="5"/>
  <c r="AU72" i="5"/>
  <c r="AV72" i="5"/>
  <c r="AW72" i="5"/>
  <c r="AX72" i="5"/>
  <c r="AY72" i="5"/>
  <c r="AZ72" i="5"/>
  <c r="BA72" i="5"/>
  <c r="BB72" i="5"/>
  <c r="BC72" i="5"/>
  <c r="BD72" i="5"/>
  <c r="BE72" i="5"/>
  <c r="BF72" i="5"/>
  <c r="BG72" i="5"/>
  <c r="BH72" i="5"/>
  <c r="BI72" i="5"/>
  <c r="B73" i="5"/>
  <c r="C73" i="5"/>
  <c r="D73" i="5"/>
  <c r="E73" i="5"/>
  <c r="F73" i="5"/>
  <c r="G73" i="5"/>
  <c r="H73" i="5"/>
  <c r="I73" i="5"/>
  <c r="J73" i="5"/>
  <c r="K73" i="5"/>
  <c r="L73" i="5"/>
  <c r="M73" i="5"/>
  <c r="N73" i="5"/>
  <c r="O73" i="5"/>
  <c r="P73" i="5"/>
  <c r="Q73" i="5"/>
  <c r="R73" i="5"/>
  <c r="S73" i="5"/>
  <c r="T73" i="5"/>
  <c r="U73" i="5"/>
  <c r="V73" i="5"/>
  <c r="W73" i="5"/>
  <c r="X73" i="5"/>
  <c r="Y73" i="5"/>
  <c r="Z73" i="5"/>
  <c r="AA73" i="5"/>
  <c r="AB73" i="5"/>
  <c r="AC73" i="5"/>
  <c r="AD73" i="5"/>
  <c r="AE73" i="5"/>
  <c r="AF73" i="5"/>
  <c r="AG73" i="5"/>
  <c r="AH73" i="5"/>
  <c r="AI73" i="5"/>
  <c r="AJ73" i="5"/>
  <c r="AK73" i="5"/>
  <c r="AL73" i="5"/>
  <c r="AM73" i="5"/>
  <c r="AN73" i="5"/>
  <c r="AO73" i="5"/>
  <c r="AP73" i="5"/>
  <c r="AQ73" i="5"/>
  <c r="AR73" i="5"/>
  <c r="AS73" i="5"/>
  <c r="AT73" i="5"/>
  <c r="AU73" i="5"/>
  <c r="AV73" i="5"/>
  <c r="AW73" i="5"/>
  <c r="AX73" i="5"/>
  <c r="AY73" i="5"/>
  <c r="AZ73" i="5"/>
  <c r="BA73" i="5"/>
  <c r="BB73" i="5"/>
  <c r="BC73" i="5"/>
  <c r="BD73" i="5"/>
  <c r="BE73" i="5"/>
  <c r="BF73" i="5"/>
  <c r="BG73" i="5"/>
  <c r="BH73" i="5"/>
  <c r="BI73" i="5"/>
  <c r="B74" i="5"/>
  <c r="C74" i="5"/>
  <c r="D74" i="5"/>
  <c r="E74" i="5"/>
  <c r="F74" i="5"/>
  <c r="G74" i="5"/>
  <c r="H74" i="5"/>
  <c r="I74" i="5"/>
  <c r="J74" i="5"/>
  <c r="K74" i="5"/>
  <c r="L74" i="5"/>
  <c r="M74" i="5"/>
  <c r="N74" i="5"/>
  <c r="O74" i="5"/>
  <c r="P74" i="5"/>
  <c r="Q74" i="5"/>
  <c r="R74" i="5"/>
  <c r="S74" i="5"/>
  <c r="T74" i="5"/>
  <c r="U74" i="5"/>
  <c r="V74" i="5"/>
  <c r="W74" i="5"/>
  <c r="X74" i="5"/>
  <c r="Y74" i="5"/>
  <c r="Z74" i="5"/>
  <c r="AA74" i="5"/>
  <c r="AB74" i="5"/>
  <c r="AC74" i="5"/>
  <c r="AD74" i="5"/>
  <c r="AE74" i="5"/>
  <c r="AF74" i="5"/>
  <c r="AG74" i="5"/>
  <c r="AH74" i="5"/>
  <c r="AI74" i="5"/>
  <c r="AJ74" i="5"/>
  <c r="AK74" i="5"/>
  <c r="AL74" i="5"/>
  <c r="AM74" i="5"/>
  <c r="AN74" i="5"/>
  <c r="AO74" i="5"/>
  <c r="AP74" i="5"/>
  <c r="AQ74" i="5"/>
  <c r="AR74" i="5"/>
  <c r="AS74" i="5"/>
  <c r="AT74" i="5"/>
  <c r="AU74" i="5"/>
  <c r="AV74" i="5"/>
  <c r="AW74" i="5"/>
  <c r="AX74" i="5"/>
  <c r="AY74" i="5"/>
  <c r="AZ74" i="5"/>
  <c r="BA74" i="5"/>
  <c r="BB74" i="5"/>
  <c r="BC74" i="5"/>
  <c r="BD74" i="5"/>
  <c r="BE74" i="5"/>
  <c r="BF74" i="5"/>
  <c r="BG74" i="5"/>
  <c r="BH74" i="5"/>
  <c r="BI74" i="5"/>
  <c r="B75" i="5"/>
  <c r="C75" i="5"/>
  <c r="D75" i="5"/>
  <c r="E75" i="5"/>
  <c r="F75" i="5"/>
  <c r="G75" i="5"/>
  <c r="H75" i="5"/>
  <c r="I75" i="5"/>
  <c r="J75" i="5"/>
  <c r="K75" i="5"/>
  <c r="L75" i="5"/>
  <c r="M75" i="5"/>
  <c r="N75" i="5"/>
  <c r="O75" i="5"/>
  <c r="P75" i="5"/>
  <c r="Q75" i="5"/>
  <c r="R75" i="5"/>
  <c r="S75" i="5"/>
  <c r="T75" i="5"/>
  <c r="U75" i="5"/>
  <c r="V75" i="5"/>
  <c r="W75" i="5"/>
  <c r="X75" i="5"/>
  <c r="Y75" i="5"/>
  <c r="Z75" i="5"/>
  <c r="AA75" i="5"/>
  <c r="AB75" i="5"/>
  <c r="AC75" i="5"/>
  <c r="AD75" i="5"/>
  <c r="AE75" i="5"/>
  <c r="AF75" i="5"/>
  <c r="AG75" i="5"/>
  <c r="AH75" i="5"/>
  <c r="AI75" i="5"/>
  <c r="AJ75" i="5"/>
  <c r="AK75" i="5"/>
  <c r="AL75" i="5"/>
  <c r="AM75" i="5"/>
  <c r="AN75" i="5"/>
  <c r="AO75" i="5"/>
  <c r="AP75" i="5"/>
  <c r="AQ75" i="5"/>
  <c r="AR75" i="5"/>
  <c r="AS75" i="5"/>
  <c r="AT75" i="5"/>
  <c r="AU75" i="5"/>
  <c r="AV75" i="5"/>
  <c r="AW75" i="5"/>
  <c r="AX75" i="5"/>
  <c r="AY75" i="5"/>
  <c r="AZ75" i="5"/>
  <c r="BA75" i="5"/>
  <c r="BB75" i="5"/>
  <c r="BC75" i="5"/>
  <c r="BD75" i="5"/>
  <c r="BE75" i="5"/>
  <c r="BF75" i="5"/>
  <c r="BG75" i="5"/>
  <c r="BH75" i="5"/>
  <c r="BI75" i="5"/>
  <c r="B76" i="5"/>
  <c r="C76" i="5"/>
  <c r="D76" i="5"/>
  <c r="E76" i="5"/>
  <c r="F76" i="5"/>
  <c r="G76" i="5"/>
  <c r="H76" i="5"/>
  <c r="I76" i="5"/>
  <c r="J76" i="5"/>
  <c r="K76" i="5"/>
  <c r="L76" i="5"/>
  <c r="M76" i="5"/>
  <c r="N76" i="5"/>
  <c r="O76" i="5"/>
  <c r="P76" i="5"/>
  <c r="Q76" i="5"/>
  <c r="R76" i="5"/>
  <c r="S76" i="5"/>
  <c r="T76" i="5"/>
  <c r="U76" i="5"/>
  <c r="V76" i="5"/>
  <c r="W76" i="5"/>
  <c r="X76" i="5"/>
  <c r="Y76" i="5"/>
  <c r="Z76" i="5"/>
  <c r="AA76" i="5"/>
  <c r="AB76" i="5"/>
  <c r="AC76" i="5"/>
  <c r="AD76" i="5"/>
  <c r="AE76" i="5"/>
  <c r="AF76" i="5"/>
  <c r="AG76" i="5"/>
  <c r="AH76" i="5"/>
  <c r="AI76" i="5"/>
  <c r="AJ76" i="5"/>
  <c r="AK76" i="5"/>
  <c r="AL76" i="5"/>
  <c r="AM76" i="5"/>
  <c r="AN76" i="5"/>
  <c r="AO76" i="5"/>
  <c r="AP76" i="5"/>
  <c r="AQ76" i="5"/>
  <c r="AR76" i="5"/>
  <c r="AS76" i="5"/>
  <c r="AT76" i="5"/>
  <c r="AU76" i="5"/>
  <c r="AV76" i="5"/>
  <c r="AW76" i="5"/>
  <c r="AX76" i="5"/>
  <c r="AY76" i="5"/>
  <c r="AZ76" i="5"/>
  <c r="BA76" i="5"/>
  <c r="BB76" i="5"/>
  <c r="BC76" i="5"/>
  <c r="BD76" i="5"/>
  <c r="BE76" i="5"/>
  <c r="BF76" i="5"/>
  <c r="BG76" i="5"/>
  <c r="BH76" i="5"/>
  <c r="BI76" i="5"/>
  <c r="B77" i="5"/>
  <c r="C77" i="5"/>
  <c r="D77" i="5"/>
  <c r="E77" i="5"/>
  <c r="F77" i="5"/>
  <c r="G77" i="5"/>
  <c r="H77" i="5"/>
  <c r="I77" i="5"/>
  <c r="J77" i="5"/>
  <c r="K77" i="5"/>
  <c r="L77" i="5"/>
  <c r="M77" i="5"/>
  <c r="N77" i="5"/>
  <c r="O77" i="5"/>
  <c r="P77" i="5"/>
  <c r="Q77" i="5"/>
  <c r="R77" i="5"/>
  <c r="S77" i="5"/>
  <c r="T77" i="5"/>
  <c r="U77" i="5"/>
  <c r="V77" i="5"/>
  <c r="W77" i="5"/>
  <c r="X77" i="5"/>
  <c r="Y77" i="5"/>
  <c r="Z77" i="5"/>
  <c r="AA77" i="5"/>
  <c r="AB77" i="5"/>
  <c r="AC77" i="5"/>
  <c r="AD77" i="5"/>
  <c r="AE77" i="5"/>
  <c r="AF77" i="5"/>
  <c r="AG77" i="5"/>
  <c r="AH77" i="5"/>
  <c r="AI77" i="5"/>
  <c r="AJ77" i="5"/>
  <c r="AK77" i="5"/>
  <c r="AL77" i="5"/>
  <c r="AM77" i="5"/>
  <c r="AN77" i="5"/>
  <c r="AO77" i="5"/>
  <c r="AP77" i="5"/>
  <c r="AQ77" i="5"/>
  <c r="AR77" i="5"/>
  <c r="AS77" i="5"/>
  <c r="AT77" i="5"/>
  <c r="AU77" i="5"/>
  <c r="AV77" i="5"/>
  <c r="AW77" i="5"/>
  <c r="AX77" i="5"/>
  <c r="AY77" i="5"/>
  <c r="AZ77" i="5"/>
  <c r="BA77" i="5"/>
  <c r="BB77" i="5"/>
  <c r="BC77" i="5"/>
  <c r="BD77" i="5"/>
  <c r="BE77" i="5"/>
  <c r="BF77" i="5"/>
  <c r="BG77" i="5"/>
  <c r="BH77" i="5"/>
  <c r="BI77" i="5"/>
  <c r="B78" i="5"/>
  <c r="C78" i="5"/>
  <c r="D78" i="5"/>
  <c r="E78" i="5"/>
  <c r="F78" i="5"/>
  <c r="G78" i="5"/>
  <c r="H78" i="5"/>
  <c r="I78" i="5"/>
  <c r="J78" i="5"/>
  <c r="K78" i="5"/>
  <c r="L78" i="5"/>
  <c r="M78" i="5"/>
  <c r="N78" i="5"/>
  <c r="O78" i="5"/>
  <c r="P78" i="5"/>
  <c r="Q78" i="5"/>
  <c r="R78" i="5"/>
  <c r="S78" i="5"/>
  <c r="T78" i="5"/>
  <c r="U78" i="5"/>
  <c r="V78" i="5"/>
  <c r="W78" i="5"/>
  <c r="X78" i="5"/>
  <c r="Y78" i="5"/>
  <c r="Z78" i="5"/>
  <c r="AA78" i="5"/>
  <c r="AB78" i="5"/>
  <c r="AC78" i="5"/>
  <c r="AD78" i="5"/>
  <c r="AE78" i="5"/>
  <c r="AF78" i="5"/>
  <c r="AG78" i="5"/>
  <c r="AH78" i="5"/>
  <c r="AI78" i="5"/>
  <c r="AJ78" i="5"/>
  <c r="AK78" i="5"/>
  <c r="AL78" i="5"/>
  <c r="AM78" i="5"/>
  <c r="AN78" i="5"/>
  <c r="AO78" i="5"/>
  <c r="AP78" i="5"/>
  <c r="AQ78" i="5"/>
  <c r="AR78" i="5"/>
  <c r="AS78" i="5"/>
  <c r="AT78" i="5"/>
  <c r="AU78" i="5"/>
  <c r="AV78" i="5"/>
  <c r="AW78" i="5"/>
  <c r="AX78" i="5"/>
  <c r="AY78" i="5"/>
  <c r="AZ78" i="5"/>
  <c r="BA78" i="5"/>
  <c r="BB78" i="5"/>
  <c r="BC78" i="5"/>
  <c r="BD78" i="5"/>
  <c r="BE78" i="5"/>
  <c r="BF78" i="5"/>
  <c r="BG78" i="5"/>
  <c r="BH78" i="5"/>
  <c r="BI78" i="5"/>
  <c r="B79" i="5"/>
  <c r="C79" i="5"/>
  <c r="D79" i="5"/>
  <c r="E79" i="5"/>
  <c r="F79" i="5"/>
  <c r="G79" i="5"/>
  <c r="H79" i="5"/>
  <c r="I79" i="5"/>
  <c r="J79" i="5"/>
  <c r="K79" i="5"/>
  <c r="L79" i="5"/>
  <c r="M79" i="5"/>
  <c r="N79" i="5"/>
  <c r="O79" i="5"/>
  <c r="P79" i="5"/>
  <c r="Q79" i="5"/>
  <c r="R79" i="5"/>
  <c r="S79" i="5"/>
  <c r="T79" i="5"/>
  <c r="U79" i="5"/>
  <c r="V79" i="5"/>
  <c r="W79" i="5"/>
  <c r="X79" i="5"/>
  <c r="Y79" i="5"/>
  <c r="Z79" i="5"/>
  <c r="AA79" i="5"/>
  <c r="AB79" i="5"/>
  <c r="AC79" i="5"/>
  <c r="AD79" i="5"/>
  <c r="AE79" i="5"/>
  <c r="AF79" i="5"/>
  <c r="AG79" i="5"/>
  <c r="AH79" i="5"/>
  <c r="AI79" i="5"/>
  <c r="AJ79" i="5"/>
  <c r="AK79" i="5"/>
  <c r="AL79" i="5"/>
  <c r="AM79" i="5"/>
  <c r="AN79" i="5"/>
  <c r="AO79" i="5"/>
  <c r="AP79" i="5"/>
  <c r="AQ79" i="5"/>
  <c r="AR79" i="5"/>
  <c r="AS79" i="5"/>
  <c r="AT79" i="5"/>
  <c r="AU79" i="5"/>
  <c r="AV79" i="5"/>
  <c r="AW79" i="5"/>
  <c r="AX79" i="5"/>
  <c r="AY79" i="5"/>
  <c r="AZ79" i="5"/>
  <c r="BA79" i="5"/>
  <c r="BB79" i="5"/>
  <c r="BC79" i="5"/>
  <c r="BD79" i="5"/>
  <c r="BE79" i="5"/>
  <c r="BF79" i="5"/>
  <c r="BG79" i="5"/>
  <c r="BH79" i="5"/>
  <c r="BI79" i="5"/>
  <c r="B80" i="5"/>
  <c r="C80" i="5"/>
  <c r="D80" i="5"/>
  <c r="E80" i="5"/>
  <c r="F80" i="5"/>
  <c r="G80" i="5"/>
  <c r="H80" i="5"/>
  <c r="I80" i="5"/>
  <c r="J80" i="5"/>
  <c r="K80" i="5"/>
  <c r="L80" i="5"/>
  <c r="M80" i="5"/>
  <c r="N80" i="5"/>
  <c r="O80" i="5"/>
  <c r="P80" i="5"/>
  <c r="Q80" i="5"/>
  <c r="R80" i="5"/>
  <c r="S80" i="5"/>
  <c r="T80" i="5"/>
  <c r="U80" i="5"/>
  <c r="V80" i="5"/>
  <c r="W80" i="5"/>
  <c r="X80" i="5"/>
  <c r="Y80" i="5"/>
  <c r="Z80" i="5"/>
  <c r="AA80" i="5"/>
  <c r="AB80" i="5"/>
  <c r="AC80" i="5"/>
  <c r="AD80" i="5"/>
  <c r="AE80" i="5"/>
  <c r="AF80" i="5"/>
  <c r="AG80" i="5"/>
  <c r="AH80" i="5"/>
  <c r="AI80" i="5"/>
  <c r="AJ80" i="5"/>
  <c r="AK80" i="5"/>
  <c r="AL80" i="5"/>
  <c r="AM80" i="5"/>
  <c r="AN80" i="5"/>
  <c r="AO80" i="5"/>
  <c r="AP80" i="5"/>
  <c r="AQ80" i="5"/>
  <c r="AR80" i="5"/>
  <c r="AS80" i="5"/>
  <c r="AT80" i="5"/>
  <c r="AU80" i="5"/>
  <c r="AV80" i="5"/>
  <c r="AW80" i="5"/>
  <c r="AX80" i="5"/>
  <c r="AY80" i="5"/>
  <c r="AZ80" i="5"/>
  <c r="BA80" i="5"/>
  <c r="BB80" i="5"/>
  <c r="BC80" i="5"/>
  <c r="BD80" i="5"/>
  <c r="BE80" i="5"/>
  <c r="BF80" i="5"/>
  <c r="BG80" i="5"/>
  <c r="BH80" i="5"/>
  <c r="BI80" i="5"/>
  <c r="B81" i="5"/>
  <c r="C81" i="5"/>
  <c r="D81" i="5"/>
  <c r="E81" i="5"/>
  <c r="F81" i="5"/>
  <c r="G81" i="5"/>
  <c r="H81" i="5"/>
  <c r="I81" i="5"/>
  <c r="J81" i="5"/>
  <c r="K81" i="5"/>
  <c r="L81" i="5"/>
  <c r="M81" i="5"/>
  <c r="N81" i="5"/>
  <c r="O81" i="5"/>
  <c r="P81" i="5"/>
  <c r="Q81" i="5"/>
  <c r="R81" i="5"/>
  <c r="S81" i="5"/>
  <c r="T81" i="5"/>
  <c r="U81" i="5"/>
  <c r="V81" i="5"/>
  <c r="W81" i="5"/>
  <c r="X81" i="5"/>
  <c r="Y81" i="5"/>
  <c r="Z81" i="5"/>
  <c r="AA81" i="5"/>
  <c r="AB81" i="5"/>
  <c r="AC81" i="5"/>
  <c r="AD81" i="5"/>
  <c r="AE81" i="5"/>
  <c r="AF81" i="5"/>
  <c r="AG81" i="5"/>
  <c r="AH81" i="5"/>
  <c r="AI81" i="5"/>
  <c r="AJ81" i="5"/>
  <c r="AK81" i="5"/>
  <c r="AL81" i="5"/>
  <c r="AM81" i="5"/>
  <c r="AN81" i="5"/>
  <c r="AO81" i="5"/>
  <c r="AP81" i="5"/>
  <c r="AQ81" i="5"/>
  <c r="AR81" i="5"/>
  <c r="AS81" i="5"/>
  <c r="AT81" i="5"/>
  <c r="AU81" i="5"/>
  <c r="AV81" i="5"/>
  <c r="AW81" i="5"/>
  <c r="AX81" i="5"/>
  <c r="AY81" i="5"/>
  <c r="AZ81" i="5"/>
  <c r="BA81" i="5"/>
  <c r="BB81" i="5"/>
  <c r="BC81" i="5"/>
  <c r="BD81" i="5"/>
  <c r="BE81" i="5"/>
  <c r="BF81" i="5"/>
  <c r="BG81" i="5"/>
  <c r="BH81" i="5"/>
  <c r="BI81" i="5"/>
  <c r="B82" i="5"/>
  <c r="C82" i="5"/>
  <c r="D82" i="5"/>
  <c r="E82" i="5"/>
  <c r="F82" i="5"/>
  <c r="G82" i="5"/>
  <c r="H82" i="5"/>
  <c r="I82" i="5"/>
  <c r="J82" i="5"/>
  <c r="K82" i="5"/>
  <c r="L82" i="5"/>
  <c r="M82" i="5"/>
  <c r="N82" i="5"/>
  <c r="O82" i="5"/>
  <c r="P82" i="5"/>
  <c r="Q82" i="5"/>
  <c r="R82" i="5"/>
  <c r="S82" i="5"/>
  <c r="T82" i="5"/>
  <c r="U82" i="5"/>
  <c r="V82" i="5"/>
  <c r="W82" i="5"/>
  <c r="X82" i="5"/>
  <c r="Y82" i="5"/>
  <c r="Z82" i="5"/>
  <c r="AA82" i="5"/>
  <c r="AB82" i="5"/>
  <c r="AC82" i="5"/>
  <c r="AD82" i="5"/>
  <c r="AE82" i="5"/>
  <c r="AF82" i="5"/>
  <c r="AG82" i="5"/>
  <c r="AH82" i="5"/>
  <c r="AI82" i="5"/>
  <c r="AJ82" i="5"/>
  <c r="AK82" i="5"/>
  <c r="AL82" i="5"/>
  <c r="AM82" i="5"/>
  <c r="AN82" i="5"/>
  <c r="AO82" i="5"/>
  <c r="AP82" i="5"/>
  <c r="AQ82" i="5"/>
  <c r="AR82" i="5"/>
  <c r="AS82" i="5"/>
  <c r="AT82" i="5"/>
  <c r="AU82" i="5"/>
  <c r="AV82" i="5"/>
  <c r="AW82" i="5"/>
  <c r="AX82" i="5"/>
  <c r="AY82" i="5"/>
  <c r="AZ82" i="5"/>
  <c r="BA82" i="5"/>
  <c r="BB82" i="5"/>
  <c r="BC82" i="5"/>
  <c r="BD82" i="5"/>
  <c r="BE82" i="5"/>
  <c r="BF82" i="5"/>
  <c r="BG82" i="5"/>
  <c r="BH82" i="5"/>
  <c r="BI82" i="5"/>
  <c r="B83" i="5"/>
  <c r="C83" i="5"/>
  <c r="D83" i="5"/>
  <c r="E83" i="5"/>
  <c r="F83" i="5"/>
  <c r="G83" i="5"/>
  <c r="H83" i="5"/>
  <c r="I83" i="5"/>
  <c r="J83" i="5"/>
  <c r="K83" i="5"/>
  <c r="L83" i="5"/>
  <c r="M83" i="5"/>
  <c r="N83" i="5"/>
  <c r="O83" i="5"/>
  <c r="P83" i="5"/>
  <c r="Q83" i="5"/>
  <c r="R83" i="5"/>
  <c r="S83" i="5"/>
  <c r="T83" i="5"/>
  <c r="U83" i="5"/>
  <c r="V83" i="5"/>
  <c r="W83" i="5"/>
  <c r="X83" i="5"/>
  <c r="Y83" i="5"/>
  <c r="Z83" i="5"/>
  <c r="AA83" i="5"/>
  <c r="AB83" i="5"/>
  <c r="AC83" i="5"/>
  <c r="AD83" i="5"/>
  <c r="AE83" i="5"/>
  <c r="AF83" i="5"/>
  <c r="AG83" i="5"/>
  <c r="AH83" i="5"/>
  <c r="AI83" i="5"/>
  <c r="AJ83" i="5"/>
  <c r="AK83" i="5"/>
  <c r="AL83" i="5"/>
  <c r="AM83" i="5"/>
  <c r="AN83" i="5"/>
  <c r="AO83" i="5"/>
  <c r="AP83" i="5"/>
  <c r="AQ83" i="5"/>
  <c r="AR83" i="5"/>
  <c r="AS83" i="5"/>
  <c r="AT83" i="5"/>
  <c r="AU83" i="5"/>
  <c r="AV83" i="5"/>
  <c r="AW83" i="5"/>
  <c r="AX83" i="5"/>
  <c r="AY83" i="5"/>
  <c r="AZ83" i="5"/>
  <c r="BA83" i="5"/>
  <c r="BB83" i="5"/>
  <c r="BC83" i="5"/>
  <c r="BD83" i="5"/>
  <c r="BE83" i="5"/>
  <c r="BF83" i="5"/>
  <c r="BG83" i="5"/>
  <c r="BH83" i="5"/>
  <c r="BI83" i="5"/>
  <c r="B84" i="5"/>
  <c r="C84" i="5"/>
  <c r="D84" i="5"/>
  <c r="E84" i="5"/>
  <c r="F84" i="5"/>
  <c r="G84" i="5"/>
  <c r="H84" i="5"/>
  <c r="I84" i="5"/>
  <c r="J84" i="5"/>
  <c r="K84" i="5"/>
  <c r="L84" i="5"/>
  <c r="M84" i="5"/>
  <c r="N84" i="5"/>
  <c r="O84" i="5"/>
  <c r="P84" i="5"/>
  <c r="Q84" i="5"/>
  <c r="R84" i="5"/>
  <c r="S84" i="5"/>
  <c r="T84" i="5"/>
  <c r="U84" i="5"/>
  <c r="V84" i="5"/>
  <c r="W84" i="5"/>
  <c r="X84" i="5"/>
  <c r="Y84" i="5"/>
  <c r="Z84" i="5"/>
  <c r="AA84" i="5"/>
  <c r="AB84" i="5"/>
  <c r="AC84" i="5"/>
  <c r="AD84" i="5"/>
  <c r="AE84" i="5"/>
  <c r="AF84" i="5"/>
  <c r="AG84" i="5"/>
  <c r="AH84" i="5"/>
  <c r="AI84" i="5"/>
  <c r="AJ84" i="5"/>
  <c r="AK84" i="5"/>
  <c r="AL84" i="5"/>
  <c r="AM84" i="5"/>
  <c r="AN84" i="5"/>
  <c r="AO84" i="5"/>
  <c r="AP84" i="5"/>
  <c r="AQ84" i="5"/>
  <c r="AR84" i="5"/>
  <c r="AS84" i="5"/>
  <c r="AT84" i="5"/>
  <c r="AU84" i="5"/>
  <c r="AV84" i="5"/>
  <c r="AW84" i="5"/>
  <c r="AX84" i="5"/>
  <c r="AY84" i="5"/>
  <c r="AZ84" i="5"/>
  <c r="BA84" i="5"/>
  <c r="BB84" i="5"/>
  <c r="BC84" i="5"/>
  <c r="BD84" i="5"/>
  <c r="BE84" i="5"/>
  <c r="BF84" i="5"/>
  <c r="BG84" i="5"/>
  <c r="BH84" i="5"/>
  <c r="BI84" i="5"/>
  <c r="B85" i="5"/>
  <c r="C85" i="5"/>
  <c r="D85" i="5"/>
  <c r="E85" i="5"/>
  <c r="F85" i="5"/>
  <c r="G85" i="5"/>
  <c r="H85" i="5"/>
  <c r="I85" i="5"/>
  <c r="J85" i="5"/>
  <c r="K85" i="5"/>
  <c r="L85" i="5"/>
  <c r="M85" i="5"/>
  <c r="N85" i="5"/>
  <c r="O85" i="5"/>
  <c r="P85" i="5"/>
  <c r="Q85" i="5"/>
  <c r="R85" i="5"/>
  <c r="S85" i="5"/>
  <c r="T85" i="5"/>
  <c r="U85" i="5"/>
  <c r="V85" i="5"/>
  <c r="W85" i="5"/>
  <c r="X85" i="5"/>
  <c r="Y85" i="5"/>
  <c r="Z85" i="5"/>
  <c r="AA85" i="5"/>
  <c r="AB85" i="5"/>
  <c r="AC85" i="5"/>
  <c r="AD85" i="5"/>
  <c r="AE85" i="5"/>
  <c r="AF85" i="5"/>
  <c r="AG85" i="5"/>
  <c r="AH85" i="5"/>
  <c r="AI85" i="5"/>
  <c r="AJ85" i="5"/>
  <c r="AK85" i="5"/>
  <c r="AL85" i="5"/>
  <c r="AM85" i="5"/>
  <c r="AN85" i="5"/>
  <c r="AO85" i="5"/>
  <c r="AP85" i="5"/>
  <c r="AQ85" i="5"/>
  <c r="AR85" i="5"/>
  <c r="AS85" i="5"/>
  <c r="AT85" i="5"/>
  <c r="AU85" i="5"/>
  <c r="AV85" i="5"/>
  <c r="AW85" i="5"/>
  <c r="AX85" i="5"/>
  <c r="AY85" i="5"/>
  <c r="AZ85" i="5"/>
  <c r="BA85" i="5"/>
  <c r="BB85" i="5"/>
  <c r="BC85" i="5"/>
  <c r="BD85" i="5"/>
  <c r="BE85" i="5"/>
  <c r="BF85" i="5"/>
  <c r="BG85" i="5"/>
  <c r="BH85" i="5"/>
  <c r="BI85" i="5"/>
  <c r="B86" i="5"/>
  <c r="C86" i="5"/>
  <c r="D86" i="5"/>
  <c r="E86" i="5"/>
  <c r="F86" i="5"/>
  <c r="G86" i="5"/>
  <c r="H86" i="5"/>
  <c r="I86" i="5"/>
  <c r="J86" i="5"/>
  <c r="K86" i="5"/>
  <c r="L86" i="5"/>
  <c r="M86" i="5"/>
  <c r="N86" i="5"/>
  <c r="O86" i="5"/>
  <c r="P86" i="5"/>
  <c r="Q86" i="5"/>
  <c r="R86" i="5"/>
  <c r="S86" i="5"/>
  <c r="T86" i="5"/>
  <c r="U86" i="5"/>
  <c r="V86" i="5"/>
  <c r="W86" i="5"/>
  <c r="X86" i="5"/>
  <c r="Y86" i="5"/>
  <c r="Z86" i="5"/>
  <c r="AA86" i="5"/>
  <c r="AB86" i="5"/>
  <c r="AC86" i="5"/>
  <c r="AD86" i="5"/>
  <c r="AE86" i="5"/>
  <c r="AF86" i="5"/>
  <c r="AG86" i="5"/>
  <c r="AH86" i="5"/>
  <c r="AI86" i="5"/>
  <c r="AJ86" i="5"/>
  <c r="AK86" i="5"/>
  <c r="AL86" i="5"/>
  <c r="AM86" i="5"/>
  <c r="AN86" i="5"/>
  <c r="AO86" i="5"/>
  <c r="AP86" i="5"/>
  <c r="AQ86" i="5"/>
  <c r="AR86" i="5"/>
  <c r="AS86" i="5"/>
  <c r="AT86" i="5"/>
  <c r="AU86" i="5"/>
  <c r="AV86" i="5"/>
  <c r="AW86" i="5"/>
  <c r="AX86" i="5"/>
  <c r="AY86" i="5"/>
  <c r="AZ86" i="5"/>
  <c r="BA86" i="5"/>
  <c r="BB86" i="5"/>
  <c r="BC86" i="5"/>
  <c r="BD86" i="5"/>
  <c r="BE86" i="5"/>
  <c r="BF86" i="5"/>
  <c r="BG86" i="5"/>
  <c r="BH86" i="5"/>
  <c r="BI86" i="5"/>
  <c r="B87" i="5"/>
  <c r="C87" i="5"/>
  <c r="D87" i="5"/>
  <c r="E87" i="5"/>
  <c r="F87" i="5"/>
  <c r="G87" i="5"/>
  <c r="H87" i="5"/>
  <c r="I87" i="5"/>
  <c r="J87" i="5"/>
  <c r="K87" i="5"/>
  <c r="L87" i="5"/>
  <c r="M87" i="5"/>
  <c r="N87" i="5"/>
  <c r="O87" i="5"/>
  <c r="P87" i="5"/>
  <c r="Q87" i="5"/>
  <c r="R87" i="5"/>
  <c r="S87" i="5"/>
  <c r="T87" i="5"/>
  <c r="U87" i="5"/>
  <c r="V87" i="5"/>
  <c r="W87" i="5"/>
  <c r="X87" i="5"/>
  <c r="Y87" i="5"/>
  <c r="Z87" i="5"/>
  <c r="AA87" i="5"/>
  <c r="AB87" i="5"/>
  <c r="AC87" i="5"/>
  <c r="AD87" i="5"/>
  <c r="AE87" i="5"/>
  <c r="AF87" i="5"/>
  <c r="AG87" i="5"/>
  <c r="AH87" i="5"/>
  <c r="AI87" i="5"/>
  <c r="AJ87" i="5"/>
  <c r="AK87" i="5"/>
  <c r="AL87" i="5"/>
  <c r="AM87" i="5"/>
  <c r="AN87" i="5"/>
  <c r="AO87" i="5"/>
  <c r="AP87" i="5"/>
  <c r="AQ87" i="5"/>
  <c r="AR87" i="5"/>
  <c r="AS87" i="5"/>
  <c r="AT87" i="5"/>
  <c r="AU87" i="5"/>
  <c r="AV87" i="5"/>
  <c r="AW87" i="5"/>
  <c r="AX87" i="5"/>
  <c r="AY87" i="5"/>
  <c r="AZ87" i="5"/>
  <c r="BA87" i="5"/>
  <c r="BB87" i="5"/>
  <c r="BC87" i="5"/>
  <c r="BD87" i="5"/>
  <c r="BE87" i="5"/>
  <c r="BF87" i="5"/>
  <c r="BG87" i="5"/>
  <c r="BH87" i="5"/>
  <c r="BI87" i="5"/>
  <c r="B88" i="5"/>
  <c r="C88" i="5"/>
  <c r="D88" i="5"/>
  <c r="E88" i="5"/>
  <c r="F88" i="5"/>
  <c r="G88" i="5"/>
  <c r="H88" i="5"/>
  <c r="I88" i="5"/>
  <c r="J88" i="5"/>
  <c r="K88" i="5"/>
  <c r="L88" i="5"/>
  <c r="M88" i="5"/>
  <c r="N88" i="5"/>
  <c r="O88" i="5"/>
  <c r="P88" i="5"/>
  <c r="Q88" i="5"/>
  <c r="R88" i="5"/>
  <c r="S88" i="5"/>
  <c r="T88" i="5"/>
  <c r="U88" i="5"/>
  <c r="V88" i="5"/>
  <c r="W88" i="5"/>
  <c r="X88" i="5"/>
  <c r="Y88" i="5"/>
  <c r="Z88" i="5"/>
  <c r="AA88" i="5"/>
  <c r="AB88" i="5"/>
  <c r="AC88" i="5"/>
  <c r="AD88" i="5"/>
  <c r="AE88" i="5"/>
  <c r="AF88" i="5"/>
  <c r="AG88" i="5"/>
  <c r="AH88" i="5"/>
  <c r="AI88" i="5"/>
  <c r="AJ88" i="5"/>
  <c r="AK88" i="5"/>
  <c r="AL88" i="5"/>
  <c r="AM88" i="5"/>
  <c r="AN88" i="5"/>
  <c r="AO88" i="5"/>
  <c r="AP88" i="5"/>
  <c r="AQ88" i="5"/>
  <c r="AR88" i="5"/>
  <c r="AS88" i="5"/>
  <c r="AT88" i="5"/>
  <c r="AU88" i="5"/>
  <c r="AV88" i="5"/>
  <c r="AW88" i="5"/>
  <c r="AX88" i="5"/>
  <c r="AY88" i="5"/>
  <c r="AZ88" i="5"/>
  <c r="BA88" i="5"/>
  <c r="BB88" i="5"/>
  <c r="BC88" i="5"/>
  <c r="BD88" i="5"/>
  <c r="BE88" i="5"/>
  <c r="BF88" i="5"/>
  <c r="BG88" i="5"/>
  <c r="BH88" i="5"/>
  <c r="BI88" i="5"/>
  <c r="B89" i="5"/>
  <c r="C89" i="5"/>
  <c r="D89" i="5"/>
  <c r="E89" i="5"/>
  <c r="F89" i="5"/>
  <c r="G89" i="5"/>
  <c r="H89" i="5"/>
  <c r="I89" i="5"/>
  <c r="J89" i="5"/>
  <c r="K89" i="5"/>
  <c r="L89" i="5"/>
  <c r="M89" i="5"/>
  <c r="N89" i="5"/>
  <c r="O89" i="5"/>
  <c r="P89" i="5"/>
  <c r="Q89" i="5"/>
  <c r="R89" i="5"/>
  <c r="S89" i="5"/>
  <c r="T89" i="5"/>
  <c r="U89" i="5"/>
  <c r="V89" i="5"/>
  <c r="W89" i="5"/>
  <c r="X89" i="5"/>
  <c r="Y89" i="5"/>
  <c r="Z89" i="5"/>
  <c r="AA89" i="5"/>
  <c r="AB89" i="5"/>
  <c r="AC89" i="5"/>
  <c r="AD89" i="5"/>
  <c r="AE89" i="5"/>
  <c r="AF89" i="5"/>
  <c r="AG89" i="5"/>
  <c r="AH89" i="5"/>
  <c r="AI89" i="5"/>
  <c r="AJ89" i="5"/>
  <c r="AK89" i="5"/>
  <c r="AL89" i="5"/>
  <c r="AM89" i="5"/>
  <c r="AN89" i="5"/>
  <c r="AO89" i="5"/>
  <c r="AP89" i="5"/>
  <c r="AQ89" i="5"/>
  <c r="AR89" i="5"/>
  <c r="AS89" i="5"/>
  <c r="AT89" i="5"/>
  <c r="AU89" i="5"/>
  <c r="AV89" i="5"/>
  <c r="AW89" i="5"/>
  <c r="AX89" i="5"/>
  <c r="AY89" i="5"/>
  <c r="AZ89" i="5"/>
  <c r="BA89" i="5"/>
  <c r="BB89" i="5"/>
  <c r="BC89" i="5"/>
  <c r="BD89" i="5"/>
  <c r="BE89" i="5"/>
  <c r="BF89" i="5"/>
  <c r="BG89" i="5"/>
  <c r="BH89" i="5"/>
  <c r="BI89" i="5"/>
  <c r="B90" i="5"/>
  <c r="C90" i="5"/>
  <c r="D90" i="5"/>
  <c r="E90" i="5"/>
  <c r="F90" i="5"/>
  <c r="G90" i="5"/>
  <c r="H90" i="5"/>
  <c r="I90" i="5"/>
  <c r="J90" i="5"/>
  <c r="K90" i="5"/>
  <c r="L90" i="5"/>
  <c r="M90" i="5"/>
  <c r="N90" i="5"/>
  <c r="O90" i="5"/>
  <c r="P90" i="5"/>
  <c r="Q90" i="5"/>
  <c r="R90" i="5"/>
  <c r="S90" i="5"/>
  <c r="T90" i="5"/>
  <c r="U90" i="5"/>
  <c r="V90" i="5"/>
  <c r="W90" i="5"/>
  <c r="X90" i="5"/>
  <c r="Y90" i="5"/>
  <c r="Z90" i="5"/>
  <c r="AA90" i="5"/>
  <c r="AB90" i="5"/>
  <c r="AC90" i="5"/>
  <c r="AD90" i="5"/>
  <c r="AE90" i="5"/>
  <c r="AF90" i="5"/>
  <c r="AG90" i="5"/>
  <c r="AH90" i="5"/>
  <c r="AI90" i="5"/>
  <c r="AJ90" i="5"/>
  <c r="AK90" i="5"/>
  <c r="AL90" i="5"/>
  <c r="AM90" i="5"/>
  <c r="AN90" i="5"/>
  <c r="AO90" i="5"/>
  <c r="AP90" i="5"/>
  <c r="AQ90" i="5"/>
  <c r="AR90" i="5"/>
  <c r="AS90" i="5"/>
  <c r="AT90" i="5"/>
  <c r="AU90" i="5"/>
  <c r="AV90" i="5"/>
  <c r="AW90" i="5"/>
  <c r="AX90" i="5"/>
  <c r="AY90" i="5"/>
  <c r="AZ90" i="5"/>
  <c r="BA90" i="5"/>
  <c r="BB90" i="5"/>
  <c r="BC90" i="5"/>
  <c r="BD90" i="5"/>
  <c r="BE90" i="5"/>
  <c r="BF90" i="5"/>
  <c r="BG90" i="5"/>
  <c r="BH90" i="5"/>
  <c r="BI90" i="5"/>
  <c r="B91" i="5"/>
  <c r="C91" i="5"/>
  <c r="D91" i="5"/>
  <c r="E91" i="5"/>
  <c r="F91" i="5"/>
  <c r="G91" i="5"/>
  <c r="H91" i="5"/>
  <c r="I91" i="5"/>
  <c r="J91" i="5"/>
  <c r="K91" i="5"/>
  <c r="L91" i="5"/>
  <c r="M91" i="5"/>
  <c r="N91" i="5"/>
  <c r="O91" i="5"/>
  <c r="P91" i="5"/>
  <c r="Q91" i="5"/>
  <c r="R91" i="5"/>
  <c r="S91" i="5"/>
  <c r="T91" i="5"/>
  <c r="U91" i="5"/>
  <c r="V91" i="5"/>
  <c r="W91" i="5"/>
  <c r="X91" i="5"/>
  <c r="Y91" i="5"/>
  <c r="Z91" i="5"/>
  <c r="AA91" i="5"/>
  <c r="AB91" i="5"/>
  <c r="AC91" i="5"/>
  <c r="AD91" i="5"/>
  <c r="AE91" i="5"/>
  <c r="AF91" i="5"/>
  <c r="AG91" i="5"/>
  <c r="AH91" i="5"/>
  <c r="AI91" i="5"/>
  <c r="AJ91" i="5"/>
  <c r="AK91" i="5"/>
  <c r="AL91" i="5"/>
  <c r="AM91" i="5"/>
  <c r="AN91" i="5"/>
  <c r="AO91" i="5"/>
  <c r="AP91" i="5"/>
  <c r="AQ91" i="5"/>
  <c r="AR91" i="5"/>
  <c r="AS91" i="5"/>
  <c r="AT91" i="5"/>
  <c r="AU91" i="5"/>
  <c r="AV91" i="5"/>
  <c r="AW91" i="5"/>
  <c r="AX91" i="5"/>
  <c r="AY91" i="5"/>
  <c r="AZ91" i="5"/>
  <c r="BA91" i="5"/>
  <c r="BB91" i="5"/>
  <c r="BC91" i="5"/>
  <c r="BD91" i="5"/>
  <c r="BE91" i="5"/>
  <c r="BF91" i="5"/>
  <c r="BG91" i="5"/>
  <c r="BH91" i="5"/>
  <c r="BI91" i="5"/>
  <c r="B92" i="5"/>
  <c r="C92" i="5"/>
  <c r="D92" i="5"/>
  <c r="E92" i="5"/>
  <c r="F92" i="5"/>
  <c r="G92" i="5"/>
  <c r="H92" i="5"/>
  <c r="I92" i="5"/>
  <c r="J92" i="5"/>
  <c r="K92" i="5"/>
  <c r="L92" i="5"/>
  <c r="M92" i="5"/>
  <c r="N92" i="5"/>
  <c r="O92" i="5"/>
  <c r="P92" i="5"/>
  <c r="Q92" i="5"/>
  <c r="R92" i="5"/>
  <c r="S92" i="5"/>
  <c r="T92" i="5"/>
  <c r="U92" i="5"/>
  <c r="V92" i="5"/>
  <c r="W92" i="5"/>
  <c r="X92" i="5"/>
  <c r="Y92" i="5"/>
  <c r="Z92" i="5"/>
  <c r="AA92" i="5"/>
  <c r="AB92" i="5"/>
  <c r="AC92" i="5"/>
  <c r="AD92" i="5"/>
  <c r="AE92" i="5"/>
  <c r="AF92" i="5"/>
  <c r="AG92" i="5"/>
  <c r="AH92" i="5"/>
  <c r="AI92" i="5"/>
  <c r="AJ92" i="5"/>
  <c r="AK92" i="5"/>
  <c r="AL92" i="5"/>
  <c r="AM92" i="5"/>
  <c r="AN92" i="5"/>
  <c r="AO92" i="5"/>
  <c r="AP92" i="5"/>
  <c r="AQ92" i="5"/>
  <c r="AR92" i="5"/>
  <c r="AS92" i="5"/>
  <c r="AT92" i="5"/>
  <c r="AU92" i="5"/>
  <c r="AV92" i="5"/>
  <c r="AW92" i="5"/>
  <c r="AX92" i="5"/>
  <c r="AY92" i="5"/>
  <c r="AZ92" i="5"/>
  <c r="BA92" i="5"/>
  <c r="BB92" i="5"/>
  <c r="BC92" i="5"/>
  <c r="BD92" i="5"/>
  <c r="BE92" i="5"/>
  <c r="BF92" i="5"/>
  <c r="BG92" i="5"/>
  <c r="BH92" i="5"/>
  <c r="BI92" i="5"/>
  <c r="B93" i="5"/>
  <c r="C93" i="5"/>
  <c r="D93" i="5"/>
  <c r="E93" i="5"/>
  <c r="F93" i="5"/>
  <c r="G93" i="5"/>
  <c r="H93" i="5"/>
  <c r="I93" i="5"/>
  <c r="J93" i="5"/>
  <c r="K93" i="5"/>
  <c r="L93" i="5"/>
  <c r="M93" i="5"/>
  <c r="N93" i="5"/>
  <c r="O93" i="5"/>
  <c r="P93" i="5"/>
  <c r="Q93" i="5"/>
  <c r="R93" i="5"/>
  <c r="S93" i="5"/>
  <c r="T93" i="5"/>
  <c r="U93" i="5"/>
  <c r="V93" i="5"/>
  <c r="W93" i="5"/>
  <c r="X93" i="5"/>
  <c r="Y93" i="5"/>
  <c r="Z93" i="5"/>
  <c r="AA93" i="5"/>
  <c r="AB93" i="5"/>
  <c r="AC93" i="5"/>
  <c r="AD93" i="5"/>
  <c r="AE93" i="5"/>
  <c r="AF93" i="5"/>
  <c r="AG93" i="5"/>
  <c r="AH93" i="5"/>
  <c r="AI93" i="5"/>
  <c r="AJ93" i="5"/>
  <c r="AK93" i="5"/>
  <c r="AL93" i="5"/>
  <c r="AM93" i="5"/>
  <c r="AN93" i="5"/>
  <c r="AO93" i="5"/>
  <c r="AP93" i="5"/>
  <c r="AQ93" i="5"/>
  <c r="AR93" i="5"/>
  <c r="AS93" i="5"/>
  <c r="AT93" i="5"/>
  <c r="AU93" i="5"/>
  <c r="AV93" i="5"/>
  <c r="AW93" i="5"/>
  <c r="AX93" i="5"/>
  <c r="AY93" i="5"/>
  <c r="AZ93" i="5"/>
  <c r="BA93" i="5"/>
  <c r="BB93" i="5"/>
  <c r="BC93" i="5"/>
  <c r="BD93" i="5"/>
  <c r="BE93" i="5"/>
  <c r="BF93" i="5"/>
  <c r="BG93" i="5"/>
  <c r="BH93" i="5"/>
  <c r="BI93" i="5"/>
  <c r="B94" i="5"/>
  <c r="C94" i="5"/>
  <c r="D94" i="5"/>
  <c r="E94" i="5"/>
  <c r="F94" i="5"/>
  <c r="G94" i="5"/>
  <c r="H94" i="5"/>
  <c r="I94" i="5"/>
  <c r="J94" i="5"/>
  <c r="K94" i="5"/>
  <c r="L94" i="5"/>
  <c r="M94" i="5"/>
  <c r="N94" i="5"/>
  <c r="O94" i="5"/>
  <c r="P94" i="5"/>
  <c r="Q94" i="5"/>
  <c r="R94" i="5"/>
  <c r="S94" i="5"/>
  <c r="T94" i="5"/>
  <c r="U94" i="5"/>
  <c r="V94" i="5"/>
  <c r="W94" i="5"/>
  <c r="X94" i="5"/>
  <c r="Y94" i="5"/>
  <c r="Z94" i="5"/>
  <c r="AA94" i="5"/>
  <c r="AB94" i="5"/>
  <c r="AC94" i="5"/>
  <c r="AD94" i="5"/>
  <c r="AE94" i="5"/>
  <c r="AF94" i="5"/>
  <c r="AG94" i="5"/>
  <c r="AH94" i="5"/>
  <c r="AI94" i="5"/>
  <c r="AJ94" i="5"/>
  <c r="AK94" i="5"/>
  <c r="AL94" i="5"/>
  <c r="AM94" i="5"/>
  <c r="AN94" i="5"/>
  <c r="AO94" i="5"/>
  <c r="AP94" i="5"/>
  <c r="AQ94" i="5"/>
  <c r="AR94" i="5"/>
  <c r="AS94" i="5"/>
  <c r="AT94" i="5"/>
  <c r="AU94" i="5"/>
  <c r="AV94" i="5"/>
  <c r="AW94" i="5"/>
  <c r="AX94" i="5"/>
  <c r="AY94" i="5"/>
  <c r="AZ94" i="5"/>
  <c r="BA94" i="5"/>
  <c r="BB94" i="5"/>
  <c r="BC94" i="5"/>
  <c r="BD94" i="5"/>
  <c r="BE94" i="5"/>
  <c r="BF94" i="5"/>
  <c r="BG94" i="5"/>
  <c r="BH94" i="5"/>
  <c r="BI94" i="5"/>
  <c r="B95" i="5"/>
  <c r="C95" i="5"/>
  <c r="D95" i="5"/>
  <c r="E95" i="5"/>
  <c r="F95" i="5"/>
  <c r="G95" i="5"/>
  <c r="H95" i="5"/>
  <c r="I95" i="5"/>
  <c r="J95" i="5"/>
  <c r="K95" i="5"/>
  <c r="L95" i="5"/>
  <c r="M95" i="5"/>
  <c r="N95" i="5"/>
  <c r="O95" i="5"/>
  <c r="P95" i="5"/>
  <c r="Q95" i="5"/>
  <c r="R95" i="5"/>
  <c r="S95" i="5"/>
  <c r="T95" i="5"/>
  <c r="U95" i="5"/>
  <c r="V95" i="5"/>
  <c r="W95" i="5"/>
  <c r="X95" i="5"/>
  <c r="Y95" i="5"/>
  <c r="Z95" i="5"/>
  <c r="AA95" i="5"/>
  <c r="AB95" i="5"/>
  <c r="AC95" i="5"/>
  <c r="AD95" i="5"/>
  <c r="AE95" i="5"/>
  <c r="AF95" i="5"/>
  <c r="AG95" i="5"/>
  <c r="AH95" i="5"/>
  <c r="AI95" i="5"/>
  <c r="AJ95" i="5"/>
  <c r="AK95" i="5"/>
  <c r="AL95" i="5"/>
  <c r="AM95" i="5"/>
  <c r="AN95" i="5"/>
  <c r="AO95" i="5"/>
  <c r="AP95" i="5"/>
  <c r="AQ95" i="5"/>
  <c r="AR95" i="5"/>
  <c r="AS95" i="5"/>
  <c r="AT95" i="5"/>
  <c r="AU95" i="5"/>
  <c r="AV95" i="5"/>
  <c r="AW95" i="5"/>
  <c r="AX95" i="5"/>
  <c r="AY95" i="5"/>
  <c r="AZ95" i="5"/>
  <c r="BA95" i="5"/>
  <c r="BB95" i="5"/>
  <c r="BC95" i="5"/>
  <c r="BD95" i="5"/>
  <c r="BE95" i="5"/>
  <c r="BF95" i="5"/>
  <c r="BG95" i="5"/>
  <c r="BH95" i="5"/>
  <c r="BI95" i="5"/>
  <c r="B96" i="5"/>
  <c r="C96" i="5"/>
  <c r="D96" i="5"/>
  <c r="E96" i="5"/>
  <c r="F96" i="5"/>
  <c r="G96" i="5"/>
  <c r="H96" i="5"/>
  <c r="I96" i="5"/>
  <c r="J96" i="5"/>
  <c r="K96" i="5"/>
  <c r="L96" i="5"/>
  <c r="M96" i="5"/>
  <c r="N96" i="5"/>
  <c r="O96" i="5"/>
  <c r="P96" i="5"/>
  <c r="Q96" i="5"/>
  <c r="R96" i="5"/>
  <c r="S96" i="5"/>
  <c r="T96" i="5"/>
  <c r="U96" i="5"/>
  <c r="V96" i="5"/>
  <c r="W96" i="5"/>
  <c r="X96" i="5"/>
  <c r="Y96" i="5"/>
  <c r="Z96" i="5"/>
  <c r="AA96" i="5"/>
  <c r="AB96" i="5"/>
  <c r="AC96" i="5"/>
  <c r="AD96" i="5"/>
  <c r="AE96" i="5"/>
  <c r="AF96" i="5"/>
  <c r="AG96" i="5"/>
  <c r="AH96" i="5"/>
  <c r="AI96" i="5"/>
  <c r="AJ96" i="5"/>
  <c r="AK96" i="5"/>
  <c r="AL96" i="5"/>
  <c r="AM96" i="5"/>
  <c r="AN96" i="5"/>
  <c r="AO96" i="5"/>
  <c r="AP96" i="5"/>
  <c r="AQ96" i="5"/>
  <c r="AR96" i="5"/>
  <c r="AS96" i="5"/>
  <c r="AT96" i="5"/>
  <c r="AU96" i="5"/>
  <c r="AV96" i="5"/>
  <c r="AW96" i="5"/>
  <c r="AX96" i="5"/>
  <c r="AY96" i="5"/>
  <c r="AZ96" i="5"/>
  <c r="BA96" i="5"/>
  <c r="BB96" i="5"/>
  <c r="BC96" i="5"/>
  <c r="BD96" i="5"/>
  <c r="BE96" i="5"/>
  <c r="BF96" i="5"/>
  <c r="BG96" i="5"/>
  <c r="BH96" i="5"/>
  <c r="BI96" i="5"/>
  <c r="B97" i="5"/>
  <c r="C97" i="5"/>
  <c r="D97" i="5"/>
  <c r="E97" i="5"/>
  <c r="F97" i="5"/>
  <c r="G97" i="5"/>
  <c r="H97" i="5"/>
  <c r="I97" i="5"/>
  <c r="J97" i="5"/>
  <c r="K97" i="5"/>
  <c r="L97" i="5"/>
  <c r="M97" i="5"/>
  <c r="N97" i="5"/>
  <c r="O97" i="5"/>
  <c r="P97" i="5"/>
  <c r="Q97" i="5"/>
  <c r="R97" i="5"/>
  <c r="S97" i="5"/>
  <c r="T97" i="5"/>
  <c r="U97" i="5"/>
  <c r="V97" i="5"/>
  <c r="W97" i="5"/>
  <c r="X97" i="5"/>
  <c r="Y97" i="5"/>
  <c r="Z97" i="5"/>
  <c r="AA97" i="5"/>
  <c r="AB97" i="5"/>
  <c r="AC97" i="5"/>
  <c r="AD97" i="5"/>
  <c r="AE97" i="5"/>
  <c r="AF97" i="5"/>
  <c r="AG97" i="5"/>
  <c r="AH97" i="5"/>
  <c r="AI97" i="5"/>
  <c r="AJ97" i="5"/>
  <c r="AK97" i="5"/>
  <c r="AL97" i="5"/>
  <c r="AM97" i="5"/>
  <c r="AN97" i="5"/>
  <c r="AO97" i="5"/>
  <c r="AP97" i="5"/>
  <c r="AQ97" i="5"/>
  <c r="AR97" i="5"/>
  <c r="AS97" i="5"/>
  <c r="AT97" i="5"/>
  <c r="AU97" i="5"/>
  <c r="AV97" i="5"/>
  <c r="AW97" i="5"/>
  <c r="AX97" i="5"/>
  <c r="AY97" i="5"/>
  <c r="AZ97" i="5"/>
  <c r="BA97" i="5"/>
  <c r="BB97" i="5"/>
  <c r="BC97" i="5"/>
  <c r="BD97" i="5"/>
  <c r="BE97" i="5"/>
  <c r="BF97" i="5"/>
  <c r="BG97" i="5"/>
  <c r="BH97" i="5"/>
  <c r="BI97" i="5"/>
  <c r="B98" i="5"/>
  <c r="C98" i="5"/>
  <c r="D98" i="5"/>
  <c r="E98" i="5"/>
  <c r="F98" i="5"/>
  <c r="G98" i="5"/>
  <c r="H98" i="5"/>
  <c r="I98" i="5"/>
  <c r="J98" i="5"/>
  <c r="K98" i="5"/>
  <c r="L98" i="5"/>
  <c r="M98" i="5"/>
  <c r="N98" i="5"/>
  <c r="O98" i="5"/>
  <c r="P98" i="5"/>
  <c r="Q98" i="5"/>
  <c r="R98" i="5"/>
  <c r="S98" i="5"/>
  <c r="T98" i="5"/>
  <c r="U98" i="5"/>
  <c r="V98" i="5"/>
  <c r="W98" i="5"/>
  <c r="X98" i="5"/>
  <c r="Y98" i="5"/>
  <c r="Z98" i="5"/>
  <c r="AA98" i="5"/>
  <c r="AB98" i="5"/>
  <c r="AC98" i="5"/>
  <c r="AD98" i="5"/>
  <c r="AE98" i="5"/>
  <c r="AF98" i="5"/>
  <c r="AG98" i="5"/>
  <c r="AH98" i="5"/>
  <c r="AI98" i="5"/>
  <c r="AJ98" i="5"/>
  <c r="AK98" i="5"/>
  <c r="AL98" i="5"/>
  <c r="AM98" i="5"/>
  <c r="AN98" i="5"/>
  <c r="AO98" i="5"/>
  <c r="AP98" i="5"/>
  <c r="AQ98" i="5"/>
  <c r="AR98" i="5"/>
  <c r="AS98" i="5"/>
  <c r="AT98" i="5"/>
  <c r="AU98" i="5"/>
  <c r="AV98" i="5"/>
  <c r="AW98" i="5"/>
  <c r="AX98" i="5"/>
  <c r="AY98" i="5"/>
  <c r="AZ98" i="5"/>
  <c r="BA98" i="5"/>
  <c r="BB98" i="5"/>
  <c r="BC98" i="5"/>
  <c r="BD98" i="5"/>
  <c r="BE98" i="5"/>
  <c r="BF98" i="5"/>
  <c r="BG98" i="5"/>
  <c r="BH98" i="5"/>
  <c r="BI98" i="5"/>
  <c r="B99" i="5"/>
  <c r="C99" i="5"/>
  <c r="D99" i="5"/>
  <c r="E99" i="5"/>
  <c r="F99" i="5"/>
  <c r="G99" i="5"/>
  <c r="H99" i="5"/>
  <c r="I99" i="5"/>
  <c r="J99" i="5"/>
  <c r="K99" i="5"/>
  <c r="L99" i="5"/>
  <c r="M99" i="5"/>
  <c r="N99" i="5"/>
  <c r="O99" i="5"/>
  <c r="P99" i="5"/>
  <c r="Q99" i="5"/>
  <c r="R99" i="5"/>
  <c r="S99" i="5"/>
  <c r="T99" i="5"/>
  <c r="U99" i="5"/>
  <c r="V99" i="5"/>
  <c r="W99" i="5"/>
  <c r="X99" i="5"/>
  <c r="Y99" i="5"/>
  <c r="Z99" i="5"/>
  <c r="AA99" i="5"/>
  <c r="AB99" i="5"/>
  <c r="AC99" i="5"/>
  <c r="AD99" i="5"/>
  <c r="AE99" i="5"/>
  <c r="AF99" i="5"/>
  <c r="AG99" i="5"/>
  <c r="AH99" i="5"/>
  <c r="AI99" i="5"/>
  <c r="AJ99" i="5"/>
  <c r="AK99" i="5"/>
  <c r="AL99" i="5"/>
  <c r="AM99" i="5"/>
  <c r="AN99" i="5"/>
  <c r="AO99" i="5"/>
  <c r="AP99" i="5"/>
  <c r="AQ99" i="5"/>
  <c r="AR99" i="5"/>
  <c r="AS99" i="5"/>
  <c r="AT99" i="5"/>
  <c r="AU99" i="5"/>
  <c r="AV99" i="5"/>
  <c r="AW99" i="5"/>
  <c r="AX99" i="5"/>
  <c r="AY99" i="5"/>
  <c r="AZ99" i="5"/>
  <c r="BA99" i="5"/>
  <c r="BB99" i="5"/>
  <c r="BC99" i="5"/>
  <c r="BD99" i="5"/>
  <c r="BE99" i="5"/>
  <c r="BF99" i="5"/>
  <c r="BG99" i="5"/>
  <c r="BH99" i="5"/>
  <c r="BI99" i="5"/>
  <c r="B100" i="5"/>
  <c r="C100" i="5"/>
  <c r="D100" i="5"/>
  <c r="E100" i="5"/>
  <c r="F100" i="5"/>
  <c r="G100" i="5"/>
  <c r="H100" i="5"/>
  <c r="I100" i="5"/>
  <c r="J100" i="5"/>
  <c r="K100" i="5"/>
  <c r="L100" i="5"/>
  <c r="M100" i="5"/>
  <c r="N100" i="5"/>
  <c r="O100" i="5"/>
  <c r="P100" i="5"/>
  <c r="Q100" i="5"/>
  <c r="R100" i="5"/>
  <c r="S100" i="5"/>
  <c r="T100" i="5"/>
  <c r="U100" i="5"/>
  <c r="V100" i="5"/>
  <c r="W100" i="5"/>
  <c r="X100" i="5"/>
  <c r="Y100" i="5"/>
  <c r="Z100" i="5"/>
  <c r="AA100" i="5"/>
  <c r="AB100" i="5"/>
  <c r="AC100" i="5"/>
  <c r="AD100" i="5"/>
  <c r="AE100" i="5"/>
  <c r="AF100" i="5"/>
  <c r="AG100" i="5"/>
  <c r="AH100" i="5"/>
  <c r="AI100" i="5"/>
  <c r="AJ100" i="5"/>
  <c r="AK100" i="5"/>
  <c r="AL100" i="5"/>
  <c r="AM100" i="5"/>
  <c r="AN100" i="5"/>
  <c r="AO100" i="5"/>
  <c r="AP100" i="5"/>
  <c r="AQ100" i="5"/>
  <c r="AR100" i="5"/>
  <c r="AS100" i="5"/>
  <c r="AT100" i="5"/>
  <c r="AU100" i="5"/>
  <c r="AV100" i="5"/>
  <c r="AW100" i="5"/>
  <c r="AX100" i="5"/>
  <c r="AY100" i="5"/>
  <c r="AZ100" i="5"/>
  <c r="BA100" i="5"/>
  <c r="BB100" i="5"/>
  <c r="BC100" i="5"/>
  <c r="BD100" i="5"/>
  <c r="BE100" i="5"/>
  <c r="BF100" i="5"/>
  <c r="BG100" i="5"/>
  <c r="BH100" i="5"/>
  <c r="BI100" i="5"/>
  <c r="B101" i="5"/>
  <c r="C101" i="5"/>
  <c r="D101" i="5"/>
  <c r="E101" i="5"/>
  <c r="F101" i="5"/>
  <c r="G101" i="5"/>
  <c r="H101" i="5"/>
  <c r="I101" i="5"/>
  <c r="J101" i="5"/>
  <c r="K101" i="5"/>
  <c r="L101" i="5"/>
  <c r="M101" i="5"/>
  <c r="N101" i="5"/>
  <c r="O101" i="5"/>
  <c r="P101" i="5"/>
  <c r="Q101" i="5"/>
  <c r="R101" i="5"/>
  <c r="S101" i="5"/>
  <c r="T101" i="5"/>
  <c r="U101" i="5"/>
  <c r="V101" i="5"/>
  <c r="W101" i="5"/>
  <c r="X101" i="5"/>
  <c r="Y101" i="5"/>
  <c r="Z101" i="5"/>
  <c r="AA101" i="5"/>
  <c r="AB101" i="5"/>
  <c r="AC101" i="5"/>
  <c r="AD101" i="5"/>
  <c r="AE101" i="5"/>
  <c r="AF101" i="5"/>
  <c r="AG101" i="5"/>
  <c r="AH101" i="5"/>
  <c r="AI101" i="5"/>
  <c r="AJ101" i="5"/>
  <c r="AK101" i="5"/>
  <c r="AL101" i="5"/>
  <c r="AM101" i="5"/>
  <c r="AN101" i="5"/>
  <c r="AO101" i="5"/>
  <c r="AP101" i="5"/>
  <c r="AQ101" i="5"/>
  <c r="AR101" i="5"/>
  <c r="AS101" i="5"/>
  <c r="AT101" i="5"/>
  <c r="AU101" i="5"/>
  <c r="AV101" i="5"/>
  <c r="AW101" i="5"/>
  <c r="AX101" i="5"/>
  <c r="AY101" i="5"/>
  <c r="AZ101" i="5"/>
  <c r="BA101" i="5"/>
  <c r="BB101" i="5"/>
  <c r="BC101" i="5"/>
  <c r="BD101" i="5"/>
  <c r="BE101" i="5"/>
  <c r="BF101" i="5"/>
  <c r="BG101" i="5"/>
  <c r="BH101" i="5"/>
  <c r="BI101" i="5"/>
  <c r="B102" i="5"/>
  <c r="C102" i="5"/>
  <c r="D102" i="5"/>
  <c r="E102" i="5"/>
  <c r="F102" i="5"/>
  <c r="G102" i="5"/>
  <c r="H102" i="5"/>
  <c r="I102" i="5"/>
  <c r="J102" i="5"/>
  <c r="K102" i="5"/>
  <c r="L102" i="5"/>
  <c r="M102" i="5"/>
  <c r="N102" i="5"/>
  <c r="O102" i="5"/>
  <c r="P102" i="5"/>
  <c r="Q102" i="5"/>
  <c r="R102" i="5"/>
  <c r="S102" i="5"/>
  <c r="T102" i="5"/>
  <c r="U102" i="5"/>
  <c r="V102" i="5"/>
  <c r="W102" i="5"/>
  <c r="X102" i="5"/>
  <c r="Y102" i="5"/>
  <c r="Z102" i="5"/>
  <c r="AA102" i="5"/>
  <c r="AB102" i="5"/>
  <c r="AC102" i="5"/>
  <c r="AD102" i="5"/>
  <c r="AE102" i="5"/>
  <c r="AF102" i="5"/>
  <c r="AG102" i="5"/>
  <c r="AH102" i="5"/>
  <c r="AI102" i="5"/>
  <c r="AJ102" i="5"/>
  <c r="AK102" i="5"/>
  <c r="AL102" i="5"/>
  <c r="AM102" i="5"/>
  <c r="AN102" i="5"/>
  <c r="AO102" i="5"/>
  <c r="AP102" i="5"/>
  <c r="AQ102" i="5"/>
  <c r="AR102" i="5"/>
  <c r="AS102" i="5"/>
  <c r="AT102" i="5"/>
  <c r="AU102" i="5"/>
  <c r="AV102" i="5"/>
  <c r="AW102" i="5"/>
  <c r="AX102" i="5"/>
  <c r="AY102" i="5"/>
  <c r="AZ102" i="5"/>
  <c r="BA102" i="5"/>
  <c r="BB102" i="5"/>
  <c r="BC102" i="5"/>
  <c r="BD102" i="5"/>
  <c r="BE102" i="5"/>
  <c r="BF102" i="5"/>
  <c r="BG102" i="5"/>
  <c r="BH102" i="5"/>
  <c r="BI102" i="5"/>
  <c r="B103" i="5"/>
  <c r="C103" i="5"/>
  <c r="D103" i="5"/>
  <c r="E103" i="5"/>
  <c r="F103" i="5"/>
  <c r="G103" i="5"/>
  <c r="H103" i="5"/>
  <c r="I103" i="5"/>
  <c r="J103" i="5"/>
  <c r="K103" i="5"/>
  <c r="L103" i="5"/>
  <c r="M103" i="5"/>
  <c r="N103" i="5"/>
  <c r="O103" i="5"/>
  <c r="P103" i="5"/>
  <c r="Q103" i="5"/>
  <c r="R103" i="5"/>
  <c r="S103" i="5"/>
  <c r="T103" i="5"/>
  <c r="U103" i="5"/>
  <c r="V103" i="5"/>
  <c r="W103" i="5"/>
  <c r="X103" i="5"/>
  <c r="Y103" i="5"/>
  <c r="Z103" i="5"/>
  <c r="AA103" i="5"/>
  <c r="AB103" i="5"/>
  <c r="AC103" i="5"/>
  <c r="AD103" i="5"/>
  <c r="AE103" i="5"/>
  <c r="AF103" i="5"/>
  <c r="AG103" i="5"/>
  <c r="AH103" i="5"/>
  <c r="AI103" i="5"/>
  <c r="AJ103" i="5"/>
  <c r="AK103" i="5"/>
  <c r="AL103" i="5"/>
  <c r="AM103" i="5"/>
  <c r="AN103" i="5"/>
  <c r="AO103" i="5"/>
  <c r="AP103" i="5"/>
  <c r="AQ103" i="5"/>
  <c r="AR103" i="5"/>
  <c r="AS103" i="5"/>
  <c r="AT103" i="5"/>
  <c r="AU103" i="5"/>
  <c r="AV103" i="5"/>
  <c r="AW103" i="5"/>
  <c r="AX103" i="5"/>
  <c r="AY103" i="5"/>
  <c r="AZ103" i="5"/>
  <c r="BA103" i="5"/>
  <c r="BB103" i="5"/>
  <c r="BC103" i="5"/>
  <c r="BD103" i="5"/>
  <c r="BE103" i="5"/>
  <c r="BF103" i="5"/>
  <c r="BG103" i="5"/>
  <c r="BH103" i="5"/>
  <c r="BI103" i="5"/>
  <c r="B104" i="5"/>
  <c r="C104" i="5"/>
  <c r="D104" i="5"/>
  <c r="E104" i="5"/>
  <c r="F104" i="5"/>
  <c r="G104" i="5"/>
  <c r="H104" i="5"/>
  <c r="I104" i="5"/>
  <c r="J104" i="5"/>
  <c r="K104" i="5"/>
  <c r="L104" i="5"/>
  <c r="M104" i="5"/>
  <c r="N104" i="5"/>
  <c r="O104" i="5"/>
  <c r="P104" i="5"/>
  <c r="Q104" i="5"/>
  <c r="R104" i="5"/>
  <c r="S104" i="5"/>
  <c r="T104" i="5"/>
  <c r="U104" i="5"/>
  <c r="V104" i="5"/>
  <c r="W104" i="5"/>
  <c r="X104" i="5"/>
  <c r="Y104" i="5"/>
  <c r="Z104" i="5"/>
  <c r="AA104" i="5"/>
  <c r="AB104" i="5"/>
  <c r="AC104" i="5"/>
  <c r="AD104" i="5"/>
  <c r="AE104" i="5"/>
  <c r="AF104" i="5"/>
  <c r="AG104" i="5"/>
  <c r="AH104" i="5"/>
  <c r="AI104" i="5"/>
  <c r="AJ104" i="5"/>
  <c r="AK104" i="5"/>
  <c r="AL104" i="5"/>
  <c r="AM104" i="5"/>
  <c r="AN104" i="5"/>
  <c r="AO104" i="5"/>
  <c r="AP104" i="5"/>
  <c r="AQ104" i="5"/>
  <c r="AR104" i="5"/>
  <c r="AS104" i="5"/>
  <c r="AT104" i="5"/>
  <c r="AU104" i="5"/>
  <c r="AV104" i="5"/>
  <c r="AW104" i="5"/>
  <c r="AX104" i="5"/>
  <c r="AY104" i="5"/>
  <c r="AZ104" i="5"/>
  <c r="BA104" i="5"/>
  <c r="BB104" i="5"/>
  <c r="BC104" i="5"/>
  <c r="BD104" i="5"/>
  <c r="BE104" i="5"/>
  <c r="BF104" i="5"/>
  <c r="BG104" i="5"/>
  <c r="BH104" i="5"/>
  <c r="BI104" i="5"/>
  <c r="B105" i="5"/>
  <c r="C105" i="5"/>
  <c r="D105" i="5"/>
  <c r="E105" i="5"/>
  <c r="F105" i="5"/>
  <c r="G105" i="5"/>
  <c r="H105" i="5"/>
  <c r="I105" i="5"/>
  <c r="J105" i="5"/>
  <c r="K105" i="5"/>
  <c r="L105" i="5"/>
  <c r="M105" i="5"/>
  <c r="N105" i="5"/>
  <c r="O105" i="5"/>
  <c r="P105" i="5"/>
  <c r="Q105" i="5"/>
  <c r="R105" i="5"/>
  <c r="S105" i="5"/>
  <c r="T105" i="5"/>
  <c r="U105" i="5"/>
  <c r="V105" i="5"/>
  <c r="W105" i="5"/>
  <c r="X105" i="5"/>
  <c r="Y105" i="5"/>
  <c r="Z105" i="5"/>
  <c r="AA105" i="5"/>
  <c r="AB105" i="5"/>
  <c r="AC105" i="5"/>
  <c r="AD105" i="5"/>
  <c r="AE105" i="5"/>
  <c r="AF105" i="5"/>
  <c r="AG105" i="5"/>
  <c r="AH105" i="5"/>
  <c r="AI105" i="5"/>
  <c r="AJ105" i="5"/>
  <c r="AK105" i="5"/>
  <c r="AL105" i="5"/>
  <c r="AM105" i="5"/>
  <c r="AN105" i="5"/>
  <c r="AO105" i="5"/>
  <c r="AP105" i="5"/>
  <c r="AQ105" i="5"/>
  <c r="AR105" i="5"/>
  <c r="AS105" i="5"/>
  <c r="AT105" i="5"/>
  <c r="AU105" i="5"/>
  <c r="AV105" i="5"/>
  <c r="AW105" i="5"/>
  <c r="AX105" i="5"/>
  <c r="AY105" i="5"/>
  <c r="AZ105" i="5"/>
  <c r="BA105" i="5"/>
  <c r="BB105" i="5"/>
  <c r="BC105" i="5"/>
  <c r="BD105" i="5"/>
  <c r="BE105" i="5"/>
  <c r="BF105" i="5"/>
  <c r="BG105" i="5"/>
  <c r="BH105" i="5"/>
  <c r="BI105" i="5"/>
  <c r="B106" i="5"/>
  <c r="C106" i="5"/>
  <c r="D106" i="5"/>
  <c r="E106" i="5"/>
  <c r="F106" i="5"/>
  <c r="G106" i="5"/>
  <c r="H106" i="5"/>
  <c r="I106" i="5"/>
  <c r="J106" i="5"/>
  <c r="K106" i="5"/>
  <c r="L106" i="5"/>
  <c r="M106" i="5"/>
  <c r="N106" i="5"/>
  <c r="O106" i="5"/>
  <c r="P106" i="5"/>
  <c r="Q106" i="5"/>
  <c r="R106" i="5"/>
  <c r="S106" i="5"/>
  <c r="T106" i="5"/>
  <c r="U106" i="5"/>
  <c r="V106" i="5"/>
  <c r="W106" i="5"/>
  <c r="X106" i="5"/>
  <c r="Y106" i="5"/>
  <c r="Z106" i="5"/>
  <c r="AA106" i="5"/>
  <c r="AB106" i="5"/>
  <c r="AC106" i="5"/>
  <c r="AD106" i="5"/>
  <c r="AE106" i="5"/>
  <c r="AF106" i="5"/>
  <c r="AG106" i="5"/>
  <c r="AH106" i="5"/>
  <c r="AI106" i="5"/>
  <c r="AJ106" i="5"/>
  <c r="AK106" i="5"/>
  <c r="AL106" i="5"/>
  <c r="AM106" i="5"/>
  <c r="AN106" i="5"/>
  <c r="AO106" i="5"/>
  <c r="AP106" i="5"/>
  <c r="AQ106" i="5"/>
  <c r="AR106" i="5"/>
  <c r="AS106" i="5"/>
  <c r="AT106" i="5"/>
  <c r="AU106" i="5"/>
  <c r="AV106" i="5"/>
  <c r="AW106" i="5"/>
  <c r="AX106" i="5"/>
  <c r="AY106" i="5"/>
  <c r="AZ106" i="5"/>
  <c r="BA106" i="5"/>
  <c r="BB106" i="5"/>
  <c r="BC106" i="5"/>
  <c r="BD106" i="5"/>
  <c r="BE106" i="5"/>
  <c r="BF106" i="5"/>
  <c r="BG106" i="5"/>
  <c r="BH106" i="5"/>
  <c r="BI106" i="5"/>
  <c r="B107" i="5"/>
  <c r="C107" i="5"/>
  <c r="D107" i="5"/>
  <c r="E107" i="5"/>
  <c r="F107" i="5"/>
  <c r="G107" i="5"/>
  <c r="H107" i="5"/>
  <c r="I107" i="5"/>
  <c r="J107" i="5"/>
  <c r="K107" i="5"/>
  <c r="L107" i="5"/>
  <c r="M107" i="5"/>
  <c r="N107" i="5"/>
  <c r="O107" i="5"/>
  <c r="P107" i="5"/>
  <c r="Q107" i="5"/>
  <c r="R107" i="5"/>
  <c r="S107" i="5"/>
  <c r="T107" i="5"/>
  <c r="U107" i="5"/>
  <c r="V107" i="5"/>
  <c r="W107" i="5"/>
  <c r="X107" i="5"/>
  <c r="Y107" i="5"/>
  <c r="Z107" i="5"/>
  <c r="AA107" i="5"/>
  <c r="AB107" i="5"/>
  <c r="AC107" i="5"/>
  <c r="AD107" i="5"/>
  <c r="AE107" i="5"/>
  <c r="AF107" i="5"/>
  <c r="AG107" i="5"/>
  <c r="AH107" i="5"/>
  <c r="AI107" i="5"/>
  <c r="AJ107" i="5"/>
  <c r="AK107" i="5"/>
  <c r="AL107" i="5"/>
  <c r="AM107" i="5"/>
  <c r="AN107" i="5"/>
  <c r="AO107" i="5"/>
  <c r="AP107" i="5"/>
  <c r="AQ107" i="5"/>
  <c r="AR107" i="5"/>
  <c r="AS107" i="5"/>
  <c r="AT107" i="5"/>
  <c r="AU107" i="5"/>
  <c r="AV107" i="5"/>
  <c r="AW107" i="5"/>
  <c r="AX107" i="5"/>
  <c r="AY107" i="5"/>
  <c r="AZ107" i="5"/>
  <c r="BA107" i="5"/>
  <c r="BB107" i="5"/>
  <c r="BC107" i="5"/>
  <c r="BD107" i="5"/>
  <c r="BE107" i="5"/>
  <c r="BF107" i="5"/>
  <c r="BG107" i="5"/>
  <c r="BH107" i="5"/>
  <c r="BI107" i="5"/>
  <c r="B108" i="5"/>
  <c r="C108" i="5"/>
  <c r="D108" i="5"/>
  <c r="E108" i="5"/>
  <c r="F108" i="5"/>
  <c r="G108" i="5"/>
  <c r="H108" i="5"/>
  <c r="I108" i="5"/>
  <c r="J108" i="5"/>
  <c r="K108" i="5"/>
  <c r="L108" i="5"/>
  <c r="M108" i="5"/>
  <c r="N108" i="5"/>
  <c r="O108" i="5"/>
  <c r="P108" i="5"/>
  <c r="Q108" i="5"/>
  <c r="R108" i="5"/>
  <c r="S108" i="5"/>
  <c r="T108" i="5"/>
  <c r="U108" i="5"/>
  <c r="V108" i="5"/>
  <c r="W108" i="5"/>
  <c r="X108" i="5"/>
  <c r="Y108" i="5"/>
  <c r="Z108" i="5"/>
  <c r="AA108" i="5"/>
  <c r="AB108" i="5"/>
  <c r="AC108" i="5"/>
  <c r="AD108" i="5"/>
  <c r="AE108" i="5"/>
  <c r="AF108" i="5"/>
  <c r="AG108" i="5"/>
  <c r="AH108" i="5"/>
  <c r="AI108" i="5"/>
  <c r="AJ108" i="5"/>
  <c r="AK108" i="5"/>
  <c r="AL108" i="5"/>
  <c r="AM108" i="5"/>
  <c r="AN108" i="5"/>
  <c r="AO108" i="5"/>
  <c r="AP108" i="5"/>
  <c r="AQ108" i="5"/>
  <c r="AR108" i="5"/>
  <c r="AS108" i="5"/>
  <c r="AT108" i="5"/>
  <c r="AU108" i="5"/>
  <c r="AV108" i="5"/>
  <c r="AW108" i="5"/>
  <c r="AX108" i="5"/>
  <c r="AY108" i="5"/>
  <c r="AZ108" i="5"/>
  <c r="BA108" i="5"/>
  <c r="BB108" i="5"/>
  <c r="BC108" i="5"/>
  <c r="BD108" i="5"/>
  <c r="BE108" i="5"/>
  <c r="BF108" i="5"/>
  <c r="BG108" i="5"/>
  <c r="BH108" i="5"/>
  <c r="BI108" i="5"/>
  <c r="B109" i="5"/>
  <c r="C109" i="5"/>
  <c r="D109" i="5"/>
  <c r="E109" i="5"/>
  <c r="F109" i="5"/>
  <c r="G109" i="5"/>
  <c r="H109" i="5"/>
  <c r="I109" i="5"/>
  <c r="J109" i="5"/>
  <c r="K109" i="5"/>
  <c r="L109" i="5"/>
  <c r="M109" i="5"/>
  <c r="N109" i="5"/>
  <c r="O109" i="5"/>
  <c r="P109" i="5"/>
  <c r="Q109" i="5"/>
  <c r="R109" i="5"/>
  <c r="S109" i="5"/>
  <c r="T109" i="5"/>
  <c r="U109" i="5"/>
  <c r="V109" i="5"/>
  <c r="W109" i="5"/>
  <c r="X109" i="5"/>
  <c r="Y109" i="5"/>
  <c r="Z109" i="5"/>
  <c r="AA109" i="5"/>
  <c r="AB109" i="5"/>
  <c r="AC109" i="5"/>
  <c r="AD109" i="5"/>
  <c r="AE109" i="5"/>
  <c r="AF109" i="5"/>
  <c r="AG109" i="5"/>
  <c r="AH109" i="5"/>
  <c r="AI109" i="5"/>
  <c r="AJ109" i="5"/>
  <c r="AK109" i="5"/>
  <c r="AL109" i="5"/>
  <c r="AM109" i="5"/>
  <c r="AN109" i="5"/>
  <c r="AO109" i="5"/>
  <c r="AP109" i="5"/>
  <c r="AQ109" i="5"/>
  <c r="AR109" i="5"/>
  <c r="AS109" i="5"/>
  <c r="AT109" i="5"/>
  <c r="AU109" i="5"/>
  <c r="AV109" i="5"/>
  <c r="AW109" i="5"/>
  <c r="AX109" i="5"/>
  <c r="AY109" i="5"/>
  <c r="AZ109" i="5"/>
  <c r="BA109" i="5"/>
  <c r="BB109" i="5"/>
  <c r="BC109" i="5"/>
  <c r="BD109" i="5"/>
  <c r="BE109" i="5"/>
  <c r="BF109" i="5"/>
  <c r="BG109" i="5"/>
  <c r="BH109" i="5"/>
  <c r="BI109" i="5"/>
  <c r="B110" i="5"/>
  <c r="C110" i="5"/>
  <c r="D110" i="5"/>
  <c r="E110" i="5"/>
  <c r="F110" i="5"/>
  <c r="G110" i="5"/>
  <c r="H110" i="5"/>
  <c r="I110" i="5"/>
  <c r="J110" i="5"/>
  <c r="K110" i="5"/>
  <c r="L110" i="5"/>
  <c r="M110" i="5"/>
  <c r="N110" i="5"/>
  <c r="O110" i="5"/>
  <c r="P110" i="5"/>
  <c r="Q110" i="5"/>
  <c r="R110" i="5"/>
  <c r="S110" i="5"/>
  <c r="T110" i="5"/>
  <c r="U110" i="5"/>
  <c r="V110" i="5"/>
  <c r="W110" i="5"/>
  <c r="X110" i="5"/>
  <c r="Y110" i="5"/>
  <c r="Z110" i="5"/>
  <c r="AA110" i="5"/>
  <c r="AB110" i="5"/>
  <c r="AC110" i="5"/>
  <c r="AD110" i="5"/>
  <c r="AE110" i="5"/>
  <c r="AF110" i="5"/>
  <c r="AG110" i="5"/>
  <c r="AH110" i="5"/>
  <c r="AI110" i="5"/>
  <c r="AJ110" i="5"/>
  <c r="AK110" i="5"/>
  <c r="AL110" i="5"/>
  <c r="AM110" i="5"/>
  <c r="AN110" i="5"/>
  <c r="AO110" i="5"/>
  <c r="AP110" i="5"/>
  <c r="AQ110" i="5"/>
  <c r="AR110" i="5"/>
  <c r="AS110" i="5"/>
  <c r="AT110" i="5"/>
  <c r="AU110" i="5"/>
  <c r="AV110" i="5"/>
  <c r="AW110" i="5"/>
  <c r="AX110" i="5"/>
  <c r="AY110" i="5"/>
  <c r="AZ110" i="5"/>
  <c r="BA110" i="5"/>
  <c r="BB110" i="5"/>
  <c r="BC110" i="5"/>
  <c r="BD110" i="5"/>
  <c r="BE110" i="5"/>
  <c r="BF110" i="5"/>
  <c r="BG110" i="5"/>
  <c r="BH110" i="5"/>
  <c r="BI110" i="5"/>
  <c r="B111" i="5"/>
  <c r="C111" i="5"/>
  <c r="D111" i="5"/>
  <c r="E111" i="5"/>
  <c r="F111" i="5"/>
  <c r="G111" i="5"/>
  <c r="H111" i="5"/>
  <c r="I111" i="5"/>
  <c r="J111" i="5"/>
  <c r="K111" i="5"/>
  <c r="L111" i="5"/>
  <c r="M111" i="5"/>
  <c r="N111" i="5"/>
  <c r="O111" i="5"/>
  <c r="P111" i="5"/>
  <c r="Q111" i="5"/>
  <c r="R111" i="5"/>
  <c r="S111" i="5"/>
  <c r="T111" i="5"/>
  <c r="U111" i="5"/>
  <c r="V111" i="5"/>
  <c r="W111" i="5"/>
  <c r="X111" i="5"/>
  <c r="Y111" i="5"/>
  <c r="Z111" i="5"/>
  <c r="AA111" i="5"/>
  <c r="AB111" i="5"/>
  <c r="AC111" i="5"/>
  <c r="AD111" i="5"/>
  <c r="AE111" i="5"/>
  <c r="AF111" i="5"/>
  <c r="AG111" i="5"/>
  <c r="AH111" i="5"/>
  <c r="AI111" i="5"/>
  <c r="AJ111" i="5"/>
  <c r="AK111" i="5"/>
  <c r="AL111" i="5"/>
  <c r="AM111" i="5"/>
  <c r="AN111" i="5"/>
  <c r="AO111" i="5"/>
  <c r="AP111" i="5"/>
  <c r="AQ111" i="5"/>
  <c r="AR111" i="5"/>
  <c r="AS111" i="5"/>
  <c r="AT111" i="5"/>
  <c r="AU111" i="5"/>
  <c r="AV111" i="5"/>
  <c r="AW111" i="5"/>
  <c r="AX111" i="5"/>
  <c r="AY111" i="5"/>
  <c r="AZ111" i="5"/>
  <c r="BA111" i="5"/>
  <c r="BB111" i="5"/>
  <c r="BC111" i="5"/>
  <c r="BD111" i="5"/>
  <c r="BE111" i="5"/>
  <c r="BF111" i="5"/>
  <c r="BG111" i="5"/>
  <c r="BH111" i="5"/>
  <c r="BI111" i="5"/>
  <c r="B112" i="5"/>
  <c r="C112" i="5"/>
  <c r="D112" i="5"/>
  <c r="E112" i="5"/>
  <c r="F112" i="5"/>
  <c r="G112" i="5"/>
  <c r="H112" i="5"/>
  <c r="I112" i="5"/>
  <c r="J112" i="5"/>
  <c r="K112" i="5"/>
  <c r="L112" i="5"/>
  <c r="M112" i="5"/>
  <c r="N112" i="5"/>
  <c r="O112" i="5"/>
  <c r="P112" i="5"/>
  <c r="Q112" i="5"/>
  <c r="R112" i="5"/>
  <c r="S112" i="5"/>
  <c r="T112" i="5"/>
  <c r="U112" i="5"/>
  <c r="V112" i="5"/>
  <c r="W112" i="5"/>
  <c r="X112" i="5"/>
  <c r="Y112" i="5"/>
  <c r="Z112" i="5"/>
  <c r="AA112" i="5"/>
  <c r="AB112" i="5"/>
  <c r="AC112" i="5"/>
  <c r="AD112" i="5"/>
  <c r="AE112" i="5"/>
  <c r="AF112" i="5"/>
  <c r="AG112" i="5"/>
  <c r="AH112" i="5"/>
  <c r="AI112" i="5"/>
  <c r="AJ112" i="5"/>
  <c r="AK112" i="5"/>
  <c r="AL112" i="5"/>
  <c r="AM112" i="5"/>
  <c r="AN112" i="5"/>
  <c r="AO112" i="5"/>
  <c r="AP112" i="5"/>
  <c r="AQ112" i="5"/>
  <c r="AR112" i="5"/>
  <c r="AS112" i="5"/>
  <c r="AT112" i="5"/>
  <c r="AU112" i="5"/>
  <c r="AV112" i="5"/>
  <c r="AW112" i="5"/>
  <c r="AX112" i="5"/>
  <c r="AY112" i="5"/>
  <c r="AZ112" i="5"/>
  <c r="BA112" i="5"/>
  <c r="BB112" i="5"/>
  <c r="BC112" i="5"/>
  <c r="BD112" i="5"/>
  <c r="BE112" i="5"/>
  <c r="BF112" i="5"/>
  <c r="BG112" i="5"/>
  <c r="BH112" i="5"/>
  <c r="BI112" i="5"/>
  <c r="B113" i="5"/>
  <c r="C113" i="5"/>
  <c r="D113" i="5"/>
  <c r="E113" i="5"/>
  <c r="F113" i="5"/>
  <c r="G113" i="5"/>
  <c r="H113" i="5"/>
  <c r="I113" i="5"/>
  <c r="J113" i="5"/>
  <c r="K113" i="5"/>
  <c r="L113" i="5"/>
  <c r="M113" i="5"/>
  <c r="N113" i="5"/>
  <c r="O113" i="5"/>
  <c r="P113" i="5"/>
  <c r="Q113" i="5"/>
  <c r="R113" i="5"/>
  <c r="S113" i="5"/>
  <c r="T113" i="5"/>
  <c r="U113" i="5"/>
  <c r="V113" i="5"/>
  <c r="W113" i="5"/>
  <c r="X113" i="5"/>
  <c r="Y113" i="5"/>
  <c r="Z113" i="5"/>
  <c r="AA113" i="5"/>
  <c r="AB113" i="5"/>
  <c r="AC113" i="5"/>
  <c r="AD113" i="5"/>
  <c r="AE113" i="5"/>
  <c r="AF113" i="5"/>
  <c r="AG113" i="5"/>
  <c r="AH113" i="5"/>
  <c r="AI113" i="5"/>
  <c r="AJ113" i="5"/>
  <c r="AK113" i="5"/>
  <c r="AL113" i="5"/>
  <c r="AM113" i="5"/>
  <c r="AN113" i="5"/>
  <c r="AO113" i="5"/>
  <c r="AP113" i="5"/>
  <c r="AQ113" i="5"/>
  <c r="AR113" i="5"/>
  <c r="AS113" i="5"/>
  <c r="AT113" i="5"/>
  <c r="AU113" i="5"/>
  <c r="AV113" i="5"/>
  <c r="AW113" i="5"/>
  <c r="AX113" i="5"/>
  <c r="AY113" i="5"/>
  <c r="AZ113" i="5"/>
  <c r="BA113" i="5"/>
  <c r="BB113" i="5"/>
  <c r="BC113" i="5"/>
  <c r="BD113" i="5"/>
  <c r="BE113" i="5"/>
  <c r="BF113" i="5"/>
  <c r="BG113" i="5"/>
  <c r="BH113" i="5"/>
  <c r="BI113" i="5"/>
  <c r="B114" i="5"/>
  <c r="C114" i="5"/>
  <c r="D114" i="5"/>
  <c r="E114" i="5"/>
  <c r="F114" i="5"/>
  <c r="G114" i="5"/>
  <c r="H114" i="5"/>
  <c r="I114" i="5"/>
  <c r="J114" i="5"/>
  <c r="K114" i="5"/>
  <c r="L114" i="5"/>
  <c r="M114" i="5"/>
  <c r="N114" i="5"/>
  <c r="O114" i="5"/>
  <c r="P114" i="5"/>
  <c r="Q114" i="5"/>
  <c r="R114" i="5"/>
  <c r="S114" i="5"/>
  <c r="T114" i="5"/>
  <c r="U114" i="5"/>
  <c r="V114" i="5"/>
  <c r="W114" i="5"/>
  <c r="X114" i="5"/>
  <c r="Y114" i="5"/>
  <c r="Z114" i="5"/>
  <c r="AA114" i="5"/>
  <c r="AB114" i="5"/>
  <c r="AC114" i="5"/>
  <c r="AD114" i="5"/>
  <c r="AE114" i="5"/>
  <c r="AF114" i="5"/>
  <c r="AG114" i="5"/>
  <c r="AH114" i="5"/>
  <c r="AI114" i="5"/>
  <c r="AJ114" i="5"/>
  <c r="AK114" i="5"/>
  <c r="AL114" i="5"/>
  <c r="AM114" i="5"/>
  <c r="AN114" i="5"/>
  <c r="AO114" i="5"/>
  <c r="AP114" i="5"/>
  <c r="AQ114" i="5"/>
  <c r="AR114" i="5"/>
  <c r="AS114" i="5"/>
  <c r="AT114" i="5"/>
  <c r="AU114" i="5"/>
  <c r="AV114" i="5"/>
  <c r="AW114" i="5"/>
  <c r="AX114" i="5"/>
  <c r="AY114" i="5"/>
  <c r="AZ114" i="5"/>
  <c r="BA114" i="5"/>
  <c r="BB114" i="5"/>
  <c r="BC114" i="5"/>
  <c r="BD114" i="5"/>
  <c r="BE114" i="5"/>
  <c r="BF114" i="5"/>
  <c r="BG114" i="5"/>
  <c r="BH114" i="5"/>
  <c r="BI114" i="5"/>
  <c r="B115" i="5"/>
  <c r="C115" i="5"/>
  <c r="D115" i="5"/>
  <c r="E115" i="5"/>
  <c r="F115" i="5"/>
  <c r="G115" i="5"/>
  <c r="H115" i="5"/>
  <c r="I115" i="5"/>
  <c r="J115" i="5"/>
  <c r="K115" i="5"/>
  <c r="L115" i="5"/>
  <c r="M115" i="5"/>
  <c r="N115" i="5"/>
  <c r="O115" i="5"/>
  <c r="P115" i="5"/>
  <c r="Q115" i="5"/>
  <c r="R115" i="5"/>
  <c r="S115" i="5"/>
  <c r="T115" i="5"/>
  <c r="U115" i="5"/>
  <c r="V115" i="5"/>
  <c r="W115" i="5"/>
  <c r="X115" i="5"/>
  <c r="Y115" i="5"/>
  <c r="Z115" i="5"/>
  <c r="AA115" i="5"/>
  <c r="AB115" i="5"/>
  <c r="AC115" i="5"/>
  <c r="AD115" i="5"/>
  <c r="AE115" i="5"/>
  <c r="AF115" i="5"/>
  <c r="AG115" i="5"/>
  <c r="AH115" i="5"/>
  <c r="AI115" i="5"/>
  <c r="AJ115" i="5"/>
  <c r="AK115" i="5"/>
  <c r="AL115" i="5"/>
  <c r="AM115" i="5"/>
  <c r="AN115" i="5"/>
  <c r="AO115" i="5"/>
  <c r="AP115" i="5"/>
  <c r="AQ115" i="5"/>
  <c r="AR115" i="5"/>
  <c r="AS115" i="5"/>
  <c r="AT115" i="5"/>
  <c r="AU115" i="5"/>
  <c r="AV115" i="5"/>
  <c r="AW115" i="5"/>
  <c r="AX115" i="5"/>
  <c r="AY115" i="5"/>
  <c r="AZ115" i="5"/>
  <c r="BA115" i="5"/>
  <c r="BB115" i="5"/>
  <c r="BC115" i="5"/>
  <c r="BD115" i="5"/>
  <c r="BE115" i="5"/>
  <c r="BF115" i="5"/>
  <c r="BG115" i="5"/>
  <c r="BH115" i="5"/>
  <c r="BI115" i="5"/>
  <c r="B116" i="5"/>
  <c r="C116" i="5"/>
  <c r="D116" i="5"/>
  <c r="E116" i="5"/>
  <c r="F116" i="5"/>
  <c r="G116" i="5"/>
  <c r="H116" i="5"/>
  <c r="I116" i="5"/>
  <c r="J116" i="5"/>
  <c r="K116" i="5"/>
  <c r="L116" i="5"/>
  <c r="M116" i="5"/>
  <c r="N116" i="5"/>
  <c r="O116" i="5"/>
  <c r="P116" i="5"/>
  <c r="Q116" i="5"/>
  <c r="R116" i="5"/>
  <c r="S116" i="5"/>
  <c r="T116" i="5"/>
  <c r="U116" i="5"/>
  <c r="V116" i="5"/>
  <c r="W116" i="5"/>
  <c r="X116" i="5"/>
  <c r="Y116" i="5"/>
  <c r="Z116" i="5"/>
  <c r="AA116" i="5"/>
  <c r="AB116" i="5"/>
  <c r="AC116" i="5"/>
  <c r="AD116" i="5"/>
  <c r="AE116" i="5"/>
  <c r="AF116" i="5"/>
  <c r="AG116" i="5"/>
  <c r="AH116" i="5"/>
  <c r="AI116" i="5"/>
  <c r="AJ116" i="5"/>
  <c r="AK116" i="5"/>
  <c r="AL116" i="5"/>
  <c r="AM116" i="5"/>
  <c r="AN116" i="5"/>
  <c r="AO116" i="5"/>
  <c r="AP116" i="5"/>
  <c r="AQ116" i="5"/>
  <c r="AR116" i="5"/>
  <c r="AS116" i="5"/>
  <c r="AT116" i="5"/>
  <c r="AU116" i="5"/>
  <c r="AV116" i="5"/>
  <c r="AW116" i="5"/>
  <c r="AX116" i="5"/>
  <c r="AY116" i="5"/>
  <c r="AZ116" i="5"/>
  <c r="BA116" i="5"/>
  <c r="BB116" i="5"/>
  <c r="BC116" i="5"/>
  <c r="BD116" i="5"/>
  <c r="BE116" i="5"/>
  <c r="BF116" i="5"/>
  <c r="BG116" i="5"/>
  <c r="BH116" i="5"/>
  <c r="BI116" i="5"/>
  <c r="B117" i="5"/>
  <c r="C117" i="5"/>
  <c r="D117" i="5"/>
  <c r="E117" i="5"/>
  <c r="F117" i="5"/>
  <c r="G117" i="5"/>
  <c r="H117" i="5"/>
  <c r="I117" i="5"/>
  <c r="J117" i="5"/>
  <c r="K117" i="5"/>
  <c r="L117" i="5"/>
  <c r="M117" i="5"/>
  <c r="N117" i="5"/>
  <c r="O117" i="5"/>
  <c r="P117" i="5"/>
  <c r="Q117" i="5"/>
  <c r="R117" i="5"/>
  <c r="S117" i="5"/>
  <c r="T117" i="5"/>
  <c r="U117" i="5"/>
  <c r="V117" i="5"/>
  <c r="W117" i="5"/>
  <c r="X117" i="5"/>
  <c r="Y117" i="5"/>
  <c r="Z117" i="5"/>
  <c r="AA117" i="5"/>
  <c r="AB117" i="5"/>
  <c r="AC117" i="5"/>
  <c r="AD117" i="5"/>
  <c r="AE117" i="5"/>
  <c r="AF117" i="5"/>
  <c r="AG117" i="5"/>
  <c r="AH117" i="5"/>
  <c r="AI117" i="5"/>
  <c r="AJ117" i="5"/>
  <c r="AK117" i="5"/>
  <c r="AL117" i="5"/>
  <c r="AM117" i="5"/>
  <c r="AN117" i="5"/>
  <c r="AO117" i="5"/>
  <c r="AP117" i="5"/>
  <c r="AQ117" i="5"/>
  <c r="AR117" i="5"/>
  <c r="AS117" i="5"/>
  <c r="AT117" i="5"/>
  <c r="AU117" i="5"/>
  <c r="AV117" i="5"/>
  <c r="AW117" i="5"/>
  <c r="AX117" i="5"/>
  <c r="AY117" i="5"/>
  <c r="AZ117" i="5"/>
  <c r="BA117" i="5"/>
  <c r="BB117" i="5"/>
  <c r="BC117" i="5"/>
  <c r="BD117" i="5"/>
  <c r="BE117" i="5"/>
  <c r="BF117" i="5"/>
  <c r="BG117" i="5"/>
  <c r="BH117" i="5"/>
  <c r="BI117" i="5"/>
  <c r="B118" i="5"/>
  <c r="C118" i="5"/>
  <c r="D118" i="5"/>
  <c r="E118" i="5"/>
  <c r="F118" i="5"/>
  <c r="G118" i="5"/>
  <c r="H118" i="5"/>
  <c r="I118" i="5"/>
  <c r="J118" i="5"/>
  <c r="K118" i="5"/>
  <c r="L118" i="5"/>
  <c r="M118" i="5"/>
  <c r="N118" i="5"/>
  <c r="O118" i="5"/>
  <c r="P118" i="5"/>
  <c r="Q118" i="5"/>
  <c r="R118" i="5"/>
  <c r="S118" i="5"/>
  <c r="T118" i="5"/>
  <c r="U118" i="5"/>
  <c r="V118" i="5"/>
  <c r="W118" i="5"/>
  <c r="X118" i="5"/>
  <c r="Y118" i="5"/>
  <c r="Z118" i="5"/>
  <c r="AA118" i="5"/>
  <c r="AB118" i="5"/>
  <c r="AC118" i="5"/>
  <c r="AD118" i="5"/>
  <c r="AE118" i="5"/>
  <c r="AF118" i="5"/>
  <c r="AG118" i="5"/>
  <c r="AH118" i="5"/>
  <c r="AI118" i="5"/>
  <c r="AJ118" i="5"/>
  <c r="AK118" i="5"/>
  <c r="AL118" i="5"/>
  <c r="AM118" i="5"/>
  <c r="AN118" i="5"/>
  <c r="AO118" i="5"/>
  <c r="AP118" i="5"/>
  <c r="AQ118" i="5"/>
  <c r="AR118" i="5"/>
  <c r="AS118" i="5"/>
  <c r="AT118" i="5"/>
  <c r="AU118" i="5"/>
  <c r="AV118" i="5"/>
  <c r="AW118" i="5"/>
  <c r="AX118" i="5"/>
  <c r="AY118" i="5"/>
  <c r="AZ118" i="5"/>
  <c r="BA118" i="5"/>
  <c r="BB118" i="5"/>
  <c r="BC118" i="5"/>
  <c r="BD118" i="5"/>
  <c r="BE118" i="5"/>
  <c r="BF118" i="5"/>
  <c r="BG118" i="5"/>
  <c r="BH118" i="5"/>
  <c r="BI118" i="5"/>
  <c r="B119" i="5"/>
  <c r="C119" i="5"/>
  <c r="D119" i="5"/>
  <c r="E119" i="5"/>
  <c r="F119" i="5"/>
  <c r="G119" i="5"/>
  <c r="H119" i="5"/>
  <c r="I119" i="5"/>
  <c r="J119" i="5"/>
  <c r="K119" i="5"/>
  <c r="L119" i="5"/>
  <c r="M119" i="5"/>
  <c r="N119" i="5"/>
  <c r="O119" i="5"/>
  <c r="P119" i="5"/>
  <c r="Q119" i="5"/>
  <c r="R119" i="5"/>
  <c r="S119" i="5"/>
  <c r="T119" i="5"/>
  <c r="U119" i="5"/>
  <c r="V119" i="5"/>
  <c r="W119" i="5"/>
  <c r="X119" i="5"/>
  <c r="Y119" i="5"/>
  <c r="Z119" i="5"/>
  <c r="AA119" i="5"/>
  <c r="AB119" i="5"/>
  <c r="AC119" i="5"/>
  <c r="AD119" i="5"/>
  <c r="AE119" i="5"/>
  <c r="AF119" i="5"/>
  <c r="AG119" i="5"/>
  <c r="AH119" i="5"/>
  <c r="AI119" i="5"/>
  <c r="AJ119" i="5"/>
  <c r="AK119" i="5"/>
  <c r="AL119" i="5"/>
  <c r="AM119" i="5"/>
  <c r="AN119" i="5"/>
  <c r="AO119" i="5"/>
  <c r="AP119" i="5"/>
  <c r="AQ119" i="5"/>
  <c r="AR119" i="5"/>
  <c r="AS119" i="5"/>
  <c r="AT119" i="5"/>
  <c r="AU119" i="5"/>
  <c r="AV119" i="5"/>
  <c r="AW119" i="5"/>
  <c r="AX119" i="5"/>
  <c r="AY119" i="5"/>
  <c r="AZ119" i="5"/>
  <c r="BA119" i="5"/>
  <c r="BB119" i="5"/>
  <c r="BC119" i="5"/>
  <c r="BD119" i="5"/>
  <c r="BE119" i="5"/>
  <c r="BF119" i="5"/>
  <c r="BG119" i="5"/>
  <c r="BH119" i="5"/>
  <c r="BI119" i="5"/>
  <c r="B120" i="5"/>
  <c r="C120" i="5"/>
  <c r="D120" i="5"/>
  <c r="E120" i="5"/>
  <c r="F120" i="5"/>
  <c r="G120" i="5"/>
  <c r="H120" i="5"/>
  <c r="I120" i="5"/>
  <c r="J120" i="5"/>
  <c r="K120" i="5"/>
  <c r="L120" i="5"/>
  <c r="M120" i="5"/>
  <c r="N120" i="5"/>
  <c r="O120" i="5"/>
  <c r="P120" i="5"/>
  <c r="Q120" i="5"/>
  <c r="R120" i="5"/>
  <c r="S120" i="5"/>
  <c r="T120" i="5"/>
  <c r="U120" i="5"/>
  <c r="V120" i="5"/>
  <c r="W120" i="5"/>
  <c r="X120" i="5"/>
  <c r="Y120" i="5"/>
  <c r="Z120" i="5"/>
  <c r="AA120" i="5"/>
  <c r="AB120" i="5"/>
  <c r="AC120" i="5"/>
  <c r="AD120" i="5"/>
  <c r="AE120" i="5"/>
  <c r="AF120" i="5"/>
  <c r="AG120" i="5"/>
  <c r="AH120" i="5"/>
  <c r="AI120" i="5"/>
  <c r="AJ120" i="5"/>
  <c r="AK120" i="5"/>
  <c r="AL120" i="5"/>
  <c r="AM120" i="5"/>
  <c r="AN120" i="5"/>
  <c r="AO120" i="5"/>
  <c r="AP120" i="5"/>
  <c r="AQ120" i="5"/>
  <c r="AR120" i="5"/>
  <c r="AS120" i="5"/>
  <c r="AT120" i="5"/>
  <c r="AU120" i="5"/>
  <c r="AV120" i="5"/>
  <c r="AW120" i="5"/>
  <c r="AX120" i="5"/>
  <c r="AY120" i="5"/>
  <c r="AZ120" i="5"/>
  <c r="BA120" i="5"/>
  <c r="BB120" i="5"/>
  <c r="BC120" i="5"/>
  <c r="BD120" i="5"/>
  <c r="BE120" i="5"/>
  <c r="BF120" i="5"/>
  <c r="BG120" i="5"/>
  <c r="BH120" i="5"/>
  <c r="BI120" i="5"/>
  <c r="B121" i="5"/>
  <c r="C121" i="5"/>
  <c r="D121" i="5"/>
  <c r="E121" i="5"/>
  <c r="F121" i="5"/>
  <c r="G121" i="5"/>
  <c r="H121" i="5"/>
  <c r="I121" i="5"/>
  <c r="J121" i="5"/>
  <c r="K121" i="5"/>
  <c r="L121" i="5"/>
  <c r="M121" i="5"/>
  <c r="N121" i="5"/>
  <c r="O121" i="5"/>
  <c r="P121" i="5"/>
  <c r="Q121" i="5"/>
  <c r="R121" i="5"/>
  <c r="S121" i="5"/>
  <c r="T121" i="5"/>
  <c r="U121" i="5"/>
  <c r="V121" i="5"/>
  <c r="W121" i="5"/>
  <c r="X121" i="5"/>
  <c r="Y121" i="5"/>
  <c r="Z121" i="5"/>
  <c r="AA121" i="5"/>
  <c r="AB121" i="5"/>
  <c r="AC121" i="5"/>
  <c r="AD121" i="5"/>
  <c r="AE121" i="5"/>
  <c r="AF121" i="5"/>
  <c r="AG121" i="5"/>
  <c r="AH121" i="5"/>
  <c r="AI121" i="5"/>
  <c r="AJ121" i="5"/>
  <c r="AK121" i="5"/>
  <c r="AL121" i="5"/>
  <c r="AM121" i="5"/>
  <c r="AN121" i="5"/>
  <c r="AO121" i="5"/>
  <c r="AP121" i="5"/>
  <c r="AQ121" i="5"/>
  <c r="AR121" i="5"/>
  <c r="AS121" i="5"/>
  <c r="AT121" i="5"/>
  <c r="AU121" i="5"/>
  <c r="AV121" i="5"/>
  <c r="AW121" i="5"/>
  <c r="AX121" i="5"/>
  <c r="AY121" i="5"/>
  <c r="AZ121" i="5"/>
  <c r="BA121" i="5"/>
  <c r="BB121" i="5"/>
  <c r="BC121" i="5"/>
  <c r="BD121" i="5"/>
  <c r="BE121" i="5"/>
  <c r="BF121" i="5"/>
  <c r="BG121" i="5"/>
  <c r="BH121" i="5"/>
  <c r="BI121" i="5"/>
  <c r="B122" i="5"/>
  <c r="C122" i="5"/>
  <c r="D122" i="5"/>
  <c r="E122" i="5"/>
  <c r="F122" i="5"/>
  <c r="G122" i="5"/>
  <c r="H122" i="5"/>
  <c r="I122" i="5"/>
  <c r="J122" i="5"/>
  <c r="K122" i="5"/>
  <c r="L122" i="5"/>
  <c r="M122" i="5"/>
  <c r="N122" i="5"/>
  <c r="O122" i="5"/>
  <c r="P122" i="5"/>
  <c r="Q122" i="5"/>
  <c r="R122" i="5"/>
  <c r="S122" i="5"/>
  <c r="T122" i="5"/>
  <c r="U122" i="5"/>
  <c r="V122" i="5"/>
  <c r="W122" i="5"/>
  <c r="X122" i="5"/>
  <c r="Y122" i="5"/>
  <c r="Z122" i="5"/>
  <c r="AA122" i="5"/>
  <c r="AB122" i="5"/>
  <c r="AC122" i="5"/>
  <c r="AD122" i="5"/>
  <c r="AE122" i="5"/>
  <c r="AF122" i="5"/>
  <c r="AG122" i="5"/>
  <c r="AH122" i="5"/>
  <c r="AI122" i="5"/>
  <c r="AJ122" i="5"/>
  <c r="AK122" i="5"/>
  <c r="AL122" i="5"/>
  <c r="AM122" i="5"/>
  <c r="AN122" i="5"/>
  <c r="AO122" i="5"/>
  <c r="AP122" i="5"/>
  <c r="AQ122" i="5"/>
  <c r="AR122" i="5"/>
  <c r="AS122" i="5"/>
  <c r="AT122" i="5"/>
  <c r="AU122" i="5"/>
  <c r="AV122" i="5"/>
  <c r="AW122" i="5"/>
  <c r="AX122" i="5"/>
  <c r="AY122" i="5"/>
  <c r="AZ122" i="5"/>
  <c r="BA122" i="5"/>
  <c r="BB122" i="5"/>
  <c r="BC122" i="5"/>
  <c r="BD122" i="5"/>
  <c r="BE122" i="5"/>
  <c r="BF122" i="5"/>
  <c r="BG122" i="5"/>
  <c r="BH122" i="5"/>
  <c r="BI122" i="5"/>
  <c r="B123" i="5"/>
  <c r="C123" i="5"/>
  <c r="D123" i="5"/>
  <c r="E123" i="5"/>
  <c r="F123" i="5"/>
  <c r="G123" i="5"/>
  <c r="H123" i="5"/>
  <c r="I123" i="5"/>
  <c r="J123" i="5"/>
  <c r="K123" i="5"/>
  <c r="L123" i="5"/>
  <c r="M123" i="5"/>
  <c r="N123" i="5"/>
  <c r="O123" i="5"/>
  <c r="P123" i="5"/>
  <c r="Q123" i="5"/>
  <c r="R123" i="5"/>
  <c r="S123" i="5"/>
  <c r="T123" i="5"/>
  <c r="U123" i="5"/>
  <c r="V123" i="5"/>
  <c r="W123" i="5"/>
  <c r="X123" i="5"/>
  <c r="Y123" i="5"/>
  <c r="Z123" i="5"/>
  <c r="AA123" i="5"/>
  <c r="AB123" i="5"/>
  <c r="AC123" i="5"/>
  <c r="AD123" i="5"/>
  <c r="AE123" i="5"/>
  <c r="AF123" i="5"/>
  <c r="AG123" i="5"/>
  <c r="AH123" i="5"/>
  <c r="AI123" i="5"/>
  <c r="AJ123" i="5"/>
  <c r="AK123" i="5"/>
  <c r="AL123" i="5"/>
  <c r="AM123" i="5"/>
  <c r="AN123" i="5"/>
  <c r="AO123" i="5"/>
  <c r="AP123" i="5"/>
  <c r="AQ123" i="5"/>
  <c r="AR123" i="5"/>
  <c r="AS123" i="5"/>
  <c r="AT123" i="5"/>
  <c r="AU123" i="5"/>
  <c r="AV123" i="5"/>
  <c r="AW123" i="5"/>
  <c r="AX123" i="5"/>
  <c r="AY123" i="5"/>
  <c r="AZ123" i="5"/>
  <c r="BA123" i="5"/>
  <c r="BB123" i="5"/>
  <c r="BC123" i="5"/>
  <c r="BD123" i="5"/>
  <c r="BE123" i="5"/>
  <c r="BF123" i="5"/>
  <c r="BG123" i="5"/>
  <c r="BH123" i="5"/>
  <c r="BI123" i="5"/>
  <c r="B124" i="5"/>
  <c r="C124" i="5"/>
  <c r="D124" i="5"/>
  <c r="E124" i="5"/>
  <c r="F124" i="5"/>
  <c r="G124" i="5"/>
  <c r="H124" i="5"/>
  <c r="I124" i="5"/>
  <c r="J124" i="5"/>
  <c r="K124" i="5"/>
  <c r="L124" i="5"/>
  <c r="M124" i="5"/>
  <c r="N124" i="5"/>
  <c r="O124" i="5"/>
  <c r="P124" i="5"/>
  <c r="Q124" i="5"/>
  <c r="R124" i="5"/>
  <c r="S124" i="5"/>
  <c r="T124" i="5"/>
  <c r="U124" i="5"/>
  <c r="V124" i="5"/>
  <c r="W124" i="5"/>
  <c r="X124" i="5"/>
  <c r="Y124" i="5"/>
  <c r="Z124" i="5"/>
  <c r="AA124" i="5"/>
  <c r="AB124" i="5"/>
  <c r="AC124" i="5"/>
  <c r="AD124" i="5"/>
  <c r="AE124" i="5"/>
  <c r="AF124" i="5"/>
  <c r="AG124" i="5"/>
  <c r="AH124" i="5"/>
  <c r="AI124" i="5"/>
  <c r="AJ124" i="5"/>
  <c r="AK124" i="5"/>
  <c r="AL124" i="5"/>
  <c r="AM124" i="5"/>
  <c r="AN124" i="5"/>
  <c r="AO124" i="5"/>
  <c r="AP124" i="5"/>
  <c r="AQ124" i="5"/>
  <c r="AR124" i="5"/>
  <c r="AS124" i="5"/>
  <c r="AT124" i="5"/>
  <c r="AU124" i="5"/>
  <c r="AV124" i="5"/>
  <c r="AW124" i="5"/>
  <c r="AX124" i="5"/>
  <c r="AY124" i="5"/>
  <c r="AZ124" i="5"/>
  <c r="BA124" i="5"/>
  <c r="BB124" i="5"/>
  <c r="BC124" i="5"/>
  <c r="BD124" i="5"/>
  <c r="BE124" i="5"/>
  <c r="BF124" i="5"/>
  <c r="BG124" i="5"/>
  <c r="BH124" i="5"/>
  <c r="BI124" i="5"/>
  <c r="B125" i="5"/>
  <c r="C125" i="5"/>
  <c r="D125" i="5"/>
  <c r="E125" i="5"/>
  <c r="F125" i="5"/>
  <c r="G125" i="5"/>
  <c r="H125" i="5"/>
  <c r="I125" i="5"/>
  <c r="J125" i="5"/>
  <c r="K125" i="5"/>
  <c r="L125" i="5"/>
  <c r="M125" i="5"/>
  <c r="N125" i="5"/>
  <c r="O125" i="5"/>
  <c r="P125" i="5"/>
  <c r="Q125" i="5"/>
  <c r="R125" i="5"/>
  <c r="S125" i="5"/>
  <c r="T125" i="5"/>
  <c r="U125" i="5"/>
  <c r="V125" i="5"/>
  <c r="W125" i="5"/>
  <c r="X125" i="5"/>
  <c r="Y125" i="5"/>
  <c r="Z125" i="5"/>
  <c r="AA125" i="5"/>
  <c r="AB125" i="5"/>
  <c r="AC125" i="5"/>
  <c r="AD125" i="5"/>
  <c r="AE125" i="5"/>
  <c r="AF125" i="5"/>
  <c r="AG125" i="5"/>
  <c r="AH125" i="5"/>
  <c r="AI125" i="5"/>
  <c r="AJ125" i="5"/>
  <c r="AK125" i="5"/>
  <c r="AL125" i="5"/>
  <c r="AM125" i="5"/>
  <c r="AN125" i="5"/>
  <c r="AO125" i="5"/>
  <c r="AP125" i="5"/>
  <c r="AQ125" i="5"/>
  <c r="AR125" i="5"/>
  <c r="AS125" i="5"/>
  <c r="AT125" i="5"/>
  <c r="AU125" i="5"/>
  <c r="AV125" i="5"/>
  <c r="AW125" i="5"/>
  <c r="AX125" i="5"/>
  <c r="AY125" i="5"/>
  <c r="AZ125" i="5"/>
  <c r="BA125" i="5"/>
  <c r="BB125" i="5"/>
  <c r="BC125" i="5"/>
  <c r="BD125" i="5"/>
  <c r="BE125" i="5"/>
  <c r="BF125" i="5"/>
  <c r="BG125" i="5"/>
  <c r="BH125" i="5"/>
  <c r="BI125" i="5"/>
  <c r="B126" i="5"/>
  <c r="C126" i="5"/>
  <c r="D126" i="5"/>
  <c r="E126" i="5"/>
  <c r="F126" i="5"/>
  <c r="G126" i="5"/>
  <c r="H126" i="5"/>
  <c r="I126" i="5"/>
  <c r="J126" i="5"/>
  <c r="K126" i="5"/>
  <c r="L126" i="5"/>
  <c r="M126" i="5"/>
  <c r="N126" i="5"/>
  <c r="O126" i="5"/>
  <c r="P126" i="5"/>
  <c r="Q126" i="5"/>
  <c r="R126" i="5"/>
  <c r="S126" i="5"/>
  <c r="T126" i="5"/>
  <c r="U126" i="5"/>
  <c r="V126" i="5"/>
  <c r="W126" i="5"/>
  <c r="X126" i="5"/>
  <c r="Y126" i="5"/>
  <c r="Z126" i="5"/>
  <c r="AA126" i="5"/>
  <c r="AB126" i="5"/>
  <c r="AC126" i="5"/>
  <c r="AD126" i="5"/>
  <c r="AE126" i="5"/>
  <c r="AF126" i="5"/>
  <c r="AG126" i="5"/>
  <c r="AH126" i="5"/>
  <c r="AI126" i="5"/>
  <c r="AJ126" i="5"/>
  <c r="AK126" i="5"/>
  <c r="AL126" i="5"/>
  <c r="AM126" i="5"/>
  <c r="AN126" i="5"/>
  <c r="AO126" i="5"/>
  <c r="AP126" i="5"/>
  <c r="AQ126" i="5"/>
  <c r="AR126" i="5"/>
  <c r="AS126" i="5"/>
  <c r="AT126" i="5"/>
  <c r="AU126" i="5"/>
  <c r="AV126" i="5"/>
  <c r="AW126" i="5"/>
  <c r="AX126" i="5"/>
  <c r="AY126" i="5"/>
  <c r="AZ126" i="5"/>
  <c r="BA126" i="5"/>
  <c r="BB126" i="5"/>
  <c r="BC126" i="5"/>
  <c r="BD126" i="5"/>
  <c r="BE126" i="5"/>
  <c r="BF126" i="5"/>
  <c r="BG126" i="5"/>
  <c r="BH126" i="5"/>
  <c r="BI126" i="5"/>
  <c r="B127" i="5"/>
  <c r="C127" i="5"/>
  <c r="D127" i="5"/>
  <c r="E127" i="5"/>
  <c r="F127" i="5"/>
  <c r="G127" i="5"/>
  <c r="H127" i="5"/>
  <c r="I127" i="5"/>
  <c r="J127" i="5"/>
  <c r="K127" i="5"/>
  <c r="L127" i="5"/>
  <c r="M127" i="5"/>
  <c r="N127" i="5"/>
  <c r="O127" i="5"/>
  <c r="P127" i="5"/>
  <c r="Q127" i="5"/>
  <c r="R127" i="5"/>
  <c r="S127" i="5"/>
  <c r="T127" i="5"/>
  <c r="U127" i="5"/>
  <c r="V127" i="5"/>
  <c r="W127" i="5"/>
  <c r="X127" i="5"/>
  <c r="Y127" i="5"/>
  <c r="Z127" i="5"/>
  <c r="AA127" i="5"/>
  <c r="AB127" i="5"/>
  <c r="AC127" i="5"/>
  <c r="AD127" i="5"/>
  <c r="AE127" i="5"/>
  <c r="AF127" i="5"/>
  <c r="AG127" i="5"/>
  <c r="AH127" i="5"/>
  <c r="AI127" i="5"/>
  <c r="AJ127" i="5"/>
  <c r="AK127" i="5"/>
  <c r="AL127" i="5"/>
  <c r="AM127" i="5"/>
  <c r="AN127" i="5"/>
  <c r="AO127" i="5"/>
  <c r="AP127" i="5"/>
  <c r="AQ127" i="5"/>
  <c r="AR127" i="5"/>
  <c r="AS127" i="5"/>
  <c r="AT127" i="5"/>
  <c r="AU127" i="5"/>
  <c r="AV127" i="5"/>
  <c r="AW127" i="5"/>
  <c r="AX127" i="5"/>
  <c r="AY127" i="5"/>
  <c r="AZ127" i="5"/>
  <c r="BA127" i="5"/>
  <c r="BB127" i="5"/>
  <c r="BC127" i="5"/>
  <c r="BD127" i="5"/>
  <c r="BE127" i="5"/>
  <c r="BF127" i="5"/>
  <c r="BG127" i="5"/>
  <c r="BH127" i="5"/>
  <c r="BI127" i="5"/>
  <c r="B128" i="5"/>
  <c r="C128" i="5"/>
  <c r="D128" i="5"/>
  <c r="E128" i="5"/>
  <c r="F128" i="5"/>
  <c r="G128" i="5"/>
  <c r="H128" i="5"/>
  <c r="I128" i="5"/>
  <c r="J128" i="5"/>
  <c r="K128" i="5"/>
  <c r="L128" i="5"/>
  <c r="M128" i="5"/>
  <c r="N128" i="5"/>
  <c r="O128" i="5"/>
  <c r="P128" i="5"/>
  <c r="Q128" i="5"/>
  <c r="R128" i="5"/>
  <c r="S128" i="5"/>
  <c r="T128" i="5"/>
  <c r="U128" i="5"/>
  <c r="V128" i="5"/>
  <c r="W128" i="5"/>
  <c r="X128" i="5"/>
  <c r="Y128" i="5"/>
  <c r="Z128" i="5"/>
  <c r="AA128" i="5"/>
  <c r="AB128" i="5"/>
  <c r="AC128" i="5"/>
  <c r="AD128" i="5"/>
  <c r="AE128" i="5"/>
  <c r="AF128" i="5"/>
  <c r="AG128" i="5"/>
  <c r="AH128" i="5"/>
  <c r="AI128" i="5"/>
  <c r="AJ128" i="5"/>
  <c r="AK128" i="5"/>
  <c r="AL128" i="5"/>
  <c r="AM128" i="5"/>
  <c r="AN128" i="5"/>
  <c r="AO128" i="5"/>
  <c r="AP128" i="5"/>
  <c r="AQ128" i="5"/>
  <c r="AR128" i="5"/>
  <c r="AS128" i="5"/>
  <c r="AT128" i="5"/>
  <c r="AU128" i="5"/>
  <c r="AV128" i="5"/>
  <c r="AW128" i="5"/>
  <c r="AX128" i="5"/>
  <c r="AY128" i="5"/>
  <c r="AZ128" i="5"/>
  <c r="BA128" i="5"/>
  <c r="BB128" i="5"/>
  <c r="BC128" i="5"/>
  <c r="BD128" i="5"/>
  <c r="BE128" i="5"/>
  <c r="BF128" i="5"/>
  <c r="BG128" i="5"/>
  <c r="BH128" i="5"/>
  <c r="BI128" i="5"/>
  <c r="B129" i="5"/>
  <c r="C129" i="5"/>
  <c r="D129" i="5"/>
  <c r="E129" i="5"/>
  <c r="F129" i="5"/>
  <c r="G129" i="5"/>
  <c r="H129" i="5"/>
  <c r="I129" i="5"/>
  <c r="J129" i="5"/>
  <c r="K129" i="5"/>
  <c r="L129" i="5"/>
  <c r="M129" i="5"/>
  <c r="N129" i="5"/>
  <c r="O129" i="5"/>
  <c r="P129" i="5"/>
  <c r="Q129" i="5"/>
  <c r="R129" i="5"/>
  <c r="S129" i="5"/>
  <c r="T129" i="5"/>
  <c r="U129" i="5"/>
  <c r="V129" i="5"/>
  <c r="W129" i="5"/>
  <c r="X129" i="5"/>
  <c r="Y129" i="5"/>
  <c r="Z129" i="5"/>
  <c r="AA129" i="5"/>
  <c r="AB129" i="5"/>
  <c r="AC129" i="5"/>
  <c r="AD129" i="5"/>
  <c r="AE129" i="5"/>
  <c r="AF129" i="5"/>
  <c r="AG129" i="5"/>
  <c r="AH129" i="5"/>
  <c r="AI129" i="5"/>
  <c r="AJ129" i="5"/>
  <c r="AK129" i="5"/>
  <c r="AL129" i="5"/>
  <c r="AM129" i="5"/>
  <c r="AN129" i="5"/>
  <c r="AO129" i="5"/>
  <c r="AP129" i="5"/>
  <c r="AQ129" i="5"/>
  <c r="AR129" i="5"/>
  <c r="AS129" i="5"/>
  <c r="AT129" i="5"/>
  <c r="AU129" i="5"/>
  <c r="AV129" i="5"/>
  <c r="AW129" i="5"/>
  <c r="AX129" i="5"/>
  <c r="AY129" i="5"/>
  <c r="AZ129" i="5"/>
  <c r="BA129" i="5"/>
  <c r="BB129" i="5"/>
  <c r="BC129" i="5"/>
  <c r="BD129" i="5"/>
  <c r="BE129" i="5"/>
  <c r="BF129" i="5"/>
  <c r="BG129" i="5"/>
  <c r="BH129" i="5"/>
  <c r="BI129" i="5"/>
  <c r="B130" i="5"/>
  <c r="C130" i="5"/>
  <c r="D130" i="5"/>
  <c r="E130" i="5"/>
  <c r="F130" i="5"/>
  <c r="G130" i="5"/>
  <c r="H130" i="5"/>
  <c r="I130" i="5"/>
  <c r="J130" i="5"/>
  <c r="K130" i="5"/>
  <c r="L130" i="5"/>
  <c r="M130" i="5"/>
  <c r="N130" i="5"/>
  <c r="O130" i="5"/>
  <c r="P130" i="5"/>
  <c r="Q130" i="5"/>
  <c r="R130" i="5"/>
  <c r="S130" i="5"/>
  <c r="T130" i="5"/>
  <c r="U130" i="5"/>
  <c r="V130" i="5"/>
  <c r="W130" i="5"/>
  <c r="X130" i="5"/>
  <c r="Y130" i="5"/>
  <c r="Z130" i="5"/>
  <c r="AA130" i="5"/>
  <c r="AB130" i="5"/>
  <c r="AC130" i="5"/>
  <c r="AD130" i="5"/>
  <c r="AE130" i="5"/>
  <c r="AF130" i="5"/>
  <c r="AG130" i="5"/>
  <c r="AH130" i="5"/>
  <c r="AI130" i="5"/>
  <c r="AJ130" i="5"/>
  <c r="AK130" i="5"/>
  <c r="AL130" i="5"/>
  <c r="AM130" i="5"/>
  <c r="AN130" i="5"/>
  <c r="AO130" i="5"/>
  <c r="AP130" i="5"/>
  <c r="AQ130" i="5"/>
  <c r="AR130" i="5"/>
  <c r="AS130" i="5"/>
  <c r="AT130" i="5"/>
  <c r="AU130" i="5"/>
  <c r="AV130" i="5"/>
  <c r="AW130" i="5"/>
  <c r="AX130" i="5"/>
  <c r="AY130" i="5"/>
  <c r="AZ130" i="5"/>
  <c r="BA130" i="5"/>
  <c r="BB130" i="5"/>
  <c r="BC130" i="5"/>
  <c r="BD130" i="5"/>
  <c r="BE130" i="5"/>
  <c r="BF130" i="5"/>
  <c r="BG130" i="5"/>
  <c r="BH130" i="5"/>
  <c r="BI130" i="5"/>
  <c r="B131" i="5"/>
  <c r="C131" i="5"/>
  <c r="D131" i="5"/>
  <c r="E131" i="5"/>
  <c r="F131" i="5"/>
  <c r="G131" i="5"/>
  <c r="H131" i="5"/>
  <c r="I131" i="5"/>
  <c r="J131" i="5"/>
  <c r="K131" i="5"/>
  <c r="L131" i="5"/>
  <c r="M131" i="5"/>
  <c r="N131" i="5"/>
  <c r="O131" i="5"/>
  <c r="P131" i="5"/>
  <c r="Q131" i="5"/>
  <c r="R131" i="5"/>
  <c r="S131" i="5"/>
  <c r="T131" i="5"/>
  <c r="U131" i="5"/>
  <c r="V131" i="5"/>
  <c r="W131" i="5"/>
  <c r="X131" i="5"/>
  <c r="Y131" i="5"/>
  <c r="Z131" i="5"/>
  <c r="AA131" i="5"/>
  <c r="AB131" i="5"/>
  <c r="AC131" i="5"/>
  <c r="AD131" i="5"/>
  <c r="AE131" i="5"/>
  <c r="AF131" i="5"/>
  <c r="AG131" i="5"/>
  <c r="AH131" i="5"/>
  <c r="AI131" i="5"/>
  <c r="AJ131" i="5"/>
  <c r="AK131" i="5"/>
  <c r="AL131" i="5"/>
  <c r="AM131" i="5"/>
  <c r="AN131" i="5"/>
  <c r="AO131" i="5"/>
  <c r="AP131" i="5"/>
  <c r="AQ131" i="5"/>
  <c r="AR131" i="5"/>
  <c r="AS131" i="5"/>
  <c r="AT131" i="5"/>
  <c r="AU131" i="5"/>
  <c r="AV131" i="5"/>
  <c r="AW131" i="5"/>
  <c r="AX131" i="5"/>
  <c r="AY131" i="5"/>
  <c r="AZ131" i="5"/>
  <c r="BA131" i="5"/>
  <c r="BB131" i="5"/>
  <c r="BC131" i="5"/>
  <c r="BD131" i="5"/>
  <c r="BE131" i="5"/>
  <c r="BF131" i="5"/>
  <c r="BG131" i="5"/>
  <c r="BH131" i="5"/>
  <c r="BI131" i="5"/>
  <c r="B132" i="5"/>
  <c r="C132" i="5"/>
  <c r="D132" i="5"/>
  <c r="E132" i="5"/>
  <c r="F132" i="5"/>
  <c r="G132" i="5"/>
  <c r="H132" i="5"/>
  <c r="I132" i="5"/>
  <c r="J132" i="5"/>
  <c r="K132" i="5"/>
  <c r="L132" i="5"/>
  <c r="M132" i="5"/>
  <c r="N132" i="5"/>
  <c r="O132" i="5"/>
  <c r="P132" i="5"/>
  <c r="Q132" i="5"/>
  <c r="R132" i="5"/>
  <c r="S132" i="5"/>
  <c r="T132" i="5"/>
  <c r="U132" i="5"/>
  <c r="V132" i="5"/>
  <c r="W132" i="5"/>
  <c r="X132" i="5"/>
  <c r="Y132" i="5"/>
  <c r="Z132" i="5"/>
  <c r="AA132" i="5"/>
  <c r="AB132" i="5"/>
  <c r="AC132" i="5"/>
  <c r="AD132" i="5"/>
  <c r="AE132" i="5"/>
  <c r="AF132" i="5"/>
  <c r="AG132" i="5"/>
  <c r="AH132" i="5"/>
  <c r="AI132" i="5"/>
  <c r="AJ132" i="5"/>
  <c r="AK132" i="5"/>
  <c r="AL132" i="5"/>
  <c r="AM132" i="5"/>
  <c r="AN132" i="5"/>
  <c r="AO132" i="5"/>
  <c r="AP132" i="5"/>
  <c r="AQ132" i="5"/>
  <c r="AR132" i="5"/>
  <c r="AS132" i="5"/>
  <c r="AT132" i="5"/>
  <c r="AU132" i="5"/>
  <c r="AV132" i="5"/>
  <c r="AW132" i="5"/>
  <c r="AX132" i="5"/>
  <c r="AY132" i="5"/>
  <c r="AZ132" i="5"/>
  <c r="BA132" i="5"/>
  <c r="BB132" i="5"/>
  <c r="BC132" i="5"/>
  <c r="BD132" i="5"/>
  <c r="BE132" i="5"/>
  <c r="BF132" i="5"/>
  <c r="BG132" i="5"/>
  <c r="BH132" i="5"/>
  <c r="BI132" i="5"/>
  <c r="B133" i="5"/>
  <c r="C133" i="5"/>
  <c r="D133" i="5"/>
  <c r="E133" i="5"/>
  <c r="F133" i="5"/>
  <c r="G133" i="5"/>
  <c r="H133" i="5"/>
  <c r="I133" i="5"/>
  <c r="J133" i="5"/>
  <c r="K133" i="5"/>
  <c r="L133" i="5"/>
  <c r="M133" i="5"/>
  <c r="N133" i="5"/>
  <c r="O133" i="5"/>
  <c r="P133" i="5"/>
  <c r="Q133" i="5"/>
  <c r="R133" i="5"/>
  <c r="S133" i="5"/>
  <c r="T133" i="5"/>
  <c r="U133" i="5"/>
  <c r="V133" i="5"/>
  <c r="W133" i="5"/>
  <c r="X133" i="5"/>
  <c r="Y133" i="5"/>
  <c r="Z133" i="5"/>
  <c r="AA133" i="5"/>
  <c r="AB133" i="5"/>
  <c r="AC133" i="5"/>
  <c r="AD133" i="5"/>
  <c r="AE133" i="5"/>
  <c r="AF133" i="5"/>
  <c r="AG133" i="5"/>
  <c r="AH133" i="5"/>
  <c r="AI133" i="5"/>
  <c r="AJ133" i="5"/>
  <c r="AK133" i="5"/>
  <c r="AL133" i="5"/>
  <c r="AM133" i="5"/>
  <c r="AN133" i="5"/>
  <c r="AO133" i="5"/>
  <c r="AP133" i="5"/>
  <c r="AQ133" i="5"/>
  <c r="AR133" i="5"/>
  <c r="AS133" i="5"/>
  <c r="AT133" i="5"/>
  <c r="AU133" i="5"/>
  <c r="AV133" i="5"/>
  <c r="AW133" i="5"/>
  <c r="AX133" i="5"/>
  <c r="AY133" i="5"/>
  <c r="AZ133" i="5"/>
  <c r="BA133" i="5"/>
  <c r="BB133" i="5"/>
  <c r="BC133" i="5"/>
  <c r="BD133" i="5"/>
  <c r="BE133" i="5"/>
  <c r="BF133" i="5"/>
  <c r="BG133" i="5"/>
  <c r="BH133" i="5"/>
  <c r="BI133" i="5"/>
  <c r="B134" i="5"/>
  <c r="C134" i="5"/>
  <c r="D134" i="5"/>
  <c r="E134" i="5"/>
  <c r="F134" i="5"/>
  <c r="G134" i="5"/>
  <c r="H134" i="5"/>
  <c r="I134" i="5"/>
  <c r="J134" i="5"/>
  <c r="K134" i="5"/>
  <c r="L134" i="5"/>
  <c r="M134" i="5"/>
  <c r="N134" i="5"/>
  <c r="O134" i="5"/>
  <c r="P134" i="5"/>
  <c r="Q134" i="5"/>
  <c r="R134" i="5"/>
  <c r="S134" i="5"/>
  <c r="T134" i="5"/>
  <c r="U134" i="5"/>
  <c r="V134" i="5"/>
  <c r="W134" i="5"/>
  <c r="X134" i="5"/>
  <c r="Y134" i="5"/>
  <c r="Z134" i="5"/>
  <c r="AA134" i="5"/>
  <c r="AB134" i="5"/>
  <c r="AC134" i="5"/>
  <c r="AD134" i="5"/>
  <c r="AE134" i="5"/>
  <c r="AF134" i="5"/>
  <c r="AG134" i="5"/>
  <c r="AH134" i="5"/>
  <c r="AI134" i="5"/>
  <c r="AJ134" i="5"/>
  <c r="AK134" i="5"/>
  <c r="AL134" i="5"/>
  <c r="AM134" i="5"/>
  <c r="AN134" i="5"/>
  <c r="AO134" i="5"/>
  <c r="AP134" i="5"/>
  <c r="AQ134" i="5"/>
  <c r="AR134" i="5"/>
  <c r="AS134" i="5"/>
  <c r="AT134" i="5"/>
  <c r="AU134" i="5"/>
  <c r="AV134" i="5"/>
  <c r="AW134" i="5"/>
  <c r="AX134" i="5"/>
  <c r="AY134" i="5"/>
  <c r="AZ134" i="5"/>
  <c r="BA134" i="5"/>
  <c r="BB134" i="5"/>
  <c r="BC134" i="5"/>
  <c r="BD134" i="5"/>
  <c r="BE134" i="5"/>
  <c r="BF134" i="5"/>
  <c r="BG134" i="5"/>
  <c r="BH134" i="5"/>
  <c r="BI134" i="5"/>
  <c r="B135" i="5"/>
  <c r="C135" i="5"/>
  <c r="D135" i="5"/>
  <c r="E135" i="5"/>
  <c r="F135" i="5"/>
  <c r="G135" i="5"/>
  <c r="H135" i="5"/>
  <c r="I135" i="5"/>
  <c r="J135" i="5"/>
  <c r="K135" i="5"/>
  <c r="L135" i="5"/>
  <c r="M135" i="5"/>
  <c r="N135" i="5"/>
  <c r="O135" i="5"/>
  <c r="P135" i="5"/>
  <c r="Q135" i="5"/>
  <c r="R135" i="5"/>
  <c r="S135" i="5"/>
  <c r="T135" i="5"/>
  <c r="U135" i="5"/>
  <c r="V135" i="5"/>
  <c r="W135" i="5"/>
  <c r="X135" i="5"/>
  <c r="Y135" i="5"/>
  <c r="Z135" i="5"/>
  <c r="AA135" i="5"/>
  <c r="AB135" i="5"/>
  <c r="AC135" i="5"/>
  <c r="AD135" i="5"/>
  <c r="AE135" i="5"/>
  <c r="AF135" i="5"/>
  <c r="AG135" i="5"/>
  <c r="AH135" i="5"/>
  <c r="AI135" i="5"/>
  <c r="AJ135" i="5"/>
  <c r="AK135" i="5"/>
  <c r="AL135" i="5"/>
  <c r="AM135" i="5"/>
  <c r="AN135" i="5"/>
  <c r="AO135" i="5"/>
  <c r="AP135" i="5"/>
  <c r="AQ135" i="5"/>
  <c r="AR135" i="5"/>
  <c r="AS135" i="5"/>
  <c r="AT135" i="5"/>
  <c r="AU135" i="5"/>
  <c r="AV135" i="5"/>
  <c r="AW135" i="5"/>
  <c r="AX135" i="5"/>
  <c r="AY135" i="5"/>
  <c r="AZ135" i="5"/>
  <c r="BA135" i="5"/>
  <c r="BB135" i="5"/>
  <c r="BC135" i="5"/>
  <c r="BD135" i="5"/>
  <c r="BE135" i="5"/>
  <c r="BF135" i="5"/>
  <c r="BG135" i="5"/>
  <c r="BH135" i="5"/>
  <c r="BI135" i="5"/>
  <c r="B136" i="5"/>
  <c r="C136" i="5"/>
  <c r="D136" i="5"/>
  <c r="E136" i="5"/>
  <c r="F136" i="5"/>
  <c r="G136" i="5"/>
  <c r="H136" i="5"/>
  <c r="I136" i="5"/>
  <c r="J136" i="5"/>
  <c r="K136" i="5"/>
  <c r="L136" i="5"/>
  <c r="M136" i="5"/>
  <c r="N136" i="5"/>
  <c r="O136" i="5"/>
  <c r="P136" i="5"/>
  <c r="Q136" i="5"/>
  <c r="R136" i="5"/>
  <c r="S136" i="5"/>
  <c r="T136" i="5"/>
  <c r="U136" i="5"/>
  <c r="V136" i="5"/>
  <c r="W136" i="5"/>
  <c r="X136" i="5"/>
  <c r="Y136" i="5"/>
  <c r="Z136" i="5"/>
  <c r="AA136" i="5"/>
  <c r="AB136" i="5"/>
  <c r="AC136" i="5"/>
  <c r="AD136" i="5"/>
  <c r="AE136" i="5"/>
  <c r="AF136" i="5"/>
  <c r="AG136" i="5"/>
  <c r="AH136" i="5"/>
  <c r="AI136" i="5"/>
  <c r="AJ136" i="5"/>
  <c r="AK136" i="5"/>
  <c r="AL136" i="5"/>
  <c r="AM136" i="5"/>
  <c r="AN136" i="5"/>
  <c r="AO136" i="5"/>
  <c r="AP136" i="5"/>
  <c r="AQ136" i="5"/>
  <c r="AR136" i="5"/>
  <c r="AS136" i="5"/>
  <c r="AT136" i="5"/>
  <c r="AU136" i="5"/>
  <c r="AV136" i="5"/>
  <c r="AW136" i="5"/>
  <c r="AX136" i="5"/>
  <c r="AY136" i="5"/>
  <c r="AZ136" i="5"/>
  <c r="BA136" i="5"/>
  <c r="BB136" i="5"/>
  <c r="BC136" i="5"/>
  <c r="BD136" i="5"/>
  <c r="BE136" i="5"/>
  <c r="BF136" i="5"/>
  <c r="BG136" i="5"/>
  <c r="BH136" i="5"/>
  <c r="BI136" i="5"/>
  <c r="B137" i="5"/>
  <c r="C137" i="5"/>
  <c r="D137" i="5"/>
  <c r="E137" i="5"/>
  <c r="F137" i="5"/>
  <c r="G137" i="5"/>
  <c r="H137" i="5"/>
  <c r="I137" i="5"/>
  <c r="J137" i="5"/>
  <c r="K137" i="5"/>
  <c r="L137" i="5"/>
  <c r="M137" i="5"/>
  <c r="N137" i="5"/>
  <c r="O137" i="5"/>
  <c r="P137" i="5"/>
  <c r="Q137" i="5"/>
  <c r="R137" i="5"/>
  <c r="S137" i="5"/>
  <c r="T137" i="5"/>
  <c r="U137" i="5"/>
  <c r="V137" i="5"/>
  <c r="W137" i="5"/>
  <c r="X137" i="5"/>
  <c r="Y137" i="5"/>
  <c r="Z137" i="5"/>
  <c r="AA137" i="5"/>
  <c r="AB137" i="5"/>
  <c r="AC137" i="5"/>
  <c r="AD137" i="5"/>
  <c r="AE137" i="5"/>
  <c r="AF137" i="5"/>
  <c r="AG137" i="5"/>
  <c r="AH137" i="5"/>
  <c r="AI137" i="5"/>
  <c r="AJ137" i="5"/>
  <c r="AK137" i="5"/>
  <c r="AL137" i="5"/>
  <c r="AM137" i="5"/>
  <c r="AN137" i="5"/>
  <c r="AO137" i="5"/>
  <c r="AP137" i="5"/>
  <c r="AQ137" i="5"/>
  <c r="AR137" i="5"/>
  <c r="AS137" i="5"/>
  <c r="AT137" i="5"/>
  <c r="AU137" i="5"/>
  <c r="AV137" i="5"/>
  <c r="AW137" i="5"/>
  <c r="AX137" i="5"/>
  <c r="AY137" i="5"/>
  <c r="AZ137" i="5"/>
  <c r="BA137" i="5"/>
  <c r="BB137" i="5"/>
  <c r="BC137" i="5"/>
  <c r="BD137" i="5"/>
  <c r="BE137" i="5"/>
  <c r="BF137" i="5"/>
  <c r="BG137" i="5"/>
  <c r="BH137" i="5"/>
  <c r="BI137" i="5"/>
  <c r="B138" i="5"/>
  <c r="C138" i="5"/>
  <c r="D138" i="5"/>
  <c r="E138" i="5"/>
  <c r="F138" i="5"/>
  <c r="G138" i="5"/>
  <c r="H138" i="5"/>
  <c r="I138" i="5"/>
  <c r="J138" i="5"/>
  <c r="K138" i="5"/>
  <c r="L138" i="5"/>
  <c r="M138" i="5"/>
  <c r="N138" i="5"/>
  <c r="O138" i="5"/>
  <c r="P138" i="5"/>
  <c r="Q138" i="5"/>
  <c r="R138" i="5"/>
  <c r="S138" i="5"/>
  <c r="T138" i="5"/>
  <c r="U138" i="5"/>
  <c r="V138" i="5"/>
  <c r="W138" i="5"/>
  <c r="X138" i="5"/>
  <c r="Y138" i="5"/>
  <c r="Z138" i="5"/>
  <c r="AA138" i="5"/>
  <c r="AB138" i="5"/>
  <c r="AC138" i="5"/>
  <c r="AD138" i="5"/>
  <c r="AE138" i="5"/>
  <c r="AF138" i="5"/>
  <c r="AG138" i="5"/>
  <c r="AH138" i="5"/>
  <c r="AI138" i="5"/>
  <c r="AJ138" i="5"/>
  <c r="AK138" i="5"/>
  <c r="AL138" i="5"/>
  <c r="AM138" i="5"/>
  <c r="AN138" i="5"/>
  <c r="AO138" i="5"/>
  <c r="AP138" i="5"/>
  <c r="AQ138" i="5"/>
  <c r="AR138" i="5"/>
  <c r="AS138" i="5"/>
  <c r="AT138" i="5"/>
  <c r="AU138" i="5"/>
  <c r="AV138" i="5"/>
  <c r="AW138" i="5"/>
  <c r="AX138" i="5"/>
  <c r="AY138" i="5"/>
  <c r="AZ138" i="5"/>
  <c r="BA138" i="5"/>
  <c r="BB138" i="5"/>
  <c r="BC138" i="5"/>
  <c r="BD138" i="5"/>
  <c r="BE138" i="5"/>
  <c r="BF138" i="5"/>
  <c r="BG138" i="5"/>
  <c r="BH138" i="5"/>
  <c r="BI138" i="5"/>
  <c r="B139" i="5"/>
  <c r="C139" i="5"/>
  <c r="D139" i="5"/>
  <c r="E139" i="5"/>
  <c r="F139" i="5"/>
  <c r="G139" i="5"/>
  <c r="H139" i="5"/>
  <c r="I139" i="5"/>
  <c r="J139" i="5"/>
  <c r="K139" i="5"/>
  <c r="L139" i="5"/>
  <c r="M139" i="5"/>
  <c r="N139" i="5"/>
  <c r="O139" i="5"/>
  <c r="P139" i="5"/>
  <c r="Q139" i="5"/>
  <c r="R139" i="5"/>
  <c r="S139" i="5"/>
  <c r="T139" i="5"/>
  <c r="U139" i="5"/>
  <c r="V139" i="5"/>
  <c r="W139" i="5"/>
  <c r="X139" i="5"/>
  <c r="Y139" i="5"/>
  <c r="Z139" i="5"/>
  <c r="AA139" i="5"/>
  <c r="AB139" i="5"/>
  <c r="AC139" i="5"/>
  <c r="AD139" i="5"/>
  <c r="AE139" i="5"/>
  <c r="AF139" i="5"/>
  <c r="AG139" i="5"/>
  <c r="AH139" i="5"/>
  <c r="AI139" i="5"/>
  <c r="AJ139" i="5"/>
  <c r="AK139" i="5"/>
  <c r="AL139" i="5"/>
  <c r="AM139" i="5"/>
  <c r="AN139" i="5"/>
  <c r="AO139" i="5"/>
  <c r="AP139" i="5"/>
  <c r="AQ139" i="5"/>
  <c r="AR139" i="5"/>
  <c r="AS139" i="5"/>
  <c r="AT139" i="5"/>
  <c r="AU139" i="5"/>
  <c r="AV139" i="5"/>
  <c r="AW139" i="5"/>
  <c r="AX139" i="5"/>
  <c r="AY139" i="5"/>
  <c r="AZ139" i="5"/>
  <c r="BA139" i="5"/>
  <c r="BB139" i="5"/>
  <c r="BC139" i="5"/>
  <c r="BD139" i="5"/>
  <c r="BE139" i="5"/>
  <c r="BF139" i="5"/>
  <c r="BG139" i="5"/>
  <c r="BH139" i="5"/>
  <c r="BI139" i="5"/>
  <c r="B140" i="5"/>
  <c r="C140" i="5"/>
  <c r="D140" i="5"/>
  <c r="E140" i="5"/>
  <c r="F140" i="5"/>
  <c r="G140" i="5"/>
  <c r="H140" i="5"/>
  <c r="I140" i="5"/>
  <c r="J140" i="5"/>
  <c r="K140" i="5"/>
  <c r="L140" i="5"/>
  <c r="M140" i="5"/>
  <c r="N140" i="5"/>
  <c r="O140" i="5"/>
  <c r="P140" i="5"/>
  <c r="Q140" i="5"/>
  <c r="R140" i="5"/>
  <c r="S140" i="5"/>
  <c r="T140" i="5"/>
  <c r="U140" i="5"/>
  <c r="V140" i="5"/>
  <c r="W140" i="5"/>
  <c r="X140" i="5"/>
  <c r="Y140" i="5"/>
  <c r="Z140" i="5"/>
  <c r="AA140" i="5"/>
  <c r="AB140" i="5"/>
  <c r="AC140" i="5"/>
  <c r="AD140" i="5"/>
  <c r="AE140" i="5"/>
  <c r="AF140" i="5"/>
  <c r="AG140" i="5"/>
  <c r="AH140" i="5"/>
  <c r="AI140" i="5"/>
  <c r="AJ140" i="5"/>
  <c r="AK140" i="5"/>
  <c r="AL140" i="5"/>
  <c r="AM140" i="5"/>
  <c r="AN140" i="5"/>
  <c r="AO140" i="5"/>
  <c r="AP140" i="5"/>
  <c r="AQ140" i="5"/>
  <c r="AR140" i="5"/>
  <c r="AS140" i="5"/>
  <c r="AT140" i="5"/>
  <c r="AU140" i="5"/>
  <c r="AV140" i="5"/>
  <c r="AW140" i="5"/>
  <c r="AX140" i="5"/>
  <c r="AY140" i="5"/>
  <c r="AZ140" i="5"/>
  <c r="BA140" i="5"/>
  <c r="BB140" i="5"/>
  <c r="BC140" i="5"/>
  <c r="BD140" i="5"/>
  <c r="BE140" i="5"/>
  <c r="BF140" i="5"/>
  <c r="BG140" i="5"/>
  <c r="BH140" i="5"/>
  <c r="BI140" i="5"/>
  <c r="B141" i="5"/>
  <c r="C141" i="5"/>
  <c r="D141" i="5"/>
  <c r="E141" i="5"/>
  <c r="F141" i="5"/>
  <c r="G141" i="5"/>
  <c r="H141" i="5"/>
  <c r="I141" i="5"/>
  <c r="J141" i="5"/>
  <c r="K141" i="5"/>
  <c r="L141" i="5"/>
  <c r="M141" i="5"/>
  <c r="N141" i="5"/>
  <c r="O141" i="5"/>
  <c r="P141" i="5"/>
  <c r="Q141" i="5"/>
  <c r="R141" i="5"/>
  <c r="S141" i="5"/>
  <c r="T141" i="5"/>
  <c r="U141" i="5"/>
  <c r="V141" i="5"/>
  <c r="W141" i="5"/>
  <c r="X141" i="5"/>
  <c r="Y141" i="5"/>
  <c r="Z141" i="5"/>
  <c r="AA141" i="5"/>
  <c r="AB141" i="5"/>
  <c r="AC141" i="5"/>
  <c r="AD141" i="5"/>
  <c r="AE141" i="5"/>
  <c r="AF141" i="5"/>
  <c r="AG141" i="5"/>
  <c r="AH141" i="5"/>
  <c r="AI141" i="5"/>
  <c r="AJ141" i="5"/>
  <c r="AK141" i="5"/>
  <c r="AL141" i="5"/>
  <c r="AM141" i="5"/>
  <c r="AN141" i="5"/>
  <c r="AO141" i="5"/>
  <c r="AP141" i="5"/>
  <c r="AQ141" i="5"/>
  <c r="AR141" i="5"/>
  <c r="AS141" i="5"/>
  <c r="AT141" i="5"/>
  <c r="AU141" i="5"/>
  <c r="AV141" i="5"/>
  <c r="AW141" i="5"/>
  <c r="AX141" i="5"/>
  <c r="AY141" i="5"/>
  <c r="AZ141" i="5"/>
  <c r="BA141" i="5"/>
  <c r="BB141" i="5"/>
  <c r="BC141" i="5"/>
  <c r="BD141" i="5"/>
  <c r="BE141" i="5"/>
  <c r="BF141" i="5"/>
  <c r="BG141" i="5"/>
  <c r="BH141" i="5"/>
  <c r="BI141" i="5"/>
  <c r="B142" i="5"/>
  <c r="C142" i="5"/>
  <c r="D142" i="5"/>
  <c r="E142" i="5"/>
  <c r="F142" i="5"/>
  <c r="G142" i="5"/>
  <c r="H142" i="5"/>
  <c r="I142" i="5"/>
  <c r="J142" i="5"/>
  <c r="K142" i="5"/>
  <c r="L142" i="5"/>
  <c r="M142" i="5"/>
  <c r="N142" i="5"/>
  <c r="O142" i="5"/>
  <c r="P142" i="5"/>
  <c r="Q142" i="5"/>
  <c r="R142" i="5"/>
  <c r="S142" i="5"/>
  <c r="T142" i="5"/>
  <c r="U142" i="5"/>
  <c r="V142" i="5"/>
  <c r="W142" i="5"/>
  <c r="X142" i="5"/>
  <c r="Y142" i="5"/>
  <c r="Z142" i="5"/>
  <c r="AA142" i="5"/>
  <c r="AB142" i="5"/>
  <c r="AC142" i="5"/>
  <c r="AD142" i="5"/>
  <c r="AE142" i="5"/>
  <c r="AF142" i="5"/>
  <c r="AG142" i="5"/>
  <c r="AH142" i="5"/>
  <c r="AI142" i="5"/>
  <c r="AJ142" i="5"/>
  <c r="AK142" i="5"/>
  <c r="AL142" i="5"/>
  <c r="AM142" i="5"/>
  <c r="AN142" i="5"/>
  <c r="AO142" i="5"/>
  <c r="AP142" i="5"/>
  <c r="AQ142" i="5"/>
  <c r="AR142" i="5"/>
  <c r="AS142" i="5"/>
  <c r="AT142" i="5"/>
  <c r="AU142" i="5"/>
  <c r="AV142" i="5"/>
  <c r="AW142" i="5"/>
  <c r="AX142" i="5"/>
  <c r="AY142" i="5"/>
  <c r="AZ142" i="5"/>
  <c r="BA142" i="5"/>
  <c r="BB142" i="5"/>
  <c r="BC142" i="5"/>
  <c r="BD142" i="5"/>
  <c r="BE142" i="5"/>
  <c r="BF142" i="5"/>
  <c r="BG142" i="5"/>
  <c r="BH142" i="5"/>
  <c r="BI142" i="5"/>
  <c r="B143" i="5"/>
  <c r="C143" i="5"/>
  <c r="D143" i="5"/>
  <c r="E143" i="5"/>
  <c r="F143" i="5"/>
  <c r="G143" i="5"/>
  <c r="H143" i="5"/>
  <c r="I143" i="5"/>
  <c r="J143" i="5"/>
  <c r="K143" i="5"/>
  <c r="L143" i="5"/>
  <c r="M143" i="5"/>
  <c r="N143" i="5"/>
  <c r="O143" i="5"/>
  <c r="P143" i="5"/>
  <c r="Q143" i="5"/>
  <c r="R143" i="5"/>
  <c r="S143" i="5"/>
  <c r="T143" i="5"/>
  <c r="U143" i="5"/>
  <c r="V143" i="5"/>
  <c r="W143" i="5"/>
  <c r="X143" i="5"/>
  <c r="Y143" i="5"/>
  <c r="Z143" i="5"/>
  <c r="AA143" i="5"/>
  <c r="AB143" i="5"/>
  <c r="AC143" i="5"/>
  <c r="AD143" i="5"/>
  <c r="AE143" i="5"/>
  <c r="AF143" i="5"/>
  <c r="AG143" i="5"/>
  <c r="AH143" i="5"/>
  <c r="AI143" i="5"/>
  <c r="AJ143" i="5"/>
  <c r="AK143" i="5"/>
  <c r="AL143" i="5"/>
  <c r="AM143" i="5"/>
  <c r="AN143" i="5"/>
  <c r="AO143" i="5"/>
  <c r="AP143" i="5"/>
  <c r="AQ143" i="5"/>
  <c r="AR143" i="5"/>
  <c r="AS143" i="5"/>
  <c r="AT143" i="5"/>
  <c r="AU143" i="5"/>
  <c r="AV143" i="5"/>
  <c r="AW143" i="5"/>
  <c r="AX143" i="5"/>
  <c r="AY143" i="5"/>
  <c r="AZ143" i="5"/>
  <c r="BA143" i="5"/>
  <c r="BB143" i="5"/>
  <c r="BC143" i="5"/>
  <c r="BD143" i="5"/>
  <c r="BE143" i="5"/>
  <c r="BF143" i="5"/>
  <c r="BG143" i="5"/>
  <c r="BH143" i="5"/>
  <c r="BI143" i="5"/>
  <c r="B144" i="5"/>
  <c r="C144" i="5"/>
  <c r="D144" i="5"/>
  <c r="E144" i="5"/>
  <c r="F144" i="5"/>
  <c r="G144" i="5"/>
  <c r="H144" i="5"/>
  <c r="I144" i="5"/>
  <c r="J144" i="5"/>
  <c r="K144" i="5"/>
  <c r="L144" i="5"/>
  <c r="M144" i="5"/>
  <c r="N144" i="5"/>
  <c r="O144" i="5"/>
  <c r="P144" i="5"/>
  <c r="Q144" i="5"/>
  <c r="R144" i="5"/>
  <c r="S144" i="5"/>
  <c r="T144" i="5"/>
  <c r="U144" i="5"/>
  <c r="V144" i="5"/>
  <c r="W144" i="5"/>
  <c r="X144" i="5"/>
  <c r="Y144" i="5"/>
  <c r="Z144" i="5"/>
  <c r="AA144" i="5"/>
  <c r="AB144" i="5"/>
  <c r="AC144" i="5"/>
  <c r="AD144" i="5"/>
  <c r="AE144" i="5"/>
  <c r="AF144" i="5"/>
  <c r="AG144" i="5"/>
  <c r="AH144" i="5"/>
  <c r="AI144" i="5"/>
  <c r="AJ144" i="5"/>
  <c r="AK144" i="5"/>
  <c r="AL144" i="5"/>
  <c r="AM144" i="5"/>
  <c r="AN144" i="5"/>
  <c r="AO144" i="5"/>
  <c r="AP144" i="5"/>
  <c r="AQ144" i="5"/>
  <c r="AR144" i="5"/>
  <c r="AS144" i="5"/>
  <c r="AT144" i="5"/>
  <c r="AU144" i="5"/>
  <c r="AV144" i="5"/>
  <c r="AW144" i="5"/>
  <c r="AX144" i="5"/>
  <c r="AY144" i="5"/>
  <c r="AZ144" i="5"/>
  <c r="BA144" i="5"/>
  <c r="BB144" i="5"/>
  <c r="BC144" i="5"/>
  <c r="BD144" i="5"/>
  <c r="BE144" i="5"/>
  <c r="BF144" i="5"/>
  <c r="BG144" i="5"/>
  <c r="BH144" i="5"/>
  <c r="BI144" i="5"/>
  <c r="B145" i="5"/>
  <c r="C145" i="5"/>
  <c r="D145" i="5"/>
  <c r="E145" i="5"/>
  <c r="F145" i="5"/>
  <c r="G145" i="5"/>
  <c r="H145" i="5"/>
  <c r="I145" i="5"/>
  <c r="J145" i="5"/>
  <c r="K145" i="5"/>
  <c r="L145" i="5"/>
  <c r="M145" i="5"/>
  <c r="N145" i="5"/>
  <c r="O145" i="5"/>
  <c r="P145" i="5"/>
  <c r="Q145" i="5"/>
  <c r="R145" i="5"/>
  <c r="S145" i="5"/>
  <c r="T145" i="5"/>
  <c r="U145" i="5"/>
  <c r="V145" i="5"/>
  <c r="W145" i="5"/>
  <c r="X145" i="5"/>
  <c r="Y145" i="5"/>
  <c r="Z145" i="5"/>
  <c r="AA145" i="5"/>
  <c r="AB145" i="5"/>
  <c r="AC145" i="5"/>
  <c r="AD145" i="5"/>
  <c r="AE145" i="5"/>
  <c r="AF145" i="5"/>
  <c r="AG145" i="5"/>
  <c r="AH145" i="5"/>
  <c r="AI145" i="5"/>
  <c r="AJ145" i="5"/>
  <c r="AK145" i="5"/>
  <c r="AL145" i="5"/>
  <c r="AM145" i="5"/>
  <c r="AN145" i="5"/>
  <c r="AO145" i="5"/>
  <c r="AP145" i="5"/>
  <c r="AQ145" i="5"/>
  <c r="AR145" i="5"/>
  <c r="AS145" i="5"/>
  <c r="AT145" i="5"/>
  <c r="AU145" i="5"/>
  <c r="AV145" i="5"/>
  <c r="AW145" i="5"/>
  <c r="AX145" i="5"/>
  <c r="AY145" i="5"/>
  <c r="AZ145" i="5"/>
  <c r="BA145" i="5"/>
  <c r="BB145" i="5"/>
  <c r="BC145" i="5"/>
  <c r="BD145" i="5"/>
  <c r="BE145" i="5"/>
  <c r="BF145" i="5"/>
  <c r="BG145" i="5"/>
  <c r="BH145" i="5"/>
  <c r="BI145" i="5"/>
  <c r="B146" i="5"/>
  <c r="C146" i="5"/>
  <c r="D146" i="5"/>
  <c r="E146" i="5"/>
  <c r="F146" i="5"/>
  <c r="G146" i="5"/>
  <c r="H146" i="5"/>
  <c r="I146" i="5"/>
  <c r="J146" i="5"/>
  <c r="K146" i="5"/>
  <c r="L146" i="5"/>
  <c r="M146" i="5"/>
  <c r="N146" i="5"/>
  <c r="O146" i="5"/>
  <c r="P146" i="5"/>
  <c r="Q146" i="5"/>
  <c r="R146" i="5"/>
  <c r="S146" i="5"/>
  <c r="T146" i="5"/>
  <c r="U146" i="5"/>
  <c r="V146" i="5"/>
  <c r="W146" i="5"/>
  <c r="X146" i="5"/>
  <c r="Y146" i="5"/>
  <c r="Z146" i="5"/>
  <c r="AA146" i="5"/>
  <c r="AB146" i="5"/>
  <c r="AC146" i="5"/>
  <c r="AD146" i="5"/>
  <c r="AE146" i="5"/>
  <c r="AF146" i="5"/>
  <c r="AG146" i="5"/>
  <c r="AH146" i="5"/>
  <c r="AI146" i="5"/>
  <c r="AJ146" i="5"/>
  <c r="AK146" i="5"/>
  <c r="AL146" i="5"/>
  <c r="AM146" i="5"/>
  <c r="AN146" i="5"/>
  <c r="AO146" i="5"/>
  <c r="AP146" i="5"/>
  <c r="AQ146" i="5"/>
  <c r="AR146" i="5"/>
  <c r="AS146" i="5"/>
  <c r="AT146" i="5"/>
  <c r="AU146" i="5"/>
  <c r="AV146" i="5"/>
  <c r="AW146" i="5"/>
  <c r="AX146" i="5"/>
  <c r="AY146" i="5"/>
  <c r="AZ146" i="5"/>
  <c r="BA146" i="5"/>
  <c r="BB146" i="5"/>
  <c r="BC146" i="5"/>
  <c r="BD146" i="5"/>
  <c r="BE146" i="5"/>
  <c r="BF146" i="5"/>
  <c r="BG146" i="5"/>
  <c r="BH146" i="5"/>
  <c r="BI146" i="5"/>
  <c r="B147" i="5"/>
  <c r="C147" i="5"/>
  <c r="D147" i="5"/>
  <c r="E147" i="5"/>
  <c r="F147" i="5"/>
  <c r="G147" i="5"/>
  <c r="H147" i="5"/>
  <c r="I147" i="5"/>
  <c r="J147" i="5"/>
  <c r="K147" i="5"/>
  <c r="L147" i="5"/>
  <c r="M147" i="5"/>
  <c r="N147" i="5"/>
  <c r="O147" i="5"/>
  <c r="P147" i="5"/>
  <c r="Q147" i="5"/>
  <c r="R147" i="5"/>
  <c r="S147" i="5"/>
  <c r="T147" i="5"/>
  <c r="U147" i="5"/>
  <c r="V147" i="5"/>
  <c r="W147" i="5"/>
  <c r="X147" i="5"/>
  <c r="Y147" i="5"/>
  <c r="Z147" i="5"/>
  <c r="AA147" i="5"/>
  <c r="AB147" i="5"/>
  <c r="AC147" i="5"/>
  <c r="AD147" i="5"/>
  <c r="AE147" i="5"/>
  <c r="AF147" i="5"/>
  <c r="AG147" i="5"/>
  <c r="AH147" i="5"/>
  <c r="AI147" i="5"/>
  <c r="AJ147" i="5"/>
  <c r="AK147" i="5"/>
  <c r="AL147" i="5"/>
  <c r="AM147" i="5"/>
  <c r="AN147" i="5"/>
  <c r="AO147" i="5"/>
  <c r="AP147" i="5"/>
  <c r="AQ147" i="5"/>
  <c r="AR147" i="5"/>
  <c r="AS147" i="5"/>
  <c r="AT147" i="5"/>
  <c r="AU147" i="5"/>
  <c r="AV147" i="5"/>
  <c r="AW147" i="5"/>
  <c r="AX147" i="5"/>
  <c r="AY147" i="5"/>
  <c r="AZ147" i="5"/>
  <c r="BA147" i="5"/>
  <c r="BB147" i="5"/>
  <c r="BC147" i="5"/>
  <c r="BD147" i="5"/>
  <c r="BE147" i="5"/>
  <c r="BF147" i="5"/>
  <c r="BG147" i="5"/>
  <c r="BH147" i="5"/>
  <c r="BI147" i="5"/>
  <c r="B148" i="5"/>
  <c r="C148" i="5"/>
  <c r="D148" i="5"/>
  <c r="E148" i="5"/>
  <c r="F148" i="5"/>
  <c r="G148" i="5"/>
  <c r="H148" i="5"/>
  <c r="I148" i="5"/>
  <c r="J148" i="5"/>
  <c r="K148" i="5"/>
  <c r="L148" i="5"/>
  <c r="M148" i="5"/>
  <c r="N148" i="5"/>
  <c r="O148" i="5"/>
  <c r="P148" i="5"/>
  <c r="Q148" i="5"/>
  <c r="R148" i="5"/>
  <c r="S148" i="5"/>
  <c r="T148" i="5"/>
  <c r="U148" i="5"/>
  <c r="V148" i="5"/>
  <c r="W148" i="5"/>
  <c r="X148" i="5"/>
  <c r="Y148" i="5"/>
  <c r="Z148" i="5"/>
  <c r="AA148" i="5"/>
  <c r="AB148" i="5"/>
  <c r="AC148" i="5"/>
  <c r="AD148" i="5"/>
  <c r="AE148" i="5"/>
  <c r="AF148" i="5"/>
  <c r="AG148" i="5"/>
  <c r="AH148" i="5"/>
  <c r="AI148" i="5"/>
  <c r="AJ148" i="5"/>
  <c r="AK148" i="5"/>
  <c r="AL148" i="5"/>
  <c r="AM148" i="5"/>
  <c r="AN148" i="5"/>
  <c r="AO148" i="5"/>
  <c r="AP148" i="5"/>
  <c r="AQ148" i="5"/>
  <c r="AR148" i="5"/>
  <c r="AS148" i="5"/>
  <c r="AT148" i="5"/>
  <c r="AU148" i="5"/>
  <c r="AV148" i="5"/>
  <c r="AW148" i="5"/>
  <c r="AX148" i="5"/>
  <c r="AY148" i="5"/>
  <c r="AZ148" i="5"/>
  <c r="BA148" i="5"/>
  <c r="BB148" i="5"/>
  <c r="BC148" i="5"/>
  <c r="BD148" i="5"/>
  <c r="BE148" i="5"/>
  <c r="BF148" i="5"/>
  <c r="BG148" i="5"/>
  <c r="BH148" i="5"/>
  <c r="BI148" i="5"/>
  <c r="B149" i="5"/>
  <c r="C149" i="5"/>
  <c r="D149" i="5"/>
  <c r="E149" i="5"/>
  <c r="F149" i="5"/>
  <c r="G149" i="5"/>
  <c r="H149" i="5"/>
  <c r="I149" i="5"/>
  <c r="J149" i="5"/>
  <c r="K149" i="5"/>
  <c r="L149" i="5"/>
  <c r="M149" i="5"/>
  <c r="N149" i="5"/>
  <c r="O149" i="5"/>
  <c r="P149" i="5"/>
  <c r="Q149" i="5"/>
  <c r="R149" i="5"/>
  <c r="S149" i="5"/>
  <c r="T149" i="5"/>
  <c r="U149" i="5"/>
  <c r="V149" i="5"/>
  <c r="W149" i="5"/>
  <c r="X149" i="5"/>
  <c r="Y149" i="5"/>
  <c r="Z149" i="5"/>
  <c r="AA149" i="5"/>
  <c r="AB149" i="5"/>
  <c r="AC149" i="5"/>
  <c r="AD149" i="5"/>
  <c r="AE149" i="5"/>
  <c r="AF149" i="5"/>
  <c r="AG149" i="5"/>
  <c r="AH149" i="5"/>
  <c r="AI149" i="5"/>
  <c r="AJ149" i="5"/>
  <c r="AK149" i="5"/>
  <c r="AL149" i="5"/>
  <c r="AM149" i="5"/>
  <c r="AN149" i="5"/>
  <c r="AO149" i="5"/>
  <c r="AP149" i="5"/>
  <c r="AQ149" i="5"/>
  <c r="AR149" i="5"/>
  <c r="AS149" i="5"/>
  <c r="AT149" i="5"/>
  <c r="AU149" i="5"/>
  <c r="AV149" i="5"/>
  <c r="AW149" i="5"/>
  <c r="AX149" i="5"/>
  <c r="AY149" i="5"/>
  <c r="AZ149" i="5"/>
  <c r="BA149" i="5"/>
  <c r="BB149" i="5"/>
  <c r="BC149" i="5"/>
  <c r="BD149" i="5"/>
  <c r="BE149" i="5"/>
  <c r="BF149" i="5"/>
  <c r="BG149" i="5"/>
  <c r="BH149" i="5"/>
  <c r="BI149" i="5"/>
  <c r="B150" i="5"/>
  <c r="C150" i="5"/>
  <c r="D150" i="5"/>
  <c r="E150" i="5"/>
  <c r="F150" i="5"/>
  <c r="G150" i="5"/>
  <c r="H150" i="5"/>
  <c r="I150" i="5"/>
  <c r="J150" i="5"/>
  <c r="K150" i="5"/>
  <c r="L150" i="5"/>
  <c r="M150" i="5"/>
  <c r="N150" i="5"/>
  <c r="O150" i="5"/>
  <c r="P150" i="5"/>
  <c r="Q150" i="5"/>
  <c r="R150" i="5"/>
  <c r="S150" i="5"/>
  <c r="T150" i="5"/>
  <c r="U150" i="5"/>
  <c r="V150" i="5"/>
  <c r="W150" i="5"/>
  <c r="X150" i="5"/>
  <c r="Y150" i="5"/>
  <c r="Z150" i="5"/>
  <c r="AA150" i="5"/>
  <c r="AB150" i="5"/>
  <c r="AC150" i="5"/>
  <c r="AD150" i="5"/>
  <c r="AE150" i="5"/>
  <c r="AF150" i="5"/>
  <c r="AG150" i="5"/>
  <c r="AH150" i="5"/>
  <c r="AI150" i="5"/>
  <c r="AJ150" i="5"/>
  <c r="AK150" i="5"/>
  <c r="AL150" i="5"/>
  <c r="AM150" i="5"/>
  <c r="AN150" i="5"/>
  <c r="AO150" i="5"/>
  <c r="AP150" i="5"/>
  <c r="AQ150" i="5"/>
  <c r="AR150" i="5"/>
  <c r="AS150" i="5"/>
  <c r="AT150" i="5"/>
  <c r="AU150" i="5"/>
  <c r="AV150" i="5"/>
  <c r="AW150" i="5"/>
  <c r="AX150" i="5"/>
  <c r="AY150" i="5"/>
  <c r="AZ150" i="5"/>
  <c r="BA150" i="5"/>
  <c r="BB150" i="5"/>
  <c r="BC150" i="5"/>
  <c r="BD150" i="5"/>
  <c r="BE150" i="5"/>
  <c r="BF150" i="5"/>
  <c r="BG150" i="5"/>
  <c r="BH150" i="5"/>
  <c r="BI150" i="5"/>
  <c r="B151" i="5"/>
  <c r="C151" i="5"/>
  <c r="D151" i="5"/>
  <c r="E151" i="5"/>
  <c r="F151" i="5"/>
  <c r="G151" i="5"/>
  <c r="H151" i="5"/>
  <c r="I151" i="5"/>
  <c r="J151" i="5"/>
  <c r="K151" i="5"/>
  <c r="L151" i="5"/>
  <c r="M151" i="5"/>
  <c r="N151" i="5"/>
  <c r="O151" i="5"/>
  <c r="P151" i="5"/>
  <c r="Q151" i="5"/>
  <c r="R151" i="5"/>
  <c r="S151" i="5"/>
  <c r="T151" i="5"/>
  <c r="U151" i="5"/>
  <c r="V151" i="5"/>
  <c r="W151" i="5"/>
  <c r="X151" i="5"/>
  <c r="Y151" i="5"/>
  <c r="Z151" i="5"/>
  <c r="AA151" i="5"/>
  <c r="AB151" i="5"/>
  <c r="AC151" i="5"/>
  <c r="AD151" i="5"/>
  <c r="AE151" i="5"/>
  <c r="AF151" i="5"/>
  <c r="AG151" i="5"/>
  <c r="AH151" i="5"/>
  <c r="AI151" i="5"/>
  <c r="AJ151" i="5"/>
  <c r="AK151" i="5"/>
  <c r="AL151" i="5"/>
  <c r="AM151" i="5"/>
  <c r="AN151" i="5"/>
  <c r="AO151" i="5"/>
  <c r="AP151" i="5"/>
  <c r="AQ151" i="5"/>
  <c r="AR151" i="5"/>
  <c r="AS151" i="5"/>
  <c r="AT151" i="5"/>
  <c r="AU151" i="5"/>
  <c r="AV151" i="5"/>
  <c r="AW151" i="5"/>
  <c r="AX151" i="5"/>
  <c r="AY151" i="5"/>
  <c r="AZ151" i="5"/>
  <c r="BA151" i="5"/>
  <c r="BB151" i="5"/>
  <c r="BC151" i="5"/>
  <c r="BD151" i="5"/>
  <c r="BE151" i="5"/>
  <c r="BF151" i="5"/>
  <c r="BG151" i="5"/>
  <c r="BH151" i="5"/>
  <c r="BI151" i="5"/>
  <c r="B152" i="5"/>
  <c r="C152" i="5"/>
  <c r="D152" i="5"/>
  <c r="E152" i="5"/>
  <c r="F152" i="5"/>
  <c r="G152" i="5"/>
  <c r="H152" i="5"/>
  <c r="I152" i="5"/>
  <c r="J152" i="5"/>
  <c r="K152" i="5"/>
  <c r="L152" i="5"/>
  <c r="M152" i="5"/>
  <c r="N152" i="5"/>
  <c r="O152" i="5"/>
  <c r="P152" i="5"/>
  <c r="Q152" i="5"/>
  <c r="R152" i="5"/>
  <c r="S152" i="5"/>
  <c r="T152" i="5"/>
  <c r="U152" i="5"/>
  <c r="V152" i="5"/>
  <c r="W152" i="5"/>
  <c r="X152" i="5"/>
  <c r="Y152" i="5"/>
  <c r="Z152" i="5"/>
  <c r="AA152" i="5"/>
  <c r="AB152" i="5"/>
  <c r="AC152" i="5"/>
  <c r="AD152" i="5"/>
  <c r="AE152" i="5"/>
  <c r="AF152" i="5"/>
  <c r="AG152" i="5"/>
  <c r="AH152" i="5"/>
  <c r="AI152" i="5"/>
  <c r="AJ152" i="5"/>
  <c r="AK152" i="5"/>
  <c r="AL152" i="5"/>
  <c r="AM152" i="5"/>
  <c r="AN152" i="5"/>
  <c r="AO152" i="5"/>
  <c r="AP152" i="5"/>
  <c r="AQ152" i="5"/>
  <c r="AR152" i="5"/>
  <c r="AS152" i="5"/>
  <c r="AT152" i="5"/>
  <c r="AU152" i="5"/>
  <c r="AV152" i="5"/>
  <c r="AW152" i="5"/>
  <c r="AX152" i="5"/>
  <c r="AY152" i="5"/>
  <c r="AZ152" i="5"/>
  <c r="BA152" i="5"/>
  <c r="BB152" i="5"/>
  <c r="BC152" i="5"/>
  <c r="BD152" i="5"/>
  <c r="BE152" i="5"/>
  <c r="BF152" i="5"/>
  <c r="BG152" i="5"/>
  <c r="BH152" i="5"/>
  <c r="BI152" i="5"/>
  <c r="B153" i="5"/>
  <c r="C153" i="5"/>
  <c r="D153" i="5"/>
  <c r="E153" i="5"/>
  <c r="F153" i="5"/>
  <c r="G153" i="5"/>
  <c r="H153" i="5"/>
  <c r="I153" i="5"/>
  <c r="J153" i="5"/>
  <c r="K153" i="5"/>
  <c r="L153" i="5"/>
  <c r="M153" i="5"/>
  <c r="N153" i="5"/>
  <c r="O153" i="5"/>
  <c r="P153" i="5"/>
  <c r="Q153" i="5"/>
  <c r="R153" i="5"/>
  <c r="S153" i="5"/>
  <c r="T153" i="5"/>
  <c r="U153" i="5"/>
  <c r="V153" i="5"/>
  <c r="W153" i="5"/>
  <c r="X153" i="5"/>
  <c r="Y153" i="5"/>
  <c r="Z153" i="5"/>
  <c r="AA153" i="5"/>
  <c r="AB153" i="5"/>
  <c r="AC153" i="5"/>
  <c r="AD153" i="5"/>
  <c r="AE153" i="5"/>
  <c r="AF153" i="5"/>
  <c r="AG153" i="5"/>
  <c r="AH153" i="5"/>
  <c r="AI153" i="5"/>
  <c r="AJ153" i="5"/>
  <c r="AK153" i="5"/>
  <c r="AL153" i="5"/>
  <c r="AM153" i="5"/>
  <c r="AN153" i="5"/>
  <c r="AO153" i="5"/>
  <c r="AP153" i="5"/>
  <c r="AQ153" i="5"/>
  <c r="AR153" i="5"/>
  <c r="AS153" i="5"/>
  <c r="AT153" i="5"/>
  <c r="AU153" i="5"/>
  <c r="AV153" i="5"/>
  <c r="AW153" i="5"/>
  <c r="AX153" i="5"/>
  <c r="AY153" i="5"/>
  <c r="AZ153" i="5"/>
  <c r="BA153" i="5"/>
  <c r="BB153" i="5"/>
  <c r="BC153" i="5"/>
  <c r="BD153" i="5"/>
  <c r="BE153" i="5"/>
  <c r="BF153" i="5"/>
  <c r="BG153" i="5"/>
  <c r="BH153" i="5"/>
  <c r="BI153" i="5"/>
  <c r="B154" i="5"/>
  <c r="C154" i="5"/>
  <c r="D154" i="5"/>
  <c r="E154" i="5"/>
  <c r="F154" i="5"/>
  <c r="G154" i="5"/>
  <c r="H154" i="5"/>
  <c r="I154" i="5"/>
  <c r="J154" i="5"/>
  <c r="K154" i="5"/>
  <c r="L154" i="5"/>
  <c r="M154" i="5"/>
  <c r="N154" i="5"/>
  <c r="O154" i="5"/>
  <c r="P154" i="5"/>
  <c r="Q154" i="5"/>
  <c r="R154" i="5"/>
  <c r="S154" i="5"/>
  <c r="T154" i="5"/>
  <c r="U154" i="5"/>
  <c r="V154" i="5"/>
  <c r="W154" i="5"/>
  <c r="X154" i="5"/>
  <c r="Y154" i="5"/>
  <c r="Z154" i="5"/>
  <c r="AA154" i="5"/>
  <c r="AB154" i="5"/>
  <c r="AC154" i="5"/>
  <c r="AD154" i="5"/>
  <c r="AE154" i="5"/>
  <c r="AF154" i="5"/>
  <c r="AG154" i="5"/>
  <c r="AH154" i="5"/>
  <c r="AI154" i="5"/>
  <c r="AJ154" i="5"/>
  <c r="AK154" i="5"/>
  <c r="AL154" i="5"/>
  <c r="AM154" i="5"/>
  <c r="AN154" i="5"/>
  <c r="AO154" i="5"/>
  <c r="AP154" i="5"/>
  <c r="AQ154" i="5"/>
  <c r="AR154" i="5"/>
  <c r="AS154" i="5"/>
  <c r="AT154" i="5"/>
  <c r="AU154" i="5"/>
  <c r="AV154" i="5"/>
  <c r="AW154" i="5"/>
  <c r="AX154" i="5"/>
  <c r="AY154" i="5"/>
  <c r="AZ154" i="5"/>
  <c r="BA154" i="5"/>
  <c r="BB154" i="5"/>
  <c r="BC154" i="5"/>
  <c r="BD154" i="5"/>
  <c r="BE154" i="5"/>
  <c r="BF154" i="5"/>
  <c r="BG154" i="5"/>
  <c r="BH154" i="5"/>
  <c r="BI154" i="5"/>
  <c r="B155" i="5"/>
  <c r="C155" i="5"/>
  <c r="D155" i="5"/>
  <c r="E155" i="5"/>
  <c r="F155" i="5"/>
  <c r="G155" i="5"/>
  <c r="H155" i="5"/>
  <c r="I155" i="5"/>
  <c r="J155" i="5"/>
  <c r="K155" i="5"/>
  <c r="L155" i="5"/>
  <c r="M155" i="5"/>
  <c r="N155" i="5"/>
  <c r="O155" i="5"/>
  <c r="P155" i="5"/>
  <c r="Q155" i="5"/>
  <c r="R155" i="5"/>
  <c r="S155" i="5"/>
  <c r="T155" i="5"/>
  <c r="U155" i="5"/>
  <c r="V155" i="5"/>
  <c r="W155" i="5"/>
  <c r="X155" i="5"/>
  <c r="Y155" i="5"/>
  <c r="Z155" i="5"/>
  <c r="AA155" i="5"/>
  <c r="AB155" i="5"/>
  <c r="AC155" i="5"/>
  <c r="AD155" i="5"/>
  <c r="AE155" i="5"/>
  <c r="AF155" i="5"/>
  <c r="AG155" i="5"/>
  <c r="AH155" i="5"/>
  <c r="AI155" i="5"/>
  <c r="AJ155" i="5"/>
  <c r="AK155" i="5"/>
  <c r="AL155" i="5"/>
  <c r="AM155" i="5"/>
  <c r="AN155" i="5"/>
  <c r="AO155" i="5"/>
  <c r="AP155" i="5"/>
  <c r="AQ155" i="5"/>
  <c r="AR155" i="5"/>
  <c r="AS155" i="5"/>
  <c r="AT155" i="5"/>
  <c r="AU155" i="5"/>
  <c r="AV155" i="5"/>
  <c r="AW155" i="5"/>
  <c r="AX155" i="5"/>
  <c r="AY155" i="5"/>
  <c r="AZ155" i="5"/>
  <c r="BA155" i="5"/>
  <c r="BB155" i="5"/>
  <c r="BC155" i="5"/>
  <c r="BD155" i="5"/>
  <c r="BE155" i="5"/>
  <c r="BF155" i="5"/>
  <c r="BG155" i="5"/>
  <c r="BH155" i="5"/>
  <c r="BI155" i="5"/>
  <c r="B156" i="5"/>
  <c r="C156" i="5"/>
  <c r="D156" i="5"/>
  <c r="E156" i="5"/>
  <c r="F156" i="5"/>
  <c r="G156" i="5"/>
  <c r="H156" i="5"/>
  <c r="I156" i="5"/>
  <c r="J156" i="5"/>
  <c r="K156" i="5"/>
  <c r="L156" i="5"/>
  <c r="M156" i="5"/>
  <c r="N156" i="5"/>
  <c r="O156" i="5"/>
  <c r="P156" i="5"/>
  <c r="Q156" i="5"/>
  <c r="R156" i="5"/>
  <c r="S156" i="5"/>
  <c r="T156" i="5"/>
  <c r="U156" i="5"/>
  <c r="V156" i="5"/>
  <c r="W156" i="5"/>
  <c r="X156" i="5"/>
  <c r="Y156" i="5"/>
  <c r="Z156" i="5"/>
  <c r="AA156" i="5"/>
  <c r="AB156" i="5"/>
  <c r="AC156" i="5"/>
  <c r="AD156" i="5"/>
  <c r="AE156" i="5"/>
  <c r="AF156" i="5"/>
  <c r="AG156" i="5"/>
  <c r="AH156" i="5"/>
  <c r="AI156" i="5"/>
  <c r="AJ156" i="5"/>
  <c r="AK156" i="5"/>
  <c r="AL156" i="5"/>
  <c r="AM156" i="5"/>
  <c r="AN156" i="5"/>
  <c r="AO156" i="5"/>
  <c r="AP156" i="5"/>
  <c r="AQ156" i="5"/>
  <c r="AR156" i="5"/>
  <c r="AS156" i="5"/>
  <c r="AT156" i="5"/>
  <c r="AU156" i="5"/>
  <c r="AV156" i="5"/>
  <c r="AW156" i="5"/>
  <c r="AX156" i="5"/>
  <c r="AY156" i="5"/>
  <c r="AZ156" i="5"/>
  <c r="BA156" i="5"/>
  <c r="BB156" i="5"/>
  <c r="BC156" i="5"/>
  <c r="BD156" i="5"/>
  <c r="BE156" i="5"/>
  <c r="BF156" i="5"/>
  <c r="BG156" i="5"/>
  <c r="BH156" i="5"/>
  <c r="BI156" i="5"/>
  <c r="B157" i="5"/>
  <c r="C157" i="5"/>
  <c r="D157" i="5"/>
  <c r="E157" i="5"/>
  <c r="F157" i="5"/>
  <c r="G157" i="5"/>
  <c r="H157" i="5"/>
  <c r="I157" i="5"/>
  <c r="J157" i="5"/>
  <c r="K157" i="5"/>
  <c r="L157" i="5"/>
  <c r="M157" i="5"/>
  <c r="N157" i="5"/>
  <c r="O157" i="5"/>
  <c r="P157" i="5"/>
  <c r="Q157" i="5"/>
  <c r="R157" i="5"/>
  <c r="S157" i="5"/>
  <c r="T157" i="5"/>
  <c r="U157" i="5"/>
  <c r="V157" i="5"/>
  <c r="W157" i="5"/>
  <c r="X157" i="5"/>
  <c r="Y157" i="5"/>
  <c r="Z157" i="5"/>
  <c r="AA157" i="5"/>
  <c r="AB157" i="5"/>
  <c r="AC157" i="5"/>
  <c r="AD157" i="5"/>
  <c r="AE157" i="5"/>
  <c r="AF157" i="5"/>
  <c r="AG157" i="5"/>
  <c r="AH157" i="5"/>
  <c r="AI157" i="5"/>
  <c r="AJ157" i="5"/>
  <c r="AK157" i="5"/>
  <c r="AL157" i="5"/>
  <c r="AM157" i="5"/>
  <c r="AN157" i="5"/>
  <c r="AO157" i="5"/>
  <c r="AP157" i="5"/>
  <c r="AQ157" i="5"/>
  <c r="AR157" i="5"/>
  <c r="AS157" i="5"/>
  <c r="AT157" i="5"/>
  <c r="AU157" i="5"/>
  <c r="AV157" i="5"/>
  <c r="AW157" i="5"/>
  <c r="AX157" i="5"/>
  <c r="AY157" i="5"/>
  <c r="AZ157" i="5"/>
  <c r="BA157" i="5"/>
  <c r="BB157" i="5"/>
  <c r="BC157" i="5"/>
  <c r="BD157" i="5"/>
  <c r="BE157" i="5"/>
  <c r="BF157" i="5"/>
  <c r="BG157" i="5"/>
  <c r="BH157" i="5"/>
  <c r="BI157" i="5"/>
  <c r="B158" i="5"/>
  <c r="C158" i="5"/>
  <c r="D158" i="5"/>
  <c r="E158" i="5"/>
  <c r="F158" i="5"/>
  <c r="G158" i="5"/>
  <c r="H158" i="5"/>
  <c r="I158" i="5"/>
  <c r="J158" i="5"/>
  <c r="K158" i="5"/>
  <c r="L158" i="5"/>
  <c r="M158" i="5"/>
  <c r="N158" i="5"/>
  <c r="O158" i="5"/>
  <c r="P158" i="5"/>
  <c r="Q158" i="5"/>
  <c r="R158" i="5"/>
  <c r="S158" i="5"/>
  <c r="T158" i="5"/>
  <c r="U158" i="5"/>
  <c r="V158" i="5"/>
  <c r="W158" i="5"/>
  <c r="X158" i="5"/>
  <c r="Y158" i="5"/>
  <c r="Z158" i="5"/>
  <c r="AA158" i="5"/>
  <c r="AB158" i="5"/>
  <c r="AC158" i="5"/>
  <c r="AD158" i="5"/>
  <c r="AE158" i="5"/>
  <c r="AF158" i="5"/>
  <c r="AG158" i="5"/>
  <c r="AH158" i="5"/>
  <c r="AI158" i="5"/>
  <c r="AJ158" i="5"/>
  <c r="AK158" i="5"/>
  <c r="AL158" i="5"/>
  <c r="AM158" i="5"/>
  <c r="AN158" i="5"/>
  <c r="AO158" i="5"/>
  <c r="AP158" i="5"/>
  <c r="AQ158" i="5"/>
  <c r="AR158" i="5"/>
  <c r="AS158" i="5"/>
  <c r="AT158" i="5"/>
  <c r="AU158" i="5"/>
  <c r="AV158" i="5"/>
  <c r="AW158" i="5"/>
  <c r="AX158" i="5"/>
  <c r="AY158" i="5"/>
  <c r="AZ158" i="5"/>
  <c r="BA158" i="5"/>
  <c r="BB158" i="5"/>
  <c r="BC158" i="5"/>
  <c r="BD158" i="5"/>
  <c r="BE158" i="5"/>
  <c r="BF158" i="5"/>
  <c r="BG158" i="5"/>
  <c r="BH158" i="5"/>
  <c r="BI158" i="5"/>
  <c r="B159" i="5"/>
  <c r="C159" i="5"/>
  <c r="D159" i="5"/>
  <c r="E159" i="5"/>
  <c r="F159" i="5"/>
  <c r="G159" i="5"/>
  <c r="H159" i="5"/>
  <c r="I159" i="5"/>
  <c r="J159" i="5"/>
  <c r="K159" i="5"/>
  <c r="L159" i="5"/>
  <c r="M159" i="5"/>
  <c r="N159" i="5"/>
  <c r="O159" i="5"/>
  <c r="P159" i="5"/>
  <c r="Q159" i="5"/>
  <c r="R159" i="5"/>
  <c r="S159" i="5"/>
  <c r="T159" i="5"/>
  <c r="U159" i="5"/>
  <c r="V159" i="5"/>
  <c r="W159" i="5"/>
  <c r="X159" i="5"/>
  <c r="Y159" i="5"/>
  <c r="Z159" i="5"/>
  <c r="AA159" i="5"/>
  <c r="AB159" i="5"/>
  <c r="AC159" i="5"/>
  <c r="AD159" i="5"/>
  <c r="AE159" i="5"/>
  <c r="AF159" i="5"/>
  <c r="AG159" i="5"/>
  <c r="AH159" i="5"/>
  <c r="AI159" i="5"/>
  <c r="AJ159" i="5"/>
  <c r="AK159" i="5"/>
  <c r="AL159" i="5"/>
  <c r="AM159" i="5"/>
  <c r="AN159" i="5"/>
  <c r="AO159" i="5"/>
  <c r="AP159" i="5"/>
  <c r="AQ159" i="5"/>
  <c r="AR159" i="5"/>
  <c r="AS159" i="5"/>
  <c r="AT159" i="5"/>
  <c r="AU159" i="5"/>
  <c r="AV159" i="5"/>
  <c r="AW159" i="5"/>
  <c r="AX159" i="5"/>
  <c r="AY159" i="5"/>
  <c r="AZ159" i="5"/>
  <c r="BA159" i="5"/>
  <c r="BB159" i="5"/>
  <c r="BC159" i="5"/>
  <c r="BD159" i="5"/>
  <c r="BE159" i="5"/>
  <c r="BF159" i="5"/>
  <c r="BG159" i="5"/>
  <c r="BH159" i="5"/>
  <c r="BI159" i="5"/>
  <c r="B160" i="5"/>
  <c r="C160" i="5"/>
  <c r="D160" i="5"/>
  <c r="E160" i="5"/>
  <c r="F160" i="5"/>
  <c r="G160" i="5"/>
  <c r="H160" i="5"/>
  <c r="I160" i="5"/>
  <c r="J160" i="5"/>
  <c r="K160" i="5"/>
  <c r="L160" i="5"/>
  <c r="M160" i="5"/>
  <c r="N160" i="5"/>
  <c r="O160" i="5"/>
  <c r="P160" i="5"/>
  <c r="Q160" i="5"/>
  <c r="R160" i="5"/>
  <c r="S160" i="5"/>
  <c r="T160" i="5"/>
  <c r="U160" i="5"/>
  <c r="V160" i="5"/>
  <c r="W160" i="5"/>
  <c r="X160" i="5"/>
  <c r="Y160" i="5"/>
  <c r="Z160" i="5"/>
  <c r="AA160" i="5"/>
  <c r="AB160" i="5"/>
  <c r="AC160" i="5"/>
  <c r="AD160" i="5"/>
  <c r="AE160" i="5"/>
  <c r="AF160" i="5"/>
  <c r="AG160" i="5"/>
  <c r="AH160" i="5"/>
  <c r="AI160" i="5"/>
  <c r="AJ160" i="5"/>
  <c r="AK160" i="5"/>
  <c r="AL160" i="5"/>
  <c r="AM160" i="5"/>
  <c r="AN160" i="5"/>
  <c r="AO160" i="5"/>
  <c r="AP160" i="5"/>
  <c r="AQ160" i="5"/>
  <c r="AR160" i="5"/>
  <c r="AS160" i="5"/>
  <c r="AT160" i="5"/>
  <c r="AU160" i="5"/>
  <c r="AV160" i="5"/>
  <c r="AW160" i="5"/>
  <c r="AX160" i="5"/>
  <c r="AY160" i="5"/>
  <c r="AZ160" i="5"/>
  <c r="BA160" i="5"/>
  <c r="BB160" i="5"/>
  <c r="BC160" i="5"/>
  <c r="BD160" i="5"/>
  <c r="BE160" i="5"/>
  <c r="BF160" i="5"/>
  <c r="BG160" i="5"/>
  <c r="BH160" i="5"/>
  <c r="BI160" i="5"/>
  <c r="B161" i="5"/>
  <c r="C161" i="5"/>
  <c r="D161" i="5"/>
  <c r="E161" i="5"/>
  <c r="F161" i="5"/>
  <c r="G161" i="5"/>
  <c r="H161" i="5"/>
  <c r="I161" i="5"/>
  <c r="J161" i="5"/>
  <c r="K161" i="5"/>
  <c r="L161" i="5"/>
  <c r="M161" i="5"/>
  <c r="N161" i="5"/>
  <c r="O161" i="5"/>
  <c r="P161" i="5"/>
  <c r="Q161" i="5"/>
  <c r="R161" i="5"/>
  <c r="S161" i="5"/>
  <c r="T161" i="5"/>
  <c r="U161" i="5"/>
  <c r="V161" i="5"/>
  <c r="W161" i="5"/>
  <c r="X161" i="5"/>
  <c r="Y161" i="5"/>
  <c r="Z161" i="5"/>
  <c r="AA161" i="5"/>
  <c r="AB161" i="5"/>
  <c r="AC161" i="5"/>
  <c r="AD161" i="5"/>
  <c r="AE161" i="5"/>
  <c r="AF161" i="5"/>
  <c r="AG161" i="5"/>
  <c r="AH161" i="5"/>
  <c r="AI161" i="5"/>
  <c r="AJ161" i="5"/>
  <c r="AK161" i="5"/>
  <c r="AL161" i="5"/>
  <c r="AM161" i="5"/>
  <c r="AN161" i="5"/>
  <c r="AO161" i="5"/>
  <c r="AP161" i="5"/>
  <c r="AQ161" i="5"/>
  <c r="AR161" i="5"/>
  <c r="AS161" i="5"/>
  <c r="AT161" i="5"/>
  <c r="AU161" i="5"/>
  <c r="AV161" i="5"/>
  <c r="AW161" i="5"/>
  <c r="AX161" i="5"/>
  <c r="AY161" i="5"/>
  <c r="AZ161" i="5"/>
  <c r="BA161" i="5"/>
  <c r="BB161" i="5"/>
  <c r="BC161" i="5"/>
  <c r="BD161" i="5"/>
  <c r="BE161" i="5"/>
  <c r="BF161" i="5"/>
  <c r="BG161" i="5"/>
  <c r="BH161" i="5"/>
  <c r="BI161" i="5"/>
  <c r="B162" i="5"/>
  <c r="C162" i="5"/>
  <c r="D162" i="5"/>
  <c r="E162" i="5"/>
  <c r="F162" i="5"/>
  <c r="G162" i="5"/>
  <c r="H162" i="5"/>
  <c r="I162" i="5"/>
  <c r="J162" i="5"/>
  <c r="K162" i="5"/>
  <c r="L162" i="5"/>
  <c r="M162" i="5"/>
  <c r="N162" i="5"/>
  <c r="O162" i="5"/>
  <c r="P162" i="5"/>
  <c r="Q162" i="5"/>
  <c r="R162" i="5"/>
  <c r="S162" i="5"/>
  <c r="T162" i="5"/>
  <c r="U162" i="5"/>
  <c r="V162" i="5"/>
  <c r="W162" i="5"/>
  <c r="X162" i="5"/>
  <c r="Y162" i="5"/>
  <c r="Z162" i="5"/>
  <c r="AA162" i="5"/>
  <c r="AB162" i="5"/>
  <c r="AC162" i="5"/>
  <c r="AD162" i="5"/>
  <c r="AE162" i="5"/>
  <c r="AF162" i="5"/>
  <c r="AG162" i="5"/>
  <c r="AH162" i="5"/>
  <c r="AI162" i="5"/>
  <c r="AJ162" i="5"/>
  <c r="AK162" i="5"/>
  <c r="AL162" i="5"/>
  <c r="AM162" i="5"/>
  <c r="AN162" i="5"/>
  <c r="AO162" i="5"/>
  <c r="AP162" i="5"/>
  <c r="AQ162" i="5"/>
  <c r="AR162" i="5"/>
  <c r="AS162" i="5"/>
  <c r="AT162" i="5"/>
  <c r="AU162" i="5"/>
  <c r="AV162" i="5"/>
  <c r="AW162" i="5"/>
  <c r="AX162" i="5"/>
  <c r="AY162" i="5"/>
  <c r="AZ162" i="5"/>
  <c r="BA162" i="5"/>
  <c r="BB162" i="5"/>
  <c r="BC162" i="5"/>
  <c r="BD162" i="5"/>
  <c r="BE162" i="5"/>
  <c r="BF162" i="5"/>
  <c r="BG162" i="5"/>
  <c r="BH162" i="5"/>
  <c r="BI162" i="5"/>
  <c r="B163" i="5"/>
  <c r="C163" i="5"/>
  <c r="D163" i="5"/>
  <c r="E163" i="5"/>
  <c r="F163" i="5"/>
  <c r="G163" i="5"/>
  <c r="H163" i="5"/>
  <c r="I163" i="5"/>
  <c r="J163" i="5"/>
  <c r="K163" i="5"/>
  <c r="L163" i="5"/>
  <c r="M163" i="5"/>
  <c r="N163" i="5"/>
  <c r="O163" i="5"/>
  <c r="P163" i="5"/>
  <c r="Q163" i="5"/>
  <c r="R163" i="5"/>
  <c r="S163" i="5"/>
  <c r="T163" i="5"/>
  <c r="U163" i="5"/>
  <c r="V163" i="5"/>
  <c r="W163" i="5"/>
  <c r="X163" i="5"/>
  <c r="Y163" i="5"/>
  <c r="Z163" i="5"/>
  <c r="AA163" i="5"/>
  <c r="AB163" i="5"/>
  <c r="AC163" i="5"/>
  <c r="AD163" i="5"/>
  <c r="AE163" i="5"/>
  <c r="AF163" i="5"/>
  <c r="AG163" i="5"/>
  <c r="AH163" i="5"/>
  <c r="AI163" i="5"/>
  <c r="AJ163" i="5"/>
  <c r="AK163" i="5"/>
  <c r="AL163" i="5"/>
  <c r="AM163" i="5"/>
  <c r="AN163" i="5"/>
  <c r="AO163" i="5"/>
  <c r="AP163" i="5"/>
  <c r="AQ163" i="5"/>
  <c r="AR163" i="5"/>
  <c r="AS163" i="5"/>
  <c r="AT163" i="5"/>
  <c r="AU163" i="5"/>
  <c r="AV163" i="5"/>
  <c r="AW163" i="5"/>
  <c r="AX163" i="5"/>
  <c r="AY163" i="5"/>
  <c r="AZ163" i="5"/>
  <c r="BA163" i="5"/>
  <c r="BB163" i="5"/>
  <c r="BC163" i="5"/>
  <c r="BD163" i="5"/>
  <c r="BE163" i="5"/>
  <c r="BF163" i="5"/>
  <c r="BG163" i="5"/>
  <c r="BH163" i="5"/>
  <c r="BI163" i="5"/>
  <c r="B164" i="5"/>
  <c r="C164" i="5"/>
  <c r="D164" i="5"/>
  <c r="E164" i="5"/>
  <c r="F164" i="5"/>
  <c r="G164" i="5"/>
  <c r="H164" i="5"/>
  <c r="I164" i="5"/>
  <c r="J164" i="5"/>
  <c r="K164" i="5"/>
  <c r="L164" i="5"/>
  <c r="M164" i="5"/>
  <c r="N164" i="5"/>
  <c r="O164" i="5"/>
  <c r="P164" i="5"/>
  <c r="Q164" i="5"/>
  <c r="R164" i="5"/>
  <c r="S164" i="5"/>
  <c r="T164" i="5"/>
  <c r="U164" i="5"/>
  <c r="V164" i="5"/>
  <c r="W164" i="5"/>
  <c r="X164" i="5"/>
  <c r="Y164" i="5"/>
  <c r="Z164" i="5"/>
  <c r="AA164" i="5"/>
  <c r="AB164" i="5"/>
  <c r="AC164" i="5"/>
  <c r="AD164" i="5"/>
  <c r="AE164" i="5"/>
  <c r="AF164" i="5"/>
  <c r="AG164" i="5"/>
  <c r="AH164" i="5"/>
  <c r="AI164" i="5"/>
  <c r="AJ164" i="5"/>
  <c r="AK164" i="5"/>
  <c r="AL164" i="5"/>
  <c r="AM164" i="5"/>
  <c r="AN164" i="5"/>
  <c r="AO164" i="5"/>
  <c r="AP164" i="5"/>
  <c r="AQ164" i="5"/>
  <c r="AR164" i="5"/>
  <c r="AS164" i="5"/>
  <c r="AT164" i="5"/>
  <c r="AU164" i="5"/>
  <c r="AV164" i="5"/>
  <c r="AW164" i="5"/>
  <c r="AX164" i="5"/>
  <c r="AY164" i="5"/>
  <c r="AZ164" i="5"/>
  <c r="BA164" i="5"/>
  <c r="BB164" i="5"/>
  <c r="BC164" i="5"/>
  <c r="BD164" i="5"/>
  <c r="BE164" i="5"/>
  <c r="BF164" i="5"/>
  <c r="BG164" i="5"/>
  <c r="BH164" i="5"/>
  <c r="BI164" i="5"/>
  <c r="B165" i="5"/>
  <c r="C165" i="5"/>
  <c r="D165" i="5"/>
  <c r="E165" i="5"/>
  <c r="F165" i="5"/>
  <c r="G165" i="5"/>
  <c r="H165" i="5"/>
  <c r="I165" i="5"/>
  <c r="J165" i="5"/>
  <c r="K165" i="5"/>
  <c r="L165" i="5"/>
  <c r="M165" i="5"/>
  <c r="N165" i="5"/>
  <c r="O165" i="5"/>
  <c r="P165" i="5"/>
  <c r="Q165" i="5"/>
  <c r="R165" i="5"/>
  <c r="S165" i="5"/>
  <c r="T165" i="5"/>
  <c r="U165" i="5"/>
  <c r="V165" i="5"/>
  <c r="W165" i="5"/>
  <c r="X165" i="5"/>
  <c r="Y165" i="5"/>
  <c r="Z165" i="5"/>
  <c r="AA165" i="5"/>
  <c r="AB165" i="5"/>
  <c r="AC165" i="5"/>
  <c r="AD165" i="5"/>
  <c r="AE165" i="5"/>
  <c r="AF165" i="5"/>
  <c r="AG165" i="5"/>
  <c r="AH165" i="5"/>
  <c r="AI165" i="5"/>
  <c r="AJ165" i="5"/>
  <c r="AK165" i="5"/>
  <c r="AL165" i="5"/>
  <c r="AM165" i="5"/>
  <c r="AN165" i="5"/>
  <c r="AO165" i="5"/>
  <c r="AP165" i="5"/>
  <c r="AQ165" i="5"/>
  <c r="AR165" i="5"/>
  <c r="AS165" i="5"/>
  <c r="AT165" i="5"/>
  <c r="AU165" i="5"/>
  <c r="AV165" i="5"/>
  <c r="AW165" i="5"/>
  <c r="AX165" i="5"/>
  <c r="AY165" i="5"/>
  <c r="AZ165" i="5"/>
  <c r="BA165" i="5"/>
  <c r="BB165" i="5"/>
  <c r="BC165" i="5"/>
  <c r="BD165" i="5"/>
  <c r="BE165" i="5"/>
  <c r="BF165" i="5"/>
  <c r="BG165" i="5"/>
  <c r="BH165" i="5"/>
  <c r="BI165" i="5"/>
  <c r="B166" i="5"/>
  <c r="C166" i="5"/>
  <c r="D166" i="5"/>
  <c r="E166" i="5"/>
  <c r="F166" i="5"/>
  <c r="G166" i="5"/>
  <c r="H166" i="5"/>
  <c r="I166" i="5"/>
  <c r="J166" i="5"/>
  <c r="K166" i="5"/>
  <c r="L166" i="5"/>
  <c r="M166" i="5"/>
  <c r="N166" i="5"/>
  <c r="O166" i="5"/>
  <c r="P166" i="5"/>
  <c r="Q166" i="5"/>
  <c r="R166" i="5"/>
  <c r="S166" i="5"/>
  <c r="T166" i="5"/>
  <c r="U166" i="5"/>
  <c r="V166" i="5"/>
  <c r="W166" i="5"/>
  <c r="X166" i="5"/>
  <c r="Y166" i="5"/>
  <c r="Z166" i="5"/>
  <c r="AA166" i="5"/>
  <c r="AB166" i="5"/>
  <c r="AC166" i="5"/>
  <c r="AD166" i="5"/>
  <c r="AE166" i="5"/>
  <c r="AF166" i="5"/>
  <c r="AG166" i="5"/>
  <c r="AH166" i="5"/>
  <c r="AI166" i="5"/>
  <c r="AJ166" i="5"/>
  <c r="AK166" i="5"/>
  <c r="AL166" i="5"/>
  <c r="AM166" i="5"/>
  <c r="AN166" i="5"/>
  <c r="AO166" i="5"/>
  <c r="AP166" i="5"/>
  <c r="AQ166" i="5"/>
  <c r="AR166" i="5"/>
  <c r="AS166" i="5"/>
  <c r="AT166" i="5"/>
  <c r="AU166" i="5"/>
  <c r="AV166" i="5"/>
  <c r="AW166" i="5"/>
  <c r="AX166" i="5"/>
  <c r="AY166" i="5"/>
  <c r="AZ166" i="5"/>
  <c r="BA166" i="5"/>
  <c r="BB166" i="5"/>
  <c r="BC166" i="5"/>
  <c r="BD166" i="5"/>
  <c r="BE166" i="5"/>
  <c r="BF166" i="5"/>
  <c r="BG166" i="5"/>
  <c r="BH166" i="5"/>
  <c r="BI166" i="5"/>
  <c r="B167" i="5"/>
  <c r="C167" i="5"/>
  <c r="D167" i="5"/>
  <c r="E167" i="5"/>
  <c r="F167" i="5"/>
  <c r="G167" i="5"/>
  <c r="H167" i="5"/>
  <c r="I167" i="5"/>
  <c r="J167" i="5"/>
  <c r="K167" i="5"/>
  <c r="L167" i="5"/>
  <c r="M167" i="5"/>
  <c r="N167" i="5"/>
  <c r="O167" i="5"/>
  <c r="P167" i="5"/>
  <c r="Q167" i="5"/>
  <c r="R167" i="5"/>
  <c r="S167" i="5"/>
  <c r="T167" i="5"/>
  <c r="U167" i="5"/>
  <c r="V167" i="5"/>
  <c r="W167" i="5"/>
  <c r="X167" i="5"/>
  <c r="Y167" i="5"/>
  <c r="Z167" i="5"/>
  <c r="AA167" i="5"/>
  <c r="AB167" i="5"/>
  <c r="AC167" i="5"/>
  <c r="AD167" i="5"/>
  <c r="AE167" i="5"/>
  <c r="AF167" i="5"/>
  <c r="AG167" i="5"/>
  <c r="AH167" i="5"/>
  <c r="AI167" i="5"/>
  <c r="AJ167" i="5"/>
  <c r="AK167" i="5"/>
  <c r="AL167" i="5"/>
  <c r="AM167" i="5"/>
  <c r="AN167" i="5"/>
  <c r="AO167" i="5"/>
  <c r="AP167" i="5"/>
  <c r="AQ167" i="5"/>
  <c r="AR167" i="5"/>
  <c r="AS167" i="5"/>
  <c r="AT167" i="5"/>
  <c r="AU167" i="5"/>
  <c r="AV167" i="5"/>
  <c r="AW167" i="5"/>
  <c r="AX167" i="5"/>
  <c r="AY167" i="5"/>
  <c r="AZ167" i="5"/>
  <c r="BA167" i="5"/>
  <c r="BB167" i="5"/>
  <c r="BC167" i="5"/>
  <c r="BD167" i="5"/>
  <c r="BE167" i="5"/>
  <c r="BF167" i="5"/>
  <c r="BG167" i="5"/>
  <c r="BH167" i="5"/>
  <c r="BI167" i="5"/>
  <c r="B168" i="5"/>
  <c r="C168" i="5"/>
  <c r="D168" i="5"/>
  <c r="E168" i="5"/>
  <c r="F168" i="5"/>
  <c r="G168" i="5"/>
  <c r="H168" i="5"/>
  <c r="I168" i="5"/>
  <c r="J168" i="5"/>
  <c r="K168" i="5"/>
  <c r="L168" i="5"/>
  <c r="M168" i="5"/>
  <c r="N168" i="5"/>
  <c r="O168" i="5"/>
  <c r="P168" i="5"/>
  <c r="Q168" i="5"/>
  <c r="R168" i="5"/>
  <c r="S168" i="5"/>
  <c r="T168" i="5"/>
  <c r="U168" i="5"/>
  <c r="V168" i="5"/>
  <c r="W168" i="5"/>
  <c r="X168" i="5"/>
  <c r="Y168" i="5"/>
  <c r="Z168" i="5"/>
  <c r="AA168" i="5"/>
  <c r="AB168" i="5"/>
  <c r="AC168" i="5"/>
  <c r="AD168" i="5"/>
  <c r="AE168" i="5"/>
  <c r="AF168" i="5"/>
  <c r="AG168" i="5"/>
  <c r="AH168" i="5"/>
  <c r="AI168" i="5"/>
  <c r="AJ168" i="5"/>
  <c r="AK168" i="5"/>
  <c r="AL168" i="5"/>
  <c r="AM168" i="5"/>
  <c r="AN168" i="5"/>
  <c r="AO168" i="5"/>
  <c r="AP168" i="5"/>
  <c r="AQ168" i="5"/>
  <c r="AR168" i="5"/>
  <c r="AS168" i="5"/>
  <c r="AT168" i="5"/>
  <c r="AU168" i="5"/>
  <c r="AV168" i="5"/>
  <c r="AW168" i="5"/>
  <c r="AX168" i="5"/>
  <c r="AY168" i="5"/>
  <c r="AZ168" i="5"/>
  <c r="BA168" i="5"/>
  <c r="BB168" i="5"/>
  <c r="BC168" i="5"/>
  <c r="BD168" i="5"/>
  <c r="BE168" i="5"/>
  <c r="BF168" i="5"/>
  <c r="BG168" i="5"/>
  <c r="BH168" i="5"/>
  <c r="BI168" i="5"/>
  <c r="C3" i="5"/>
  <c r="D3" i="5"/>
  <c r="E3" i="5"/>
  <c r="F3" i="5"/>
  <c r="G3" i="5"/>
  <c r="H3" i="5"/>
  <c r="I3" i="5"/>
  <c r="J3" i="5"/>
  <c r="K3" i="5"/>
  <c r="L3" i="5"/>
  <c r="M3" i="5"/>
  <c r="N3" i="5"/>
  <c r="O3" i="5"/>
  <c r="P3" i="5"/>
  <c r="Q3" i="5"/>
  <c r="R3" i="5"/>
  <c r="S3" i="5"/>
  <c r="T3" i="5"/>
  <c r="U3" i="5"/>
  <c r="V3" i="5"/>
  <c r="W3" i="5"/>
  <c r="X3" i="5"/>
  <c r="Y3" i="5"/>
  <c r="Z3" i="5"/>
  <c r="AA3" i="5"/>
  <c r="AB3" i="5"/>
  <c r="AC3" i="5"/>
  <c r="AD3" i="5"/>
  <c r="AE3" i="5"/>
  <c r="AF3" i="5"/>
  <c r="AG3" i="5"/>
  <c r="AH3" i="5"/>
  <c r="AI3" i="5"/>
  <c r="AJ3" i="5"/>
  <c r="AK3" i="5"/>
  <c r="AL3" i="5"/>
  <c r="AM3" i="5"/>
  <c r="AN3" i="5"/>
  <c r="AO3" i="5"/>
  <c r="AP3" i="5"/>
  <c r="AQ3" i="5"/>
  <c r="AR3" i="5"/>
  <c r="AS3" i="5"/>
  <c r="AT3" i="5"/>
  <c r="AU3" i="5"/>
  <c r="AV3" i="5"/>
  <c r="AW3" i="5"/>
  <c r="AX3" i="5"/>
  <c r="AY3" i="5"/>
  <c r="AZ3" i="5"/>
  <c r="BA3" i="5"/>
  <c r="BB3" i="5"/>
  <c r="BC3" i="5"/>
  <c r="BD3" i="5"/>
  <c r="BE3" i="5"/>
  <c r="BF3" i="5"/>
  <c r="BG3" i="5"/>
  <c r="BH3" i="5"/>
  <c r="BI3" i="5"/>
  <c r="B3" i="5"/>
  <c r="K51" i="4"/>
  <c r="K50" i="4"/>
  <c r="K49" i="4"/>
  <c r="K48" i="4"/>
  <c r="K47" i="4"/>
  <c r="K46" i="4"/>
  <c r="K45" i="4"/>
  <c r="K44" i="4"/>
  <c r="K43" i="4"/>
  <c r="K42" i="4"/>
  <c r="K41" i="4"/>
  <c r="K40" i="4"/>
  <c r="K39" i="4"/>
  <c r="K38" i="4"/>
  <c r="K37" i="4"/>
  <c r="K36" i="4"/>
  <c r="K35" i="4"/>
  <c r="K34" i="4"/>
  <c r="K33" i="4"/>
  <c r="K32" i="4"/>
  <c r="K31" i="4"/>
  <c r="K30" i="4"/>
  <c r="K29" i="4"/>
  <c r="K28" i="4"/>
  <c r="K27" i="4"/>
  <c r="K26" i="4"/>
  <c r="K25" i="4"/>
  <c r="K24" i="4"/>
  <c r="K23" i="4"/>
  <c r="K22" i="4"/>
  <c r="K21" i="4"/>
  <c r="K20" i="4"/>
  <c r="K19" i="4"/>
  <c r="K18" i="4"/>
  <c r="K17" i="4"/>
  <c r="K16" i="4"/>
  <c r="K15" i="4"/>
  <c r="K14" i="4"/>
  <c r="K13" i="4"/>
  <c r="K12" i="4"/>
  <c r="K11" i="4"/>
  <c r="K10" i="4"/>
  <c r="K9" i="4"/>
  <c r="K8" i="4"/>
  <c r="K7" i="4"/>
  <c r="K6" i="4"/>
  <c r="K5"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A51" i="4"/>
  <c r="A50" i="4"/>
  <c r="A49" i="4"/>
  <c r="A48" i="4"/>
  <c r="A47" i="4"/>
  <c r="A46" i="4"/>
  <c r="A45" i="4"/>
  <c r="A44" i="4"/>
  <c r="A43" i="4"/>
  <c r="A42" i="4"/>
  <c r="A41" i="4"/>
  <c r="A40" i="4"/>
  <c r="A39" i="4"/>
  <c r="A38" i="4"/>
  <c r="A37" i="4"/>
  <c r="A36" i="4"/>
  <c r="A35" i="4"/>
  <c r="A34" i="4"/>
  <c r="A33" i="4"/>
  <c r="A32" i="4"/>
  <c r="A31" i="4"/>
  <c r="A30" i="4"/>
  <c r="A29" i="4"/>
  <c r="A28" i="4"/>
  <c r="A27" i="4"/>
  <c r="A26" i="4"/>
  <c r="A25" i="4"/>
  <c r="A24" i="4"/>
  <c r="A23" i="4"/>
  <c r="A22" i="4"/>
  <c r="A21" i="4"/>
  <c r="A20" i="4"/>
  <c r="A19" i="4"/>
  <c r="A18" i="4"/>
  <c r="A17" i="4"/>
  <c r="A16" i="4"/>
  <c r="A15" i="4"/>
  <c r="A14" i="4"/>
  <c r="A13" i="4"/>
  <c r="A12" i="4"/>
  <c r="A11" i="4"/>
  <c r="A10" i="4"/>
  <c r="A9" i="4"/>
  <c r="A8" i="4"/>
  <c r="A7" i="4"/>
  <c r="A6" i="4"/>
  <c r="A5" i="4"/>
  <c r="J19" i="4"/>
  <c r="J18" i="4"/>
  <c r="J17" i="4"/>
  <c r="J16" i="4"/>
  <c r="J15" i="4"/>
  <c r="J14" i="4"/>
  <c r="J13" i="4"/>
  <c r="J12" i="4"/>
  <c r="J11" i="4"/>
  <c r="J10" i="4"/>
  <c r="J9" i="4"/>
  <c r="J8" i="4"/>
  <c r="J7" i="4"/>
  <c r="J6" i="4"/>
  <c r="J5" i="4"/>
  <c r="B3" i="4"/>
  <c r="AI3" i="3"/>
  <c r="AJ3" i="3"/>
  <c r="AK3" i="3"/>
  <c r="AL3" i="3"/>
  <c r="AM3" i="3"/>
  <c r="AN3" i="3"/>
  <c r="AO3" i="3"/>
  <c r="AP3" i="3"/>
  <c r="AQ3" i="3"/>
  <c r="AR3" i="3"/>
  <c r="AS3" i="3"/>
  <c r="AT3" i="3"/>
  <c r="AU3" i="3"/>
  <c r="AV3" i="3"/>
  <c r="AW3" i="3"/>
  <c r="AX3" i="3"/>
  <c r="AY3" i="3"/>
  <c r="AI4" i="3"/>
  <c r="AJ4" i="3"/>
  <c r="AK4" i="3"/>
  <c r="AL4" i="3"/>
  <c r="AM4" i="3"/>
  <c r="AN4" i="3"/>
  <c r="AO4" i="3"/>
  <c r="AP4" i="3"/>
  <c r="AQ4" i="3"/>
  <c r="AR4" i="3"/>
  <c r="AS4" i="3"/>
  <c r="AT4" i="3"/>
  <c r="AU4" i="3"/>
  <c r="AV4" i="3"/>
  <c r="AW4" i="3"/>
  <c r="AX4" i="3"/>
  <c r="AY4" i="3"/>
  <c r="AI5" i="3"/>
  <c r="AJ5" i="3"/>
  <c r="AK5" i="3"/>
  <c r="AL5" i="3"/>
  <c r="AM5" i="3"/>
  <c r="AN5" i="3"/>
  <c r="AO5" i="3"/>
  <c r="AP5" i="3"/>
  <c r="AQ5" i="3"/>
  <c r="AR5" i="3"/>
  <c r="AS5" i="3"/>
  <c r="AT5" i="3"/>
  <c r="AU5" i="3"/>
  <c r="AV5" i="3"/>
  <c r="AW5" i="3"/>
  <c r="AX5" i="3"/>
  <c r="AY5" i="3"/>
  <c r="AI6" i="3"/>
  <c r="AJ6" i="3"/>
  <c r="AK6" i="3"/>
  <c r="AL6" i="3"/>
  <c r="AM6" i="3"/>
  <c r="AN6" i="3"/>
  <c r="AO6" i="3"/>
  <c r="AP6" i="3"/>
  <c r="AQ6" i="3"/>
  <c r="AR6" i="3"/>
  <c r="AS6" i="3"/>
  <c r="AT6" i="3"/>
  <c r="AU6" i="3"/>
  <c r="AV6" i="3"/>
  <c r="AW6" i="3"/>
  <c r="AX6" i="3"/>
  <c r="AY6" i="3"/>
  <c r="AI7" i="3"/>
  <c r="AJ7" i="3"/>
  <c r="AK7" i="3"/>
  <c r="AL7" i="3"/>
  <c r="AM7" i="3"/>
  <c r="AN7" i="3"/>
  <c r="AO7" i="3"/>
  <c r="AP7" i="3"/>
  <c r="AQ7" i="3"/>
  <c r="AR7" i="3"/>
  <c r="AS7" i="3"/>
  <c r="AT7" i="3"/>
  <c r="AU7" i="3"/>
  <c r="AV7" i="3"/>
  <c r="AW7" i="3"/>
  <c r="AX7" i="3"/>
  <c r="AY7" i="3"/>
  <c r="AI8" i="3"/>
  <c r="AJ8" i="3"/>
  <c r="AK8" i="3"/>
  <c r="AL8" i="3"/>
  <c r="AM8" i="3"/>
  <c r="AN8" i="3"/>
  <c r="AO8" i="3"/>
  <c r="AP8" i="3"/>
  <c r="AQ8" i="3"/>
  <c r="AR8" i="3"/>
  <c r="AS8" i="3"/>
  <c r="AT8" i="3"/>
  <c r="AU8" i="3"/>
  <c r="AV8" i="3"/>
  <c r="AW8" i="3"/>
  <c r="AX8" i="3"/>
  <c r="AY8" i="3"/>
  <c r="AI9" i="3"/>
  <c r="AJ9" i="3"/>
  <c r="AK9" i="3"/>
  <c r="AL9" i="3"/>
  <c r="AM9" i="3"/>
  <c r="AN9" i="3"/>
  <c r="AO9" i="3"/>
  <c r="AP9" i="3"/>
  <c r="AQ9" i="3"/>
  <c r="AR9" i="3"/>
  <c r="AS9" i="3"/>
  <c r="AT9" i="3"/>
  <c r="AU9" i="3"/>
  <c r="AV9" i="3"/>
  <c r="AW9" i="3"/>
  <c r="AX9" i="3"/>
  <c r="AY9" i="3"/>
  <c r="AI10" i="3"/>
  <c r="AJ10" i="3"/>
  <c r="AK10" i="3"/>
  <c r="AL10" i="3"/>
  <c r="AM10" i="3"/>
  <c r="AN10" i="3"/>
  <c r="AO10" i="3"/>
  <c r="AP10" i="3"/>
  <c r="AQ10" i="3"/>
  <c r="AR10" i="3"/>
  <c r="AS10" i="3"/>
  <c r="AT10" i="3"/>
  <c r="AU10" i="3"/>
  <c r="AV10" i="3"/>
  <c r="AW10" i="3"/>
  <c r="AX10" i="3"/>
  <c r="AY10" i="3"/>
  <c r="AI11" i="3"/>
  <c r="AJ11" i="3"/>
  <c r="AK11" i="3"/>
  <c r="AL11" i="3"/>
  <c r="AM11" i="3"/>
  <c r="AN11" i="3"/>
  <c r="AO11" i="3"/>
  <c r="AP11" i="3"/>
  <c r="AQ11" i="3"/>
  <c r="AR11" i="3"/>
  <c r="AS11" i="3"/>
  <c r="AT11" i="3"/>
  <c r="AU11" i="3"/>
  <c r="AV11" i="3"/>
  <c r="AW11" i="3"/>
  <c r="AX11" i="3"/>
  <c r="AY11" i="3"/>
  <c r="AI12" i="3"/>
  <c r="AJ12" i="3"/>
  <c r="AK12" i="3"/>
  <c r="AL12" i="3"/>
  <c r="AM12" i="3"/>
  <c r="AN12" i="3"/>
  <c r="AO12" i="3"/>
  <c r="AP12" i="3"/>
  <c r="AQ12" i="3"/>
  <c r="AR12" i="3"/>
  <c r="AS12" i="3"/>
  <c r="AT12" i="3"/>
  <c r="AU12" i="3"/>
  <c r="AV12" i="3"/>
  <c r="AW12" i="3"/>
  <c r="AX12" i="3"/>
  <c r="AY12" i="3"/>
  <c r="AI13" i="3"/>
  <c r="AJ13" i="3"/>
  <c r="AK13" i="3"/>
  <c r="AL13" i="3"/>
  <c r="AM13" i="3"/>
  <c r="AN13" i="3"/>
  <c r="AO13" i="3"/>
  <c r="AP13" i="3"/>
  <c r="AQ13" i="3"/>
  <c r="AR13" i="3"/>
  <c r="AS13" i="3"/>
  <c r="AT13" i="3"/>
  <c r="AU13" i="3"/>
  <c r="AV13" i="3"/>
  <c r="AW13" i="3"/>
  <c r="AX13" i="3"/>
  <c r="AY13" i="3"/>
  <c r="AI14" i="3"/>
  <c r="AJ14" i="3"/>
  <c r="AK14" i="3"/>
  <c r="AL14" i="3"/>
  <c r="AM14" i="3"/>
  <c r="AN14" i="3"/>
  <c r="AO14" i="3"/>
  <c r="AP14" i="3"/>
  <c r="AQ14" i="3"/>
  <c r="AR14" i="3"/>
  <c r="AS14" i="3"/>
  <c r="AT14" i="3"/>
  <c r="AU14" i="3"/>
  <c r="AV14" i="3"/>
  <c r="AW14" i="3"/>
  <c r="AX14" i="3"/>
  <c r="AY14" i="3"/>
  <c r="AI15" i="3"/>
  <c r="AJ15" i="3"/>
  <c r="AK15" i="3"/>
  <c r="AL15" i="3"/>
  <c r="AM15" i="3"/>
  <c r="AN15" i="3"/>
  <c r="AO15" i="3"/>
  <c r="AP15" i="3"/>
  <c r="AQ15" i="3"/>
  <c r="AR15" i="3"/>
  <c r="AS15" i="3"/>
  <c r="AT15" i="3"/>
  <c r="AU15" i="3"/>
  <c r="AV15" i="3"/>
  <c r="AW15" i="3"/>
  <c r="AX15" i="3"/>
  <c r="AY15" i="3"/>
  <c r="AI16" i="3"/>
  <c r="AJ16" i="3"/>
  <c r="AK16" i="3"/>
  <c r="AL16" i="3"/>
  <c r="AM16" i="3"/>
  <c r="AN16" i="3"/>
  <c r="AO16" i="3"/>
  <c r="AP16" i="3"/>
  <c r="AQ16" i="3"/>
  <c r="AR16" i="3"/>
  <c r="AS16" i="3"/>
  <c r="AT16" i="3"/>
  <c r="AU16" i="3"/>
  <c r="AV16" i="3"/>
  <c r="AW16" i="3"/>
  <c r="AX16" i="3"/>
  <c r="AY16" i="3"/>
  <c r="AI17" i="3"/>
  <c r="AJ17" i="3"/>
  <c r="AK17" i="3"/>
  <c r="AL17" i="3"/>
  <c r="AM17" i="3"/>
  <c r="AN17" i="3"/>
  <c r="AO17" i="3"/>
  <c r="AP17" i="3"/>
  <c r="AQ17" i="3"/>
  <c r="AR17" i="3"/>
  <c r="AS17" i="3"/>
  <c r="AT17" i="3"/>
  <c r="AU17" i="3"/>
  <c r="AV17" i="3"/>
  <c r="AW17" i="3"/>
  <c r="AX17" i="3"/>
  <c r="AY17" i="3"/>
  <c r="AI18" i="3"/>
  <c r="AJ18" i="3"/>
  <c r="AK18" i="3"/>
  <c r="AL18" i="3"/>
  <c r="AM18" i="3"/>
  <c r="AN18" i="3"/>
  <c r="AO18" i="3"/>
  <c r="AP18" i="3"/>
  <c r="AQ18" i="3"/>
  <c r="AR18" i="3"/>
  <c r="AS18" i="3"/>
  <c r="AT18" i="3"/>
  <c r="AU18" i="3"/>
  <c r="AV18" i="3"/>
  <c r="AW18" i="3"/>
  <c r="AX18" i="3"/>
  <c r="AY18" i="3"/>
  <c r="AI19" i="3"/>
  <c r="AJ19" i="3"/>
  <c r="AK19" i="3"/>
  <c r="AL19" i="3"/>
  <c r="AM19" i="3"/>
  <c r="AN19" i="3"/>
  <c r="AO19" i="3"/>
  <c r="AP19" i="3"/>
  <c r="AQ19" i="3"/>
  <c r="AR19" i="3"/>
  <c r="AS19" i="3"/>
  <c r="AT19" i="3"/>
  <c r="AU19" i="3"/>
  <c r="AV19" i="3"/>
  <c r="AW19" i="3"/>
  <c r="AX19" i="3"/>
  <c r="AY19" i="3"/>
  <c r="AI20" i="3"/>
  <c r="AJ20" i="3"/>
  <c r="AK20" i="3"/>
  <c r="AL20" i="3"/>
  <c r="AM20" i="3"/>
  <c r="AN20" i="3"/>
  <c r="AO20" i="3"/>
  <c r="AP20" i="3"/>
  <c r="AQ20" i="3"/>
  <c r="AR20" i="3"/>
  <c r="AS20" i="3"/>
  <c r="AT20" i="3"/>
  <c r="AU20" i="3"/>
  <c r="AV20" i="3"/>
  <c r="AW20" i="3"/>
  <c r="AX20" i="3"/>
  <c r="AY20" i="3"/>
  <c r="AI21" i="3"/>
  <c r="AJ21" i="3"/>
  <c r="AK21" i="3"/>
  <c r="AL21" i="3"/>
  <c r="AM21" i="3"/>
  <c r="AN21" i="3"/>
  <c r="AO21" i="3"/>
  <c r="AP21" i="3"/>
  <c r="AQ21" i="3"/>
  <c r="AR21" i="3"/>
  <c r="AS21" i="3"/>
  <c r="AT21" i="3"/>
  <c r="AU21" i="3"/>
  <c r="AV21" i="3"/>
  <c r="AW21" i="3"/>
  <c r="AX21" i="3"/>
  <c r="AY21" i="3"/>
  <c r="AI22" i="3"/>
  <c r="AJ22" i="3"/>
  <c r="AK22" i="3"/>
  <c r="AL22" i="3"/>
  <c r="AM22" i="3"/>
  <c r="AN22" i="3"/>
  <c r="AO22" i="3"/>
  <c r="AP22" i="3"/>
  <c r="AQ22" i="3"/>
  <c r="AR22" i="3"/>
  <c r="AS22" i="3"/>
  <c r="AT22" i="3"/>
  <c r="AU22" i="3"/>
  <c r="AV22" i="3"/>
  <c r="AW22" i="3"/>
  <c r="AX22" i="3"/>
  <c r="AY22" i="3"/>
  <c r="AI23" i="3"/>
  <c r="AJ23" i="3"/>
  <c r="AK23" i="3"/>
  <c r="AL23" i="3"/>
  <c r="AM23" i="3"/>
  <c r="AN23" i="3"/>
  <c r="AO23" i="3"/>
  <c r="AP23" i="3"/>
  <c r="AQ23" i="3"/>
  <c r="AR23" i="3"/>
  <c r="AS23" i="3"/>
  <c r="AT23" i="3"/>
  <c r="AU23" i="3"/>
  <c r="AV23" i="3"/>
  <c r="AW23" i="3"/>
  <c r="AX23" i="3"/>
  <c r="AY23" i="3"/>
  <c r="AI24" i="3"/>
  <c r="AJ24" i="3"/>
  <c r="AK24" i="3"/>
  <c r="AL24" i="3"/>
  <c r="AM24" i="3"/>
  <c r="AN24" i="3"/>
  <c r="AO24" i="3"/>
  <c r="AP24" i="3"/>
  <c r="AQ24" i="3"/>
  <c r="AR24" i="3"/>
  <c r="AS24" i="3"/>
  <c r="AT24" i="3"/>
  <c r="AU24" i="3"/>
  <c r="AV24" i="3"/>
  <c r="AW24" i="3"/>
  <c r="AX24" i="3"/>
  <c r="AY24" i="3"/>
  <c r="AI25" i="3"/>
  <c r="AJ25" i="3"/>
  <c r="AK25" i="3"/>
  <c r="AL25" i="3"/>
  <c r="AM25" i="3"/>
  <c r="AN25" i="3"/>
  <c r="AO25" i="3"/>
  <c r="AP25" i="3"/>
  <c r="AQ25" i="3"/>
  <c r="AR25" i="3"/>
  <c r="AS25" i="3"/>
  <c r="AT25" i="3"/>
  <c r="AU25" i="3"/>
  <c r="AV25" i="3"/>
  <c r="AW25" i="3"/>
  <c r="AX25" i="3"/>
  <c r="AY25" i="3"/>
  <c r="AI26" i="3"/>
  <c r="AJ26" i="3"/>
  <c r="AK26" i="3"/>
  <c r="AL26" i="3"/>
  <c r="AM26" i="3"/>
  <c r="AN26" i="3"/>
  <c r="AO26" i="3"/>
  <c r="AP26" i="3"/>
  <c r="AQ26" i="3"/>
  <c r="AR26" i="3"/>
  <c r="AS26" i="3"/>
  <c r="AT26" i="3"/>
  <c r="AU26" i="3"/>
  <c r="AV26" i="3"/>
  <c r="AW26" i="3"/>
  <c r="AX26" i="3"/>
  <c r="AY26" i="3"/>
  <c r="AI27" i="3"/>
  <c r="AJ27" i="3"/>
  <c r="AK27" i="3"/>
  <c r="AL27" i="3"/>
  <c r="AM27" i="3"/>
  <c r="AN27" i="3"/>
  <c r="AO27" i="3"/>
  <c r="AP27" i="3"/>
  <c r="AQ27" i="3"/>
  <c r="AR27" i="3"/>
  <c r="AS27" i="3"/>
  <c r="AT27" i="3"/>
  <c r="AU27" i="3"/>
  <c r="AV27" i="3"/>
  <c r="AW27" i="3"/>
  <c r="AX27" i="3"/>
  <c r="AY27" i="3"/>
  <c r="AI28" i="3"/>
  <c r="AJ28" i="3"/>
  <c r="AK28" i="3"/>
  <c r="AL28" i="3"/>
  <c r="AM28" i="3"/>
  <c r="AN28" i="3"/>
  <c r="AO28" i="3"/>
  <c r="AP28" i="3"/>
  <c r="AQ28" i="3"/>
  <c r="AR28" i="3"/>
  <c r="AS28" i="3"/>
  <c r="AT28" i="3"/>
  <c r="AU28" i="3"/>
  <c r="AV28" i="3"/>
  <c r="AW28" i="3"/>
  <c r="AX28" i="3"/>
  <c r="AY28" i="3"/>
  <c r="AI29" i="3"/>
  <c r="AJ29" i="3"/>
  <c r="AK29" i="3"/>
  <c r="AL29" i="3"/>
  <c r="AM29" i="3"/>
  <c r="AN29" i="3"/>
  <c r="AO29" i="3"/>
  <c r="AP29" i="3"/>
  <c r="AQ29" i="3"/>
  <c r="AR29" i="3"/>
  <c r="AS29" i="3"/>
  <c r="AT29" i="3"/>
  <c r="AU29" i="3"/>
  <c r="AV29" i="3"/>
  <c r="AW29" i="3"/>
  <c r="AX29" i="3"/>
  <c r="AY29" i="3"/>
  <c r="AI30" i="3"/>
  <c r="AJ30" i="3"/>
  <c r="AK30" i="3"/>
  <c r="AL30" i="3"/>
  <c r="AM30" i="3"/>
  <c r="AN30" i="3"/>
  <c r="AO30" i="3"/>
  <c r="AP30" i="3"/>
  <c r="AQ30" i="3"/>
  <c r="AR30" i="3"/>
  <c r="AS30" i="3"/>
  <c r="AT30" i="3"/>
  <c r="AU30" i="3"/>
  <c r="AV30" i="3"/>
  <c r="AW30" i="3"/>
  <c r="AX30" i="3"/>
  <c r="AY30" i="3"/>
  <c r="AI31" i="3"/>
  <c r="AJ31" i="3"/>
  <c r="AK31" i="3"/>
  <c r="AL31" i="3"/>
  <c r="AM31" i="3"/>
  <c r="AN31" i="3"/>
  <c r="AO31" i="3"/>
  <c r="AP31" i="3"/>
  <c r="AQ31" i="3"/>
  <c r="AR31" i="3"/>
  <c r="AS31" i="3"/>
  <c r="AT31" i="3"/>
  <c r="AU31" i="3"/>
  <c r="AV31" i="3"/>
  <c r="AW31" i="3"/>
  <c r="AX31" i="3"/>
  <c r="AY31" i="3"/>
  <c r="AI32" i="3"/>
  <c r="AJ32" i="3"/>
  <c r="AK32" i="3"/>
  <c r="AL32" i="3"/>
  <c r="AM32" i="3"/>
  <c r="AN32" i="3"/>
  <c r="AO32" i="3"/>
  <c r="AP32" i="3"/>
  <c r="AQ32" i="3"/>
  <c r="AR32" i="3"/>
  <c r="AS32" i="3"/>
  <c r="AT32" i="3"/>
  <c r="AU32" i="3"/>
  <c r="AV32" i="3"/>
  <c r="AW32" i="3"/>
  <c r="AX32" i="3"/>
  <c r="AY32" i="3"/>
  <c r="AI33" i="3"/>
  <c r="AJ33" i="3"/>
  <c r="AK33" i="3"/>
  <c r="AL33" i="3"/>
  <c r="AM33" i="3"/>
  <c r="AN33" i="3"/>
  <c r="AO33" i="3"/>
  <c r="AP33" i="3"/>
  <c r="AQ33" i="3"/>
  <c r="AR33" i="3"/>
  <c r="AS33" i="3"/>
  <c r="AT33" i="3"/>
  <c r="AU33" i="3"/>
  <c r="AV33" i="3"/>
  <c r="AW33" i="3"/>
  <c r="AX33" i="3"/>
  <c r="AY33" i="3"/>
  <c r="AI34" i="3"/>
  <c r="AJ34" i="3"/>
  <c r="AK34" i="3"/>
  <c r="AL34" i="3"/>
  <c r="AM34" i="3"/>
  <c r="AN34" i="3"/>
  <c r="AO34" i="3"/>
  <c r="AP34" i="3"/>
  <c r="AQ34" i="3"/>
  <c r="AR34" i="3"/>
  <c r="AS34" i="3"/>
  <c r="AT34" i="3"/>
  <c r="AU34" i="3"/>
  <c r="AV34" i="3"/>
  <c r="AW34" i="3"/>
  <c r="AX34" i="3"/>
  <c r="AY34" i="3"/>
  <c r="AI35" i="3"/>
  <c r="AJ35" i="3"/>
  <c r="AK35" i="3"/>
  <c r="AL35" i="3"/>
  <c r="AM35" i="3"/>
  <c r="AN35" i="3"/>
  <c r="AO35" i="3"/>
  <c r="AP35" i="3"/>
  <c r="AQ35" i="3"/>
  <c r="AR35" i="3"/>
  <c r="AS35" i="3"/>
  <c r="AT35" i="3"/>
  <c r="AU35" i="3"/>
  <c r="AV35" i="3"/>
  <c r="AW35" i="3"/>
  <c r="AX35" i="3"/>
  <c r="AY35" i="3"/>
  <c r="AI36" i="3"/>
  <c r="AJ36" i="3"/>
  <c r="AK36" i="3"/>
  <c r="AL36" i="3"/>
  <c r="AM36" i="3"/>
  <c r="AN36" i="3"/>
  <c r="AO36" i="3"/>
  <c r="AP36" i="3"/>
  <c r="AQ36" i="3"/>
  <c r="AR36" i="3"/>
  <c r="AS36" i="3"/>
  <c r="AT36" i="3"/>
  <c r="AU36" i="3"/>
  <c r="AV36" i="3"/>
  <c r="AW36" i="3"/>
  <c r="AX36" i="3"/>
  <c r="AY36" i="3"/>
  <c r="AI37" i="3"/>
  <c r="AJ37" i="3"/>
  <c r="AK37" i="3"/>
  <c r="AL37" i="3"/>
  <c r="AM37" i="3"/>
  <c r="AN37" i="3"/>
  <c r="AO37" i="3"/>
  <c r="AP37" i="3"/>
  <c r="AQ37" i="3"/>
  <c r="AR37" i="3"/>
  <c r="AS37" i="3"/>
  <c r="AT37" i="3"/>
  <c r="AU37" i="3"/>
  <c r="AV37" i="3"/>
  <c r="AW37" i="3"/>
  <c r="AX37" i="3"/>
  <c r="AY37" i="3"/>
  <c r="AI38" i="3"/>
  <c r="AJ38" i="3"/>
  <c r="AK38" i="3"/>
  <c r="AL38" i="3"/>
  <c r="AM38" i="3"/>
  <c r="AN38" i="3"/>
  <c r="AO38" i="3"/>
  <c r="AP38" i="3"/>
  <c r="AQ38" i="3"/>
  <c r="AR38" i="3"/>
  <c r="AS38" i="3"/>
  <c r="AT38" i="3"/>
  <c r="AU38" i="3"/>
  <c r="AV38" i="3"/>
  <c r="AW38" i="3"/>
  <c r="AX38" i="3"/>
  <c r="AY38" i="3"/>
  <c r="AI39" i="3"/>
  <c r="AJ39" i="3"/>
  <c r="AK39" i="3"/>
  <c r="AL39" i="3"/>
  <c r="AM39" i="3"/>
  <c r="AN39" i="3"/>
  <c r="AO39" i="3"/>
  <c r="AP39" i="3"/>
  <c r="AQ39" i="3"/>
  <c r="AR39" i="3"/>
  <c r="AS39" i="3"/>
  <c r="AT39" i="3"/>
  <c r="AU39" i="3"/>
  <c r="AV39" i="3"/>
  <c r="AW39" i="3"/>
  <c r="AX39" i="3"/>
  <c r="AY39" i="3"/>
  <c r="AI40" i="3"/>
  <c r="AJ40" i="3"/>
  <c r="AK40" i="3"/>
  <c r="AL40" i="3"/>
  <c r="AM40" i="3"/>
  <c r="AN40" i="3"/>
  <c r="AO40" i="3"/>
  <c r="AP40" i="3"/>
  <c r="AQ40" i="3"/>
  <c r="AR40" i="3"/>
  <c r="AS40" i="3"/>
  <c r="AT40" i="3"/>
  <c r="AU40" i="3"/>
  <c r="AV40" i="3"/>
  <c r="AW40" i="3"/>
  <c r="AX40" i="3"/>
  <c r="AY40" i="3"/>
  <c r="AI41" i="3"/>
  <c r="AJ41" i="3"/>
  <c r="AK41" i="3"/>
  <c r="AL41" i="3"/>
  <c r="AM41" i="3"/>
  <c r="AN41" i="3"/>
  <c r="AO41" i="3"/>
  <c r="AP41" i="3"/>
  <c r="AQ41" i="3"/>
  <c r="AR41" i="3"/>
  <c r="AS41" i="3"/>
  <c r="AT41" i="3"/>
  <c r="AU41" i="3"/>
  <c r="AV41" i="3"/>
  <c r="AW41" i="3"/>
  <c r="AX41" i="3"/>
  <c r="AY41" i="3"/>
  <c r="AI42" i="3"/>
  <c r="AJ42" i="3"/>
  <c r="AK42" i="3"/>
  <c r="AL42" i="3"/>
  <c r="AM42" i="3"/>
  <c r="AN42" i="3"/>
  <c r="AO42" i="3"/>
  <c r="AP42" i="3"/>
  <c r="AQ42" i="3"/>
  <c r="AR42" i="3"/>
  <c r="AS42" i="3"/>
  <c r="AT42" i="3"/>
  <c r="AU42" i="3"/>
  <c r="AV42" i="3"/>
  <c r="AW42" i="3"/>
  <c r="AX42" i="3"/>
  <c r="AY42" i="3"/>
  <c r="AI43" i="3"/>
  <c r="AJ43" i="3"/>
  <c r="AK43" i="3"/>
  <c r="AL43" i="3"/>
  <c r="AM43" i="3"/>
  <c r="AN43" i="3"/>
  <c r="AO43" i="3"/>
  <c r="AP43" i="3"/>
  <c r="AQ43" i="3"/>
  <c r="AR43" i="3"/>
  <c r="AS43" i="3"/>
  <c r="AT43" i="3"/>
  <c r="AU43" i="3"/>
  <c r="AV43" i="3"/>
  <c r="AW43" i="3"/>
  <c r="AX43" i="3"/>
  <c r="AY43" i="3"/>
  <c r="AI44" i="3"/>
  <c r="AJ44" i="3"/>
  <c r="AK44" i="3"/>
  <c r="AL44" i="3"/>
  <c r="AM44" i="3"/>
  <c r="AN44" i="3"/>
  <c r="AO44" i="3"/>
  <c r="AP44" i="3"/>
  <c r="AQ44" i="3"/>
  <c r="AR44" i="3"/>
  <c r="AS44" i="3"/>
  <c r="AT44" i="3"/>
  <c r="AU44" i="3"/>
  <c r="AV44" i="3"/>
  <c r="AW44" i="3"/>
  <c r="AX44" i="3"/>
  <c r="AY44" i="3"/>
  <c r="AI45" i="3"/>
  <c r="AJ45" i="3"/>
  <c r="AK45" i="3"/>
  <c r="AL45" i="3"/>
  <c r="AM45" i="3"/>
  <c r="AN45" i="3"/>
  <c r="AO45" i="3"/>
  <c r="AP45" i="3"/>
  <c r="AQ45" i="3"/>
  <c r="AR45" i="3"/>
  <c r="AS45" i="3"/>
  <c r="AT45" i="3"/>
  <c r="AU45" i="3"/>
  <c r="AV45" i="3"/>
  <c r="AW45" i="3"/>
  <c r="AX45" i="3"/>
  <c r="AY45" i="3"/>
  <c r="AI46" i="3"/>
  <c r="AJ46" i="3"/>
  <c r="AK46" i="3"/>
  <c r="AL46" i="3"/>
  <c r="AM46" i="3"/>
  <c r="AN46" i="3"/>
  <c r="AO46" i="3"/>
  <c r="AP46" i="3"/>
  <c r="AQ46" i="3"/>
  <c r="AR46" i="3"/>
  <c r="AS46" i="3"/>
  <c r="AT46" i="3"/>
  <c r="AU46" i="3"/>
  <c r="AV46" i="3"/>
  <c r="AW46" i="3"/>
  <c r="AX46" i="3"/>
  <c r="AY46" i="3"/>
  <c r="AI47" i="3"/>
  <c r="AJ47" i="3"/>
  <c r="AK47" i="3"/>
  <c r="AL47" i="3"/>
  <c r="AM47" i="3"/>
  <c r="AN47" i="3"/>
  <c r="AO47" i="3"/>
  <c r="AP47" i="3"/>
  <c r="AQ47" i="3"/>
  <c r="AR47" i="3"/>
  <c r="AS47" i="3"/>
  <c r="AT47" i="3"/>
  <c r="AU47" i="3"/>
  <c r="AV47" i="3"/>
  <c r="AW47" i="3"/>
  <c r="AX47" i="3"/>
  <c r="AY47" i="3"/>
  <c r="AI48" i="3"/>
  <c r="AJ48" i="3"/>
  <c r="AK48" i="3"/>
  <c r="AL48" i="3"/>
  <c r="AM48" i="3"/>
  <c r="AN48" i="3"/>
  <c r="AO48" i="3"/>
  <c r="AP48" i="3"/>
  <c r="AQ48" i="3"/>
  <c r="AR48" i="3"/>
  <c r="AS48" i="3"/>
  <c r="AT48" i="3"/>
  <c r="AU48" i="3"/>
  <c r="AV48" i="3"/>
  <c r="AW48" i="3"/>
  <c r="AX48" i="3"/>
  <c r="AY48" i="3"/>
  <c r="AI49" i="3"/>
  <c r="AJ49" i="3"/>
  <c r="AK49" i="3"/>
  <c r="AL49" i="3"/>
  <c r="AM49" i="3"/>
  <c r="AN49" i="3"/>
  <c r="AO49" i="3"/>
  <c r="AP49" i="3"/>
  <c r="AQ49" i="3"/>
  <c r="AR49" i="3"/>
  <c r="AS49" i="3"/>
  <c r="AT49" i="3"/>
  <c r="AU49" i="3"/>
  <c r="AV49" i="3"/>
  <c r="AW49" i="3"/>
  <c r="AX49" i="3"/>
  <c r="AY49" i="3"/>
  <c r="AI50" i="3"/>
  <c r="AJ50" i="3"/>
  <c r="AK50" i="3"/>
  <c r="AL50" i="3"/>
  <c r="AM50" i="3"/>
  <c r="AN50" i="3"/>
  <c r="AO50" i="3"/>
  <c r="AP50" i="3"/>
  <c r="AQ50" i="3"/>
  <c r="AR50" i="3"/>
  <c r="AS50" i="3"/>
  <c r="AT50" i="3"/>
  <c r="AU50" i="3"/>
  <c r="AV50" i="3"/>
  <c r="AW50" i="3"/>
  <c r="AX50" i="3"/>
  <c r="AY50" i="3"/>
  <c r="AI51" i="3"/>
  <c r="AJ51" i="3"/>
  <c r="AK51" i="3"/>
  <c r="AL51" i="3"/>
  <c r="AM51" i="3"/>
  <c r="AN51" i="3"/>
  <c r="AO51" i="3"/>
  <c r="AP51" i="3"/>
  <c r="AQ51" i="3"/>
  <c r="AR51" i="3"/>
  <c r="AS51" i="3"/>
  <c r="AT51" i="3"/>
  <c r="AU51" i="3"/>
  <c r="AV51" i="3"/>
  <c r="AW51" i="3"/>
  <c r="AX51" i="3"/>
  <c r="AY51" i="3"/>
  <c r="AI52" i="3"/>
  <c r="AJ52" i="3"/>
  <c r="AK52" i="3"/>
  <c r="AL52" i="3"/>
  <c r="AM52" i="3"/>
  <c r="AN52" i="3"/>
  <c r="AO52" i="3"/>
  <c r="AP52" i="3"/>
  <c r="AQ52" i="3"/>
  <c r="AR52" i="3"/>
  <c r="AS52" i="3"/>
  <c r="AT52" i="3"/>
  <c r="AU52" i="3"/>
  <c r="AV52" i="3"/>
  <c r="AW52" i="3"/>
  <c r="AX52" i="3"/>
  <c r="AY52" i="3"/>
  <c r="AI53" i="3"/>
  <c r="AJ53" i="3"/>
  <c r="AK53" i="3"/>
  <c r="AL53" i="3"/>
  <c r="AM53" i="3"/>
  <c r="AN53" i="3"/>
  <c r="AO53" i="3"/>
  <c r="AP53" i="3"/>
  <c r="AQ53" i="3"/>
  <c r="AR53" i="3"/>
  <c r="AS53" i="3"/>
  <c r="AT53" i="3"/>
  <c r="AU53" i="3"/>
  <c r="AV53" i="3"/>
  <c r="AW53" i="3"/>
  <c r="AX53" i="3"/>
  <c r="AY53" i="3"/>
  <c r="AI54" i="3"/>
  <c r="AJ54" i="3"/>
  <c r="AK54" i="3"/>
  <c r="AL54" i="3"/>
  <c r="AM54" i="3"/>
  <c r="AN54" i="3"/>
  <c r="AO54" i="3"/>
  <c r="AP54" i="3"/>
  <c r="AQ54" i="3"/>
  <c r="AR54" i="3"/>
  <c r="AS54" i="3"/>
  <c r="AT54" i="3"/>
  <c r="AU54" i="3"/>
  <c r="AV54" i="3"/>
  <c r="AW54" i="3"/>
  <c r="AX54" i="3"/>
  <c r="AY54" i="3"/>
  <c r="AI55" i="3"/>
  <c r="AJ55" i="3"/>
  <c r="AK55" i="3"/>
  <c r="AL55" i="3"/>
  <c r="AM55" i="3"/>
  <c r="AN55" i="3"/>
  <c r="AO55" i="3"/>
  <c r="AP55" i="3"/>
  <c r="AQ55" i="3"/>
  <c r="AR55" i="3"/>
  <c r="AS55" i="3"/>
  <c r="AT55" i="3"/>
  <c r="AU55" i="3"/>
  <c r="AV55" i="3"/>
  <c r="AW55" i="3"/>
  <c r="AX55" i="3"/>
  <c r="AY55" i="3"/>
  <c r="AI56" i="3"/>
  <c r="AJ56" i="3"/>
  <c r="AK56" i="3"/>
  <c r="AL56" i="3"/>
  <c r="AM56" i="3"/>
  <c r="AN56" i="3"/>
  <c r="AO56" i="3"/>
  <c r="AP56" i="3"/>
  <c r="AQ56" i="3"/>
  <c r="AR56" i="3"/>
  <c r="AS56" i="3"/>
  <c r="AT56" i="3"/>
  <c r="AU56" i="3"/>
  <c r="AV56" i="3"/>
  <c r="AW56" i="3"/>
  <c r="AX56" i="3"/>
  <c r="AY56" i="3"/>
  <c r="AI57" i="3"/>
  <c r="AJ57" i="3"/>
  <c r="AK57" i="3"/>
  <c r="AL57" i="3"/>
  <c r="AM57" i="3"/>
  <c r="AN57" i="3"/>
  <c r="AO57" i="3"/>
  <c r="AP57" i="3"/>
  <c r="AQ57" i="3"/>
  <c r="AR57" i="3"/>
  <c r="AS57" i="3"/>
  <c r="AT57" i="3"/>
  <c r="AU57" i="3"/>
  <c r="AV57" i="3"/>
  <c r="AW57" i="3"/>
  <c r="AX57" i="3"/>
  <c r="AY57" i="3"/>
  <c r="AI58" i="3"/>
  <c r="AJ58" i="3"/>
  <c r="AK58" i="3"/>
  <c r="AL58" i="3"/>
  <c r="AM58" i="3"/>
  <c r="AN58" i="3"/>
  <c r="AO58" i="3"/>
  <c r="AP58" i="3"/>
  <c r="AQ58" i="3"/>
  <c r="AR58" i="3"/>
  <c r="AS58" i="3"/>
  <c r="AT58" i="3"/>
  <c r="AU58" i="3"/>
  <c r="AV58" i="3"/>
  <c r="AW58" i="3"/>
  <c r="AX58" i="3"/>
  <c r="AY58" i="3"/>
  <c r="AI59" i="3"/>
  <c r="AJ59" i="3"/>
  <c r="AK59" i="3"/>
  <c r="AL59" i="3"/>
  <c r="AM59" i="3"/>
  <c r="AN59" i="3"/>
  <c r="AO59" i="3"/>
  <c r="AP59" i="3"/>
  <c r="AQ59" i="3"/>
  <c r="AR59" i="3"/>
  <c r="AS59" i="3"/>
  <c r="AT59" i="3"/>
  <c r="AU59" i="3"/>
  <c r="AV59" i="3"/>
  <c r="AW59" i="3"/>
  <c r="AX59" i="3"/>
  <c r="AY59" i="3"/>
  <c r="AI60" i="3"/>
  <c r="AJ60" i="3"/>
  <c r="AK60" i="3"/>
  <c r="AL60" i="3"/>
  <c r="AM60" i="3"/>
  <c r="AN60" i="3"/>
  <c r="AO60" i="3"/>
  <c r="AP60" i="3"/>
  <c r="AQ60" i="3"/>
  <c r="AR60" i="3"/>
  <c r="AS60" i="3"/>
  <c r="AT60" i="3"/>
  <c r="AU60" i="3"/>
  <c r="AV60" i="3"/>
  <c r="AW60" i="3"/>
  <c r="AX60" i="3"/>
  <c r="AY60" i="3"/>
  <c r="AI61" i="3"/>
  <c r="AJ61" i="3"/>
  <c r="AK61" i="3"/>
  <c r="AL61" i="3"/>
  <c r="AM61" i="3"/>
  <c r="AN61" i="3"/>
  <c r="AO61" i="3"/>
  <c r="AP61" i="3"/>
  <c r="AQ61" i="3"/>
  <c r="AR61" i="3"/>
  <c r="AS61" i="3"/>
  <c r="AT61" i="3"/>
  <c r="AU61" i="3"/>
  <c r="AV61" i="3"/>
  <c r="AW61" i="3"/>
  <c r="AX61" i="3"/>
  <c r="AY61" i="3"/>
  <c r="AI62" i="3"/>
  <c r="AJ62" i="3"/>
  <c r="AK62" i="3"/>
  <c r="AL62" i="3"/>
  <c r="AM62" i="3"/>
  <c r="AN62" i="3"/>
  <c r="AO62" i="3"/>
  <c r="AP62" i="3"/>
  <c r="AQ62" i="3"/>
  <c r="AR62" i="3"/>
  <c r="AS62" i="3"/>
  <c r="AT62" i="3"/>
  <c r="AU62" i="3"/>
  <c r="AV62" i="3"/>
  <c r="AW62" i="3"/>
  <c r="AX62" i="3"/>
  <c r="AY62" i="3"/>
  <c r="AI63" i="3"/>
  <c r="AJ63" i="3"/>
  <c r="AK63" i="3"/>
  <c r="AL63" i="3"/>
  <c r="AM63" i="3"/>
  <c r="AN63" i="3"/>
  <c r="AO63" i="3"/>
  <c r="AP63" i="3"/>
  <c r="AQ63" i="3"/>
  <c r="AR63" i="3"/>
  <c r="AS63" i="3"/>
  <c r="AT63" i="3"/>
  <c r="AU63" i="3"/>
  <c r="AV63" i="3"/>
  <c r="AW63" i="3"/>
  <c r="AX63" i="3"/>
  <c r="AY63" i="3"/>
  <c r="AI64" i="3"/>
  <c r="AJ64" i="3"/>
  <c r="AK64" i="3"/>
  <c r="AL64" i="3"/>
  <c r="AM64" i="3"/>
  <c r="AN64" i="3"/>
  <c r="AO64" i="3"/>
  <c r="AP64" i="3"/>
  <c r="AQ64" i="3"/>
  <c r="AR64" i="3"/>
  <c r="AS64" i="3"/>
  <c r="AT64" i="3"/>
  <c r="AU64" i="3"/>
  <c r="AV64" i="3"/>
  <c r="AW64" i="3"/>
  <c r="AX64" i="3"/>
  <c r="AY64" i="3"/>
  <c r="AI65" i="3"/>
  <c r="AJ65" i="3"/>
  <c r="AK65" i="3"/>
  <c r="AL65" i="3"/>
  <c r="AM65" i="3"/>
  <c r="AN65" i="3"/>
  <c r="AO65" i="3"/>
  <c r="AP65" i="3"/>
  <c r="AQ65" i="3"/>
  <c r="AR65" i="3"/>
  <c r="AS65" i="3"/>
  <c r="AT65" i="3"/>
  <c r="AU65" i="3"/>
  <c r="AV65" i="3"/>
  <c r="AW65" i="3"/>
  <c r="AX65" i="3"/>
  <c r="AY65" i="3"/>
  <c r="AI66" i="3"/>
  <c r="AJ66" i="3"/>
  <c r="AK66" i="3"/>
  <c r="AL66" i="3"/>
  <c r="AM66" i="3"/>
  <c r="AN66" i="3"/>
  <c r="AO66" i="3"/>
  <c r="AP66" i="3"/>
  <c r="AQ66" i="3"/>
  <c r="AR66" i="3"/>
  <c r="AS66" i="3"/>
  <c r="AT66" i="3"/>
  <c r="AU66" i="3"/>
  <c r="AV66" i="3"/>
  <c r="AW66" i="3"/>
  <c r="AX66" i="3"/>
  <c r="AY66" i="3"/>
  <c r="AI67" i="3"/>
  <c r="AJ67" i="3"/>
  <c r="AK67" i="3"/>
  <c r="AL67" i="3"/>
  <c r="AM67" i="3"/>
  <c r="AN67" i="3"/>
  <c r="AO67" i="3"/>
  <c r="AP67" i="3"/>
  <c r="AQ67" i="3"/>
  <c r="AR67" i="3"/>
  <c r="AS67" i="3"/>
  <c r="AT67" i="3"/>
  <c r="AU67" i="3"/>
  <c r="AV67" i="3"/>
  <c r="AW67" i="3"/>
  <c r="AX67" i="3"/>
  <c r="AY67" i="3"/>
  <c r="AI68" i="3"/>
  <c r="AJ68" i="3"/>
  <c r="AK68" i="3"/>
  <c r="AL68" i="3"/>
  <c r="AM68" i="3"/>
  <c r="AN68" i="3"/>
  <c r="AO68" i="3"/>
  <c r="AP68" i="3"/>
  <c r="AQ68" i="3"/>
  <c r="AR68" i="3"/>
  <c r="AS68" i="3"/>
  <c r="AT68" i="3"/>
  <c r="AU68" i="3"/>
  <c r="AV68" i="3"/>
  <c r="AW68" i="3"/>
  <c r="AX68" i="3"/>
  <c r="AY68" i="3"/>
  <c r="AI69" i="3"/>
  <c r="AJ69" i="3"/>
  <c r="AK69" i="3"/>
  <c r="AL69" i="3"/>
  <c r="AM69" i="3"/>
  <c r="AN69" i="3"/>
  <c r="AO69" i="3"/>
  <c r="AP69" i="3"/>
  <c r="AQ69" i="3"/>
  <c r="AR69" i="3"/>
  <c r="AS69" i="3"/>
  <c r="AT69" i="3"/>
  <c r="AU69" i="3"/>
  <c r="AV69" i="3"/>
  <c r="AW69" i="3"/>
  <c r="AX69" i="3"/>
  <c r="AY69" i="3"/>
  <c r="AI70" i="3"/>
  <c r="AJ70" i="3"/>
  <c r="AK70" i="3"/>
  <c r="AL70" i="3"/>
  <c r="AM70" i="3"/>
  <c r="AN70" i="3"/>
  <c r="AO70" i="3"/>
  <c r="AP70" i="3"/>
  <c r="AQ70" i="3"/>
  <c r="AR70" i="3"/>
  <c r="AS70" i="3"/>
  <c r="AT70" i="3"/>
  <c r="AU70" i="3"/>
  <c r="AV70" i="3"/>
  <c r="AW70" i="3"/>
  <c r="AX70" i="3"/>
  <c r="AY70" i="3"/>
  <c r="AI71" i="3"/>
  <c r="AJ71" i="3"/>
  <c r="AK71" i="3"/>
  <c r="AL71" i="3"/>
  <c r="AM71" i="3"/>
  <c r="AN71" i="3"/>
  <c r="AO71" i="3"/>
  <c r="AP71" i="3"/>
  <c r="AQ71" i="3"/>
  <c r="AR71" i="3"/>
  <c r="AS71" i="3"/>
  <c r="AT71" i="3"/>
  <c r="AU71" i="3"/>
  <c r="AV71" i="3"/>
  <c r="AW71" i="3"/>
  <c r="AX71" i="3"/>
  <c r="AY71" i="3"/>
  <c r="AI72" i="3"/>
  <c r="AJ72" i="3"/>
  <c r="AK72" i="3"/>
  <c r="AL72" i="3"/>
  <c r="AM72" i="3"/>
  <c r="AN72" i="3"/>
  <c r="AO72" i="3"/>
  <c r="AP72" i="3"/>
  <c r="AQ72" i="3"/>
  <c r="AR72" i="3"/>
  <c r="AS72" i="3"/>
  <c r="AT72" i="3"/>
  <c r="AU72" i="3"/>
  <c r="AV72" i="3"/>
  <c r="AW72" i="3"/>
  <c r="AX72" i="3"/>
  <c r="AY72" i="3"/>
  <c r="AI73" i="3"/>
  <c r="AJ73" i="3"/>
  <c r="AK73" i="3"/>
  <c r="AL73" i="3"/>
  <c r="AM73" i="3"/>
  <c r="AN73" i="3"/>
  <c r="AO73" i="3"/>
  <c r="AP73" i="3"/>
  <c r="AQ73" i="3"/>
  <c r="AR73" i="3"/>
  <c r="AS73" i="3"/>
  <c r="AT73" i="3"/>
  <c r="AU73" i="3"/>
  <c r="AV73" i="3"/>
  <c r="AW73" i="3"/>
  <c r="AX73" i="3"/>
  <c r="AY73" i="3"/>
  <c r="AI74" i="3"/>
  <c r="AJ74" i="3"/>
  <c r="AK74" i="3"/>
  <c r="AL74" i="3"/>
  <c r="AM74" i="3"/>
  <c r="AN74" i="3"/>
  <c r="AO74" i="3"/>
  <c r="AP74" i="3"/>
  <c r="AQ74" i="3"/>
  <c r="AR74" i="3"/>
  <c r="AS74" i="3"/>
  <c r="AT74" i="3"/>
  <c r="AU74" i="3"/>
  <c r="AV74" i="3"/>
  <c r="AW74" i="3"/>
  <c r="AX74" i="3"/>
  <c r="AY74" i="3"/>
  <c r="AI75" i="3"/>
  <c r="AJ75" i="3"/>
  <c r="AK75" i="3"/>
  <c r="AL75" i="3"/>
  <c r="AM75" i="3"/>
  <c r="AN75" i="3"/>
  <c r="AO75" i="3"/>
  <c r="AP75" i="3"/>
  <c r="AQ75" i="3"/>
  <c r="AR75" i="3"/>
  <c r="AS75" i="3"/>
  <c r="AT75" i="3"/>
  <c r="AU75" i="3"/>
  <c r="AV75" i="3"/>
  <c r="AW75" i="3"/>
  <c r="AX75" i="3"/>
  <c r="AY75" i="3"/>
  <c r="AI76" i="3"/>
  <c r="AJ76" i="3"/>
  <c r="AK76" i="3"/>
  <c r="AL76" i="3"/>
  <c r="AM76" i="3"/>
  <c r="AN76" i="3"/>
  <c r="AO76" i="3"/>
  <c r="AP76" i="3"/>
  <c r="AQ76" i="3"/>
  <c r="AR76" i="3"/>
  <c r="AS76" i="3"/>
  <c r="AT76" i="3"/>
  <c r="AU76" i="3"/>
  <c r="AV76" i="3"/>
  <c r="AW76" i="3"/>
  <c r="AX76" i="3"/>
  <c r="AY76" i="3"/>
  <c r="AI77" i="3"/>
  <c r="AJ77" i="3"/>
  <c r="AK77" i="3"/>
  <c r="AL77" i="3"/>
  <c r="AM77" i="3"/>
  <c r="AN77" i="3"/>
  <c r="AO77" i="3"/>
  <c r="AP77" i="3"/>
  <c r="AQ77" i="3"/>
  <c r="AR77" i="3"/>
  <c r="AS77" i="3"/>
  <c r="AT77" i="3"/>
  <c r="AU77" i="3"/>
  <c r="AV77" i="3"/>
  <c r="AW77" i="3"/>
  <c r="AX77" i="3"/>
  <c r="AY77" i="3"/>
  <c r="AI78" i="3"/>
  <c r="AJ78" i="3"/>
  <c r="AK78" i="3"/>
  <c r="AL78" i="3"/>
  <c r="AM78" i="3"/>
  <c r="AN78" i="3"/>
  <c r="AO78" i="3"/>
  <c r="AP78" i="3"/>
  <c r="AQ78" i="3"/>
  <c r="AR78" i="3"/>
  <c r="AS78" i="3"/>
  <c r="AT78" i="3"/>
  <c r="AU78" i="3"/>
  <c r="AV78" i="3"/>
  <c r="AW78" i="3"/>
  <c r="AX78" i="3"/>
  <c r="AY78" i="3"/>
  <c r="AI79" i="3"/>
  <c r="AJ79" i="3"/>
  <c r="AK79" i="3"/>
  <c r="AL79" i="3"/>
  <c r="AM79" i="3"/>
  <c r="AN79" i="3"/>
  <c r="AO79" i="3"/>
  <c r="AP79" i="3"/>
  <c r="AQ79" i="3"/>
  <c r="AR79" i="3"/>
  <c r="AS79" i="3"/>
  <c r="AT79" i="3"/>
  <c r="AU79" i="3"/>
  <c r="AV79" i="3"/>
  <c r="AW79" i="3"/>
  <c r="AX79" i="3"/>
  <c r="AY79" i="3"/>
  <c r="AI80" i="3"/>
  <c r="AJ80" i="3"/>
  <c r="AK80" i="3"/>
  <c r="AL80" i="3"/>
  <c r="AM80" i="3"/>
  <c r="AN80" i="3"/>
  <c r="AO80" i="3"/>
  <c r="AP80" i="3"/>
  <c r="AQ80" i="3"/>
  <c r="AR80" i="3"/>
  <c r="AS80" i="3"/>
  <c r="AT80" i="3"/>
  <c r="AU80" i="3"/>
  <c r="AV80" i="3"/>
  <c r="AW80" i="3"/>
  <c r="AX80" i="3"/>
  <c r="AY80" i="3"/>
  <c r="AI81" i="3"/>
  <c r="AJ81" i="3"/>
  <c r="AK81" i="3"/>
  <c r="AL81" i="3"/>
  <c r="AM81" i="3"/>
  <c r="AN81" i="3"/>
  <c r="AO81" i="3"/>
  <c r="AP81" i="3"/>
  <c r="AQ81" i="3"/>
  <c r="AR81" i="3"/>
  <c r="AS81" i="3"/>
  <c r="AT81" i="3"/>
  <c r="AU81" i="3"/>
  <c r="AV81" i="3"/>
  <c r="AW81" i="3"/>
  <c r="AX81" i="3"/>
  <c r="AY81" i="3"/>
  <c r="AI82" i="3"/>
  <c r="AJ82" i="3"/>
  <c r="AK82" i="3"/>
  <c r="AL82" i="3"/>
  <c r="AM82" i="3"/>
  <c r="AN82" i="3"/>
  <c r="AO82" i="3"/>
  <c r="AP82" i="3"/>
  <c r="AQ82" i="3"/>
  <c r="AR82" i="3"/>
  <c r="AS82" i="3"/>
  <c r="AT82" i="3"/>
  <c r="AU82" i="3"/>
  <c r="AV82" i="3"/>
  <c r="AW82" i="3"/>
  <c r="AX82" i="3"/>
  <c r="AY82" i="3"/>
  <c r="AI83" i="3"/>
  <c r="AJ83" i="3"/>
  <c r="AK83" i="3"/>
  <c r="AL83" i="3"/>
  <c r="AM83" i="3"/>
  <c r="AN83" i="3"/>
  <c r="AO83" i="3"/>
  <c r="AP83" i="3"/>
  <c r="AQ83" i="3"/>
  <c r="AR83" i="3"/>
  <c r="AS83" i="3"/>
  <c r="AT83" i="3"/>
  <c r="AU83" i="3"/>
  <c r="AV83" i="3"/>
  <c r="AW83" i="3"/>
  <c r="AX83" i="3"/>
  <c r="AY83" i="3"/>
  <c r="AI84" i="3"/>
  <c r="AJ84" i="3"/>
  <c r="AK84" i="3"/>
  <c r="AL84" i="3"/>
  <c r="AM84" i="3"/>
  <c r="AN84" i="3"/>
  <c r="AO84" i="3"/>
  <c r="AP84" i="3"/>
  <c r="AQ84" i="3"/>
  <c r="AR84" i="3"/>
  <c r="AS84" i="3"/>
  <c r="AT84" i="3"/>
  <c r="AU84" i="3"/>
  <c r="AV84" i="3"/>
  <c r="AW84" i="3"/>
  <c r="AX84" i="3"/>
  <c r="AY84" i="3"/>
  <c r="AI85" i="3"/>
  <c r="AJ85" i="3"/>
  <c r="AK85" i="3"/>
  <c r="AL85" i="3"/>
  <c r="AM85" i="3"/>
  <c r="AN85" i="3"/>
  <c r="AO85" i="3"/>
  <c r="AP85" i="3"/>
  <c r="AQ85" i="3"/>
  <c r="AR85" i="3"/>
  <c r="AS85" i="3"/>
  <c r="AT85" i="3"/>
  <c r="AU85" i="3"/>
  <c r="AV85" i="3"/>
  <c r="AW85" i="3"/>
  <c r="AX85" i="3"/>
  <c r="AY85" i="3"/>
  <c r="AI86" i="3"/>
  <c r="AJ86" i="3"/>
  <c r="AK86" i="3"/>
  <c r="AL86" i="3"/>
  <c r="AM86" i="3"/>
  <c r="AN86" i="3"/>
  <c r="AO86" i="3"/>
  <c r="AP86" i="3"/>
  <c r="AQ86" i="3"/>
  <c r="AR86" i="3"/>
  <c r="AS86" i="3"/>
  <c r="AT86" i="3"/>
  <c r="AU86" i="3"/>
  <c r="AV86" i="3"/>
  <c r="AW86" i="3"/>
  <c r="AX86" i="3"/>
  <c r="AY86" i="3"/>
  <c r="AI87" i="3"/>
  <c r="AJ87" i="3"/>
  <c r="AK87" i="3"/>
  <c r="AL87" i="3"/>
  <c r="AM87" i="3"/>
  <c r="AN87" i="3"/>
  <c r="AO87" i="3"/>
  <c r="AP87" i="3"/>
  <c r="AQ87" i="3"/>
  <c r="AR87" i="3"/>
  <c r="AS87" i="3"/>
  <c r="AT87" i="3"/>
  <c r="AU87" i="3"/>
  <c r="AV87" i="3"/>
  <c r="AW87" i="3"/>
  <c r="AX87" i="3"/>
  <c r="AY87" i="3"/>
  <c r="AI88" i="3"/>
  <c r="AJ88" i="3"/>
  <c r="AK88" i="3"/>
  <c r="AL88" i="3"/>
  <c r="AM88" i="3"/>
  <c r="AN88" i="3"/>
  <c r="AO88" i="3"/>
  <c r="AP88" i="3"/>
  <c r="AQ88" i="3"/>
  <c r="AR88" i="3"/>
  <c r="AS88" i="3"/>
  <c r="AT88" i="3"/>
  <c r="AU88" i="3"/>
  <c r="AV88" i="3"/>
  <c r="AW88" i="3"/>
  <c r="AX88" i="3"/>
  <c r="AY88" i="3"/>
  <c r="AI89" i="3"/>
  <c r="AJ89" i="3"/>
  <c r="AK89" i="3"/>
  <c r="AL89" i="3"/>
  <c r="AM89" i="3"/>
  <c r="AN89" i="3"/>
  <c r="AO89" i="3"/>
  <c r="AP89" i="3"/>
  <c r="AQ89" i="3"/>
  <c r="AR89" i="3"/>
  <c r="AS89" i="3"/>
  <c r="AT89" i="3"/>
  <c r="AU89" i="3"/>
  <c r="AV89" i="3"/>
  <c r="AW89" i="3"/>
  <c r="AX89" i="3"/>
  <c r="AY89" i="3"/>
  <c r="AI90" i="3"/>
  <c r="AJ90" i="3"/>
  <c r="AK90" i="3"/>
  <c r="AL90" i="3"/>
  <c r="AM90" i="3"/>
  <c r="AN90" i="3"/>
  <c r="AO90" i="3"/>
  <c r="AP90" i="3"/>
  <c r="AQ90" i="3"/>
  <c r="AR90" i="3"/>
  <c r="AS90" i="3"/>
  <c r="AT90" i="3"/>
  <c r="AU90" i="3"/>
  <c r="AV90" i="3"/>
  <c r="AW90" i="3"/>
  <c r="AX90" i="3"/>
  <c r="AY90" i="3"/>
  <c r="AI91" i="3"/>
  <c r="AJ91" i="3"/>
  <c r="AK91" i="3"/>
  <c r="AL91" i="3"/>
  <c r="AM91" i="3"/>
  <c r="AN91" i="3"/>
  <c r="AO91" i="3"/>
  <c r="AP91" i="3"/>
  <c r="AQ91" i="3"/>
  <c r="AR91" i="3"/>
  <c r="AS91" i="3"/>
  <c r="AT91" i="3"/>
  <c r="AU91" i="3"/>
  <c r="AV91" i="3"/>
  <c r="AW91" i="3"/>
  <c r="AX91" i="3"/>
  <c r="AY91" i="3"/>
  <c r="AI92" i="3"/>
  <c r="AJ92" i="3"/>
  <c r="AK92" i="3"/>
  <c r="AL92" i="3"/>
  <c r="AM92" i="3"/>
  <c r="AN92" i="3"/>
  <c r="AO92" i="3"/>
  <c r="AP92" i="3"/>
  <c r="AQ92" i="3"/>
  <c r="AR92" i="3"/>
  <c r="AS92" i="3"/>
  <c r="AT92" i="3"/>
  <c r="AU92" i="3"/>
  <c r="AV92" i="3"/>
  <c r="AW92" i="3"/>
  <c r="AX92" i="3"/>
  <c r="AY92" i="3"/>
  <c r="AI93" i="3"/>
  <c r="AJ93" i="3"/>
  <c r="AK93" i="3"/>
  <c r="AL93" i="3"/>
  <c r="AM93" i="3"/>
  <c r="AN93" i="3"/>
  <c r="AO93" i="3"/>
  <c r="AP93" i="3"/>
  <c r="AQ93" i="3"/>
  <c r="AR93" i="3"/>
  <c r="AS93" i="3"/>
  <c r="AT93" i="3"/>
  <c r="AU93" i="3"/>
  <c r="AV93" i="3"/>
  <c r="AW93" i="3"/>
  <c r="AX93" i="3"/>
  <c r="AY93" i="3"/>
  <c r="AI94" i="3"/>
  <c r="AJ94" i="3"/>
  <c r="AK94" i="3"/>
  <c r="AL94" i="3"/>
  <c r="AM94" i="3"/>
  <c r="AN94" i="3"/>
  <c r="AO94" i="3"/>
  <c r="AP94" i="3"/>
  <c r="AQ94" i="3"/>
  <c r="AR94" i="3"/>
  <c r="AS94" i="3"/>
  <c r="AT94" i="3"/>
  <c r="AU94" i="3"/>
  <c r="AV94" i="3"/>
  <c r="AW94" i="3"/>
  <c r="AX94" i="3"/>
  <c r="AY94" i="3"/>
  <c r="AI95" i="3"/>
  <c r="AJ95" i="3"/>
  <c r="AK95" i="3"/>
  <c r="AL95" i="3"/>
  <c r="AM95" i="3"/>
  <c r="AN95" i="3"/>
  <c r="AO95" i="3"/>
  <c r="AP95" i="3"/>
  <c r="AQ95" i="3"/>
  <c r="AR95" i="3"/>
  <c r="AS95" i="3"/>
  <c r="AT95" i="3"/>
  <c r="AU95" i="3"/>
  <c r="AV95" i="3"/>
  <c r="AW95" i="3"/>
  <c r="AX95" i="3"/>
  <c r="AY95" i="3"/>
  <c r="AI96" i="3"/>
  <c r="AJ96" i="3"/>
  <c r="AK96" i="3"/>
  <c r="AL96" i="3"/>
  <c r="AM96" i="3"/>
  <c r="AN96" i="3"/>
  <c r="AO96" i="3"/>
  <c r="AP96" i="3"/>
  <c r="AQ96" i="3"/>
  <c r="AR96" i="3"/>
  <c r="AS96" i="3"/>
  <c r="AT96" i="3"/>
  <c r="AU96" i="3"/>
  <c r="AV96" i="3"/>
  <c r="AW96" i="3"/>
  <c r="AX96" i="3"/>
  <c r="AY96" i="3"/>
  <c r="AI97" i="3"/>
  <c r="AJ97" i="3"/>
  <c r="AK97" i="3"/>
  <c r="AL97" i="3"/>
  <c r="AM97" i="3"/>
  <c r="AN97" i="3"/>
  <c r="AO97" i="3"/>
  <c r="AP97" i="3"/>
  <c r="AQ97" i="3"/>
  <c r="AR97" i="3"/>
  <c r="AS97" i="3"/>
  <c r="AT97" i="3"/>
  <c r="AU97" i="3"/>
  <c r="AV97" i="3"/>
  <c r="AW97" i="3"/>
  <c r="AX97" i="3"/>
  <c r="AY97" i="3"/>
  <c r="AI98" i="3"/>
  <c r="AJ98" i="3"/>
  <c r="AK98" i="3"/>
  <c r="AL98" i="3"/>
  <c r="AM98" i="3"/>
  <c r="AN98" i="3"/>
  <c r="AO98" i="3"/>
  <c r="AP98" i="3"/>
  <c r="AQ98" i="3"/>
  <c r="AR98" i="3"/>
  <c r="AS98" i="3"/>
  <c r="AT98" i="3"/>
  <c r="AU98" i="3"/>
  <c r="AV98" i="3"/>
  <c r="AW98" i="3"/>
  <c r="AX98" i="3"/>
  <c r="AY98" i="3"/>
  <c r="AI99" i="3"/>
  <c r="AJ99" i="3"/>
  <c r="AK99" i="3"/>
  <c r="AL99" i="3"/>
  <c r="AM99" i="3"/>
  <c r="AN99" i="3"/>
  <c r="AO99" i="3"/>
  <c r="AP99" i="3"/>
  <c r="AQ99" i="3"/>
  <c r="AR99" i="3"/>
  <c r="AS99" i="3"/>
  <c r="AT99" i="3"/>
  <c r="AU99" i="3"/>
  <c r="AV99" i="3"/>
  <c r="AW99" i="3"/>
  <c r="AX99" i="3"/>
  <c r="AY99" i="3"/>
  <c r="AI100" i="3"/>
  <c r="AJ100" i="3"/>
  <c r="AK100" i="3"/>
  <c r="AL100" i="3"/>
  <c r="AM100" i="3"/>
  <c r="AN100" i="3"/>
  <c r="AO100" i="3"/>
  <c r="AP100" i="3"/>
  <c r="AQ100" i="3"/>
  <c r="AR100" i="3"/>
  <c r="AS100" i="3"/>
  <c r="AT100" i="3"/>
  <c r="AU100" i="3"/>
  <c r="AV100" i="3"/>
  <c r="AW100" i="3"/>
  <c r="AX100" i="3"/>
  <c r="AY100" i="3"/>
  <c r="AI101" i="3"/>
  <c r="AJ101" i="3"/>
  <c r="AK101" i="3"/>
  <c r="AL101" i="3"/>
  <c r="AM101" i="3"/>
  <c r="AN101" i="3"/>
  <c r="AO101" i="3"/>
  <c r="AP101" i="3"/>
  <c r="AQ101" i="3"/>
  <c r="AR101" i="3"/>
  <c r="AS101" i="3"/>
  <c r="AT101" i="3"/>
  <c r="AU101" i="3"/>
  <c r="AV101" i="3"/>
  <c r="AW101" i="3"/>
  <c r="AX101" i="3"/>
  <c r="AY101" i="3"/>
  <c r="AI102" i="3"/>
  <c r="AJ102" i="3"/>
  <c r="AK102" i="3"/>
  <c r="AL102" i="3"/>
  <c r="AM102" i="3"/>
  <c r="AN102" i="3"/>
  <c r="AO102" i="3"/>
  <c r="AP102" i="3"/>
  <c r="AQ102" i="3"/>
  <c r="AR102" i="3"/>
  <c r="AS102" i="3"/>
  <c r="AT102" i="3"/>
  <c r="AU102" i="3"/>
  <c r="AV102" i="3"/>
  <c r="AW102" i="3"/>
  <c r="AX102" i="3"/>
  <c r="AY102" i="3"/>
  <c r="AI103" i="3"/>
  <c r="AJ103" i="3"/>
  <c r="AK103" i="3"/>
  <c r="AL103" i="3"/>
  <c r="AM103" i="3"/>
  <c r="AN103" i="3"/>
  <c r="AO103" i="3"/>
  <c r="AP103" i="3"/>
  <c r="AQ103" i="3"/>
  <c r="AR103" i="3"/>
  <c r="AS103" i="3"/>
  <c r="AT103" i="3"/>
  <c r="AU103" i="3"/>
  <c r="AV103" i="3"/>
  <c r="AW103" i="3"/>
  <c r="AX103" i="3"/>
  <c r="AY103" i="3"/>
  <c r="AI104" i="3"/>
  <c r="AJ104" i="3"/>
  <c r="AK104" i="3"/>
  <c r="AL104" i="3"/>
  <c r="AM104" i="3"/>
  <c r="AN104" i="3"/>
  <c r="AO104" i="3"/>
  <c r="AP104" i="3"/>
  <c r="AQ104" i="3"/>
  <c r="AR104" i="3"/>
  <c r="AS104" i="3"/>
  <c r="AT104" i="3"/>
  <c r="AU104" i="3"/>
  <c r="AV104" i="3"/>
  <c r="AW104" i="3"/>
  <c r="AX104" i="3"/>
  <c r="AY104" i="3"/>
  <c r="AI105" i="3"/>
  <c r="AJ105" i="3"/>
  <c r="AK105" i="3"/>
  <c r="AL105" i="3"/>
  <c r="AM105" i="3"/>
  <c r="AN105" i="3"/>
  <c r="AO105" i="3"/>
  <c r="AP105" i="3"/>
  <c r="AQ105" i="3"/>
  <c r="AR105" i="3"/>
  <c r="AS105" i="3"/>
  <c r="AT105" i="3"/>
  <c r="AU105" i="3"/>
  <c r="AV105" i="3"/>
  <c r="AW105" i="3"/>
  <c r="AX105" i="3"/>
  <c r="AY105" i="3"/>
  <c r="AI106" i="3"/>
  <c r="AJ106" i="3"/>
  <c r="AK106" i="3"/>
  <c r="AL106" i="3"/>
  <c r="AM106" i="3"/>
  <c r="AN106" i="3"/>
  <c r="AO106" i="3"/>
  <c r="AP106" i="3"/>
  <c r="AQ106" i="3"/>
  <c r="AR106" i="3"/>
  <c r="AS106" i="3"/>
  <c r="AT106" i="3"/>
  <c r="AU106" i="3"/>
  <c r="AV106" i="3"/>
  <c r="AW106" i="3"/>
  <c r="AX106" i="3"/>
  <c r="AY106" i="3"/>
  <c r="AI107" i="3"/>
  <c r="AJ107" i="3"/>
  <c r="AK107" i="3"/>
  <c r="AL107" i="3"/>
  <c r="AM107" i="3"/>
  <c r="AN107" i="3"/>
  <c r="AO107" i="3"/>
  <c r="AP107" i="3"/>
  <c r="AQ107" i="3"/>
  <c r="AR107" i="3"/>
  <c r="AS107" i="3"/>
  <c r="AT107" i="3"/>
  <c r="AU107" i="3"/>
  <c r="AV107" i="3"/>
  <c r="AW107" i="3"/>
  <c r="AX107" i="3"/>
  <c r="AY107" i="3"/>
  <c r="AI108" i="3"/>
  <c r="AJ108" i="3"/>
  <c r="AK108" i="3"/>
  <c r="AL108" i="3"/>
  <c r="AM108" i="3"/>
  <c r="AN108" i="3"/>
  <c r="AO108" i="3"/>
  <c r="AP108" i="3"/>
  <c r="AQ108" i="3"/>
  <c r="AR108" i="3"/>
  <c r="AS108" i="3"/>
  <c r="AT108" i="3"/>
  <c r="AU108" i="3"/>
  <c r="AV108" i="3"/>
  <c r="AW108" i="3"/>
  <c r="AX108" i="3"/>
  <c r="AY108" i="3"/>
  <c r="AI109" i="3"/>
  <c r="AJ109" i="3"/>
  <c r="AK109" i="3"/>
  <c r="AL109" i="3"/>
  <c r="AM109" i="3"/>
  <c r="AN109" i="3"/>
  <c r="AO109" i="3"/>
  <c r="AP109" i="3"/>
  <c r="AQ109" i="3"/>
  <c r="AR109" i="3"/>
  <c r="AS109" i="3"/>
  <c r="AT109" i="3"/>
  <c r="AU109" i="3"/>
  <c r="AV109" i="3"/>
  <c r="AW109" i="3"/>
  <c r="AX109" i="3"/>
  <c r="AY109" i="3"/>
  <c r="AI110" i="3"/>
  <c r="AJ110" i="3"/>
  <c r="AK110" i="3"/>
  <c r="AL110" i="3"/>
  <c r="AM110" i="3"/>
  <c r="AN110" i="3"/>
  <c r="AO110" i="3"/>
  <c r="AP110" i="3"/>
  <c r="AQ110" i="3"/>
  <c r="AR110" i="3"/>
  <c r="AS110" i="3"/>
  <c r="AT110" i="3"/>
  <c r="AU110" i="3"/>
  <c r="AV110" i="3"/>
  <c r="AW110" i="3"/>
  <c r="AX110" i="3"/>
  <c r="AY110" i="3"/>
  <c r="AI111" i="3"/>
  <c r="AJ111" i="3"/>
  <c r="AK111" i="3"/>
  <c r="AL111" i="3"/>
  <c r="AM111" i="3"/>
  <c r="AN111" i="3"/>
  <c r="AO111" i="3"/>
  <c r="AP111" i="3"/>
  <c r="AQ111" i="3"/>
  <c r="AR111" i="3"/>
  <c r="AS111" i="3"/>
  <c r="AT111" i="3"/>
  <c r="AU111" i="3"/>
  <c r="AV111" i="3"/>
  <c r="AW111" i="3"/>
  <c r="AX111" i="3"/>
  <c r="AY111" i="3"/>
  <c r="AI112" i="3"/>
  <c r="AJ112" i="3"/>
  <c r="AK112" i="3"/>
  <c r="AL112" i="3"/>
  <c r="AM112" i="3"/>
  <c r="AN112" i="3"/>
  <c r="AO112" i="3"/>
  <c r="AP112" i="3"/>
  <c r="AQ112" i="3"/>
  <c r="AR112" i="3"/>
  <c r="AS112" i="3"/>
  <c r="AT112" i="3"/>
  <c r="AU112" i="3"/>
  <c r="AV112" i="3"/>
  <c r="AW112" i="3"/>
  <c r="AX112" i="3"/>
  <c r="AY112" i="3"/>
  <c r="AI113" i="3"/>
  <c r="AJ113" i="3"/>
  <c r="AK113" i="3"/>
  <c r="AL113" i="3"/>
  <c r="AM113" i="3"/>
  <c r="AN113" i="3"/>
  <c r="AO113" i="3"/>
  <c r="AP113" i="3"/>
  <c r="AQ113" i="3"/>
  <c r="AR113" i="3"/>
  <c r="AS113" i="3"/>
  <c r="AT113" i="3"/>
  <c r="AU113" i="3"/>
  <c r="AV113" i="3"/>
  <c r="AW113" i="3"/>
  <c r="AX113" i="3"/>
  <c r="AY113" i="3"/>
  <c r="AI114" i="3"/>
  <c r="AJ114" i="3"/>
  <c r="AK114" i="3"/>
  <c r="AL114" i="3"/>
  <c r="AM114" i="3"/>
  <c r="AN114" i="3"/>
  <c r="AO114" i="3"/>
  <c r="AP114" i="3"/>
  <c r="AQ114" i="3"/>
  <c r="AR114" i="3"/>
  <c r="AS114" i="3"/>
  <c r="AT114" i="3"/>
  <c r="AU114" i="3"/>
  <c r="AV114" i="3"/>
  <c r="AW114" i="3"/>
  <c r="AX114" i="3"/>
  <c r="AY114" i="3"/>
  <c r="AI115" i="3"/>
  <c r="AJ115" i="3"/>
  <c r="AK115" i="3"/>
  <c r="AL115" i="3"/>
  <c r="AM115" i="3"/>
  <c r="AN115" i="3"/>
  <c r="AO115" i="3"/>
  <c r="AP115" i="3"/>
  <c r="AQ115" i="3"/>
  <c r="AR115" i="3"/>
  <c r="AS115" i="3"/>
  <c r="AT115" i="3"/>
  <c r="AU115" i="3"/>
  <c r="AV115" i="3"/>
  <c r="AW115" i="3"/>
  <c r="AX115" i="3"/>
  <c r="AY115" i="3"/>
  <c r="AI116" i="3"/>
  <c r="AJ116" i="3"/>
  <c r="AK116" i="3"/>
  <c r="AL116" i="3"/>
  <c r="AM116" i="3"/>
  <c r="AN116" i="3"/>
  <c r="AO116" i="3"/>
  <c r="AP116" i="3"/>
  <c r="AQ116" i="3"/>
  <c r="AR116" i="3"/>
  <c r="AS116" i="3"/>
  <c r="AT116" i="3"/>
  <c r="AU116" i="3"/>
  <c r="AV116" i="3"/>
  <c r="AW116" i="3"/>
  <c r="AX116" i="3"/>
  <c r="AY116" i="3"/>
  <c r="AI117" i="3"/>
  <c r="AJ117" i="3"/>
  <c r="AK117" i="3"/>
  <c r="AL117" i="3"/>
  <c r="AM117" i="3"/>
  <c r="AN117" i="3"/>
  <c r="AO117" i="3"/>
  <c r="AP117" i="3"/>
  <c r="AQ117" i="3"/>
  <c r="AR117" i="3"/>
  <c r="AS117" i="3"/>
  <c r="AT117" i="3"/>
  <c r="AU117" i="3"/>
  <c r="AV117" i="3"/>
  <c r="AW117" i="3"/>
  <c r="AX117" i="3"/>
  <c r="AY117" i="3"/>
  <c r="AI118" i="3"/>
  <c r="AJ118" i="3"/>
  <c r="AK118" i="3"/>
  <c r="AL118" i="3"/>
  <c r="AM118" i="3"/>
  <c r="AN118" i="3"/>
  <c r="AO118" i="3"/>
  <c r="AP118" i="3"/>
  <c r="AQ118" i="3"/>
  <c r="AR118" i="3"/>
  <c r="AS118" i="3"/>
  <c r="AT118" i="3"/>
  <c r="AU118" i="3"/>
  <c r="AV118" i="3"/>
  <c r="AW118" i="3"/>
  <c r="AX118" i="3"/>
  <c r="AY118" i="3"/>
  <c r="AI119" i="3"/>
  <c r="AJ119" i="3"/>
  <c r="AK119" i="3"/>
  <c r="AL119" i="3"/>
  <c r="AM119" i="3"/>
  <c r="AN119" i="3"/>
  <c r="AO119" i="3"/>
  <c r="AP119" i="3"/>
  <c r="AQ119" i="3"/>
  <c r="AR119" i="3"/>
  <c r="AS119" i="3"/>
  <c r="AT119" i="3"/>
  <c r="AU119" i="3"/>
  <c r="AV119" i="3"/>
  <c r="AW119" i="3"/>
  <c r="AX119" i="3"/>
  <c r="AY119" i="3"/>
  <c r="AI120" i="3"/>
  <c r="AJ120" i="3"/>
  <c r="AK120" i="3"/>
  <c r="AL120" i="3"/>
  <c r="AM120" i="3"/>
  <c r="AN120" i="3"/>
  <c r="AO120" i="3"/>
  <c r="AP120" i="3"/>
  <c r="AQ120" i="3"/>
  <c r="AR120" i="3"/>
  <c r="AS120" i="3"/>
  <c r="AT120" i="3"/>
  <c r="AU120" i="3"/>
  <c r="AV120" i="3"/>
  <c r="AW120" i="3"/>
  <c r="AX120" i="3"/>
  <c r="AY120" i="3"/>
  <c r="AI121" i="3"/>
  <c r="AJ121" i="3"/>
  <c r="AK121" i="3"/>
  <c r="AL121" i="3"/>
  <c r="AM121" i="3"/>
  <c r="AN121" i="3"/>
  <c r="AO121" i="3"/>
  <c r="AP121" i="3"/>
  <c r="AQ121" i="3"/>
  <c r="AR121" i="3"/>
  <c r="AS121" i="3"/>
  <c r="AT121" i="3"/>
  <c r="AU121" i="3"/>
  <c r="AV121" i="3"/>
  <c r="AW121" i="3"/>
  <c r="AX121" i="3"/>
  <c r="AY121" i="3"/>
  <c r="AI122" i="3"/>
  <c r="AJ122" i="3"/>
  <c r="AK122" i="3"/>
  <c r="AL122" i="3"/>
  <c r="AM122" i="3"/>
  <c r="AN122" i="3"/>
  <c r="AO122" i="3"/>
  <c r="AP122" i="3"/>
  <c r="AQ122" i="3"/>
  <c r="AR122" i="3"/>
  <c r="AS122" i="3"/>
  <c r="AT122" i="3"/>
  <c r="AU122" i="3"/>
  <c r="AV122" i="3"/>
  <c r="AW122" i="3"/>
  <c r="AX122" i="3"/>
  <c r="AY122" i="3"/>
  <c r="AI123" i="3"/>
  <c r="AJ123" i="3"/>
  <c r="AK123" i="3"/>
  <c r="AL123" i="3"/>
  <c r="AM123" i="3"/>
  <c r="AN123" i="3"/>
  <c r="AO123" i="3"/>
  <c r="AP123" i="3"/>
  <c r="AQ123" i="3"/>
  <c r="AR123" i="3"/>
  <c r="AS123" i="3"/>
  <c r="AT123" i="3"/>
  <c r="AU123" i="3"/>
  <c r="AV123" i="3"/>
  <c r="AW123" i="3"/>
  <c r="AX123" i="3"/>
  <c r="AY123" i="3"/>
  <c r="AI124" i="3"/>
  <c r="AJ124" i="3"/>
  <c r="AK124" i="3"/>
  <c r="AL124" i="3"/>
  <c r="AM124" i="3"/>
  <c r="AN124" i="3"/>
  <c r="AO124" i="3"/>
  <c r="AP124" i="3"/>
  <c r="AQ124" i="3"/>
  <c r="AR124" i="3"/>
  <c r="AS124" i="3"/>
  <c r="AT124" i="3"/>
  <c r="AU124" i="3"/>
  <c r="AV124" i="3"/>
  <c r="AW124" i="3"/>
  <c r="AX124" i="3"/>
  <c r="AY124" i="3"/>
  <c r="AI125" i="3"/>
  <c r="AJ125" i="3"/>
  <c r="AK125" i="3"/>
  <c r="AL125" i="3"/>
  <c r="AM125" i="3"/>
  <c r="AN125" i="3"/>
  <c r="AO125" i="3"/>
  <c r="AP125" i="3"/>
  <c r="AQ125" i="3"/>
  <c r="AR125" i="3"/>
  <c r="AS125" i="3"/>
  <c r="AT125" i="3"/>
  <c r="AU125" i="3"/>
  <c r="AV125" i="3"/>
  <c r="AW125" i="3"/>
  <c r="AX125" i="3"/>
  <c r="AY125" i="3"/>
  <c r="AI126" i="3"/>
  <c r="AJ126" i="3"/>
  <c r="AK126" i="3"/>
  <c r="AL126" i="3"/>
  <c r="AM126" i="3"/>
  <c r="AN126" i="3"/>
  <c r="AO126" i="3"/>
  <c r="AP126" i="3"/>
  <c r="AQ126" i="3"/>
  <c r="AR126" i="3"/>
  <c r="AS126" i="3"/>
  <c r="AT126" i="3"/>
  <c r="AU126" i="3"/>
  <c r="AV126" i="3"/>
  <c r="AW126" i="3"/>
  <c r="AX126" i="3"/>
  <c r="AY126" i="3"/>
  <c r="AI127" i="3"/>
  <c r="AJ127" i="3"/>
  <c r="AK127" i="3"/>
  <c r="AL127" i="3"/>
  <c r="AM127" i="3"/>
  <c r="AN127" i="3"/>
  <c r="AO127" i="3"/>
  <c r="AP127" i="3"/>
  <c r="AQ127" i="3"/>
  <c r="AR127" i="3"/>
  <c r="AS127" i="3"/>
  <c r="AT127" i="3"/>
  <c r="AU127" i="3"/>
  <c r="AV127" i="3"/>
  <c r="AW127" i="3"/>
  <c r="AX127" i="3"/>
  <c r="AY127" i="3"/>
  <c r="AI128" i="3"/>
  <c r="AJ128" i="3"/>
  <c r="AK128" i="3"/>
  <c r="AL128" i="3"/>
  <c r="AM128" i="3"/>
  <c r="AN128" i="3"/>
  <c r="AO128" i="3"/>
  <c r="AP128" i="3"/>
  <c r="AQ128" i="3"/>
  <c r="AR128" i="3"/>
  <c r="AS128" i="3"/>
  <c r="AT128" i="3"/>
  <c r="AU128" i="3"/>
  <c r="AV128" i="3"/>
  <c r="AW128" i="3"/>
  <c r="AX128" i="3"/>
  <c r="AY128" i="3"/>
  <c r="AI129" i="3"/>
  <c r="AJ129" i="3"/>
  <c r="AK129" i="3"/>
  <c r="AL129" i="3"/>
  <c r="AM129" i="3"/>
  <c r="AN129" i="3"/>
  <c r="AO129" i="3"/>
  <c r="AP129" i="3"/>
  <c r="AQ129" i="3"/>
  <c r="AR129" i="3"/>
  <c r="AS129" i="3"/>
  <c r="AT129" i="3"/>
  <c r="AU129" i="3"/>
  <c r="AV129" i="3"/>
  <c r="AW129" i="3"/>
  <c r="AX129" i="3"/>
  <c r="AY129" i="3"/>
  <c r="AI130" i="3"/>
  <c r="AJ130" i="3"/>
  <c r="AK130" i="3"/>
  <c r="AL130" i="3"/>
  <c r="AM130" i="3"/>
  <c r="AN130" i="3"/>
  <c r="AO130" i="3"/>
  <c r="AP130" i="3"/>
  <c r="AQ130" i="3"/>
  <c r="AR130" i="3"/>
  <c r="AS130" i="3"/>
  <c r="AT130" i="3"/>
  <c r="AU130" i="3"/>
  <c r="AV130" i="3"/>
  <c r="AW130" i="3"/>
  <c r="AX130" i="3"/>
  <c r="AY130" i="3"/>
  <c r="AI131" i="3"/>
  <c r="AJ131" i="3"/>
  <c r="AK131" i="3"/>
  <c r="AL131" i="3"/>
  <c r="AM131" i="3"/>
  <c r="AN131" i="3"/>
  <c r="AO131" i="3"/>
  <c r="AP131" i="3"/>
  <c r="AQ131" i="3"/>
  <c r="AR131" i="3"/>
  <c r="AS131" i="3"/>
  <c r="AT131" i="3"/>
  <c r="AU131" i="3"/>
  <c r="AV131" i="3"/>
  <c r="AW131" i="3"/>
  <c r="AX131" i="3"/>
  <c r="AY131" i="3"/>
  <c r="AI132" i="3"/>
  <c r="AJ132" i="3"/>
  <c r="AK132" i="3"/>
  <c r="AL132" i="3"/>
  <c r="AM132" i="3"/>
  <c r="AN132" i="3"/>
  <c r="AO132" i="3"/>
  <c r="AP132" i="3"/>
  <c r="AQ132" i="3"/>
  <c r="AR132" i="3"/>
  <c r="AS132" i="3"/>
  <c r="AT132" i="3"/>
  <c r="AU132" i="3"/>
  <c r="AV132" i="3"/>
  <c r="AW132" i="3"/>
  <c r="AX132" i="3"/>
  <c r="AY132" i="3"/>
  <c r="AI133" i="3"/>
  <c r="AJ133" i="3"/>
  <c r="AK133" i="3"/>
  <c r="AL133" i="3"/>
  <c r="AM133" i="3"/>
  <c r="AN133" i="3"/>
  <c r="AO133" i="3"/>
  <c r="AP133" i="3"/>
  <c r="AQ133" i="3"/>
  <c r="AR133" i="3"/>
  <c r="AS133" i="3"/>
  <c r="AT133" i="3"/>
  <c r="AU133" i="3"/>
  <c r="AV133" i="3"/>
  <c r="AW133" i="3"/>
  <c r="AX133" i="3"/>
  <c r="AY133" i="3"/>
  <c r="AI134" i="3"/>
  <c r="AJ134" i="3"/>
  <c r="AK134" i="3"/>
  <c r="AL134" i="3"/>
  <c r="AM134" i="3"/>
  <c r="AN134" i="3"/>
  <c r="AO134" i="3"/>
  <c r="AP134" i="3"/>
  <c r="AQ134" i="3"/>
  <c r="AR134" i="3"/>
  <c r="AS134" i="3"/>
  <c r="AT134" i="3"/>
  <c r="AU134" i="3"/>
  <c r="AV134" i="3"/>
  <c r="AW134" i="3"/>
  <c r="AX134" i="3"/>
  <c r="AY134" i="3"/>
  <c r="AI135" i="3"/>
  <c r="AJ135" i="3"/>
  <c r="AK135" i="3"/>
  <c r="AL135" i="3"/>
  <c r="AM135" i="3"/>
  <c r="AN135" i="3"/>
  <c r="AO135" i="3"/>
  <c r="AP135" i="3"/>
  <c r="AQ135" i="3"/>
  <c r="AR135" i="3"/>
  <c r="AS135" i="3"/>
  <c r="AT135" i="3"/>
  <c r="AU135" i="3"/>
  <c r="AV135" i="3"/>
  <c r="AW135" i="3"/>
  <c r="AX135" i="3"/>
  <c r="AY135" i="3"/>
  <c r="AI136" i="3"/>
  <c r="AJ136" i="3"/>
  <c r="AK136" i="3"/>
  <c r="AL136" i="3"/>
  <c r="AM136" i="3"/>
  <c r="AN136" i="3"/>
  <c r="AO136" i="3"/>
  <c r="AP136" i="3"/>
  <c r="AQ136" i="3"/>
  <c r="AR136" i="3"/>
  <c r="AS136" i="3"/>
  <c r="AT136" i="3"/>
  <c r="AU136" i="3"/>
  <c r="AV136" i="3"/>
  <c r="AW136" i="3"/>
  <c r="AX136" i="3"/>
  <c r="AY136" i="3"/>
  <c r="AI137" i="3"/>
  <c r="AJ137" i="3"/>
  <c r="AK137" i="3"/>
  <c r="AL137" i="3"/>
  <c r="AM137" i="3"/>
  <c r="AN137" i="3"/>
  <c r="AO137" i="3"/>
  <c r="AP137" i="3"/>
  <c r="AQ137" i="3"/>
  <c r="AR137" i="3"/>
  <c r="AS137" i="3"/>
  <c r="AT137" i="3"/>
  <c r="AU137" i="3"/>
  <c r="AV137" i="3"/>
  <c r="AW137" i="3"/>
  <c r="AX137" i="3"/>
  <c r="AY137" i="3"/>
  <c r="AI138" i="3"/>
  <c r="AJ138" i="3"/>
  <c r="AK138" i="3"/>
  <c r="AL138" i="3"/>
  <c r="AM138" i="3"/>
  <c r="AN138" i="3"/>
  <c r="AO138" i="3"/>
  <c r="AP138" i="3"/>
  <c r="AQ138" i="3"/>
  <c r="AR138" i="3"/>
  <c r="AS138" i="3"/>
  <c r="AT138" i="3"/>
  <c r="AU138" i="3"/>
  <c r="AV138" i="3"/>
  <c r="AW138" i="3"/>
  <c r="AX138" i="3"/>
  <c r="AY138" i="3"/>
  <c r="AI139" i="3"/>
  <c r="AJ139" i="3"/>
  <c r="AK139" i="3"/>
  <c r="AL139" i="3"/>
  <c r="AM139" i="3"/>
  <c r="AN139" i="3"/>
  <c r="AO139" i="3"/>
  <c r="AP139" i="3"/>
  <c r="AQ139" i="3"/>
  <c r="AR139" i="3"/>
  <c r="AS139" i="3"/>
  <c r="AT139" i="3"/>
  <c r="AU139" i="3"/>
  <c r="AV139" i="3"/>
  <c r="AW139" i="3"/>
  <c r="AX139" i="3"/>
  <c r="AY139" i="3"/>
  <c r="AI140" i="3"/>
  <c r="AJ140" i="3"/>
  <c r="AK140" i="3"/>
  <c r="AL140" i="3"/>
  <c r="AM140" i="3"/>
  <c r="AN140" i="3"/>
  <c r="AO140" i="3"/>
  <c r="AP140" i="3"/>
  <c r="AQ140" i="3"/>
  <c r="AR140" i="3"/>
  <c r="AS140" i="3"/>
  <c r="AT140" i="3"/>
  <c r="AU140" i="3"/>
  <c r="AV140" i="3"/>
  <c r="AW140" i="3"/>
  <c r="AX140" i="3"/>
  <c r="AY140" i="3"/>
  <c r="AI141" i="3"/>
  <c r="AJ141" i="3"/>
  <c r="AK141" i="3"/>
  <c r="AL141" i="3"/>
  <c r="AM141" i="3"/>
  <c r="AN141" i="3"/>
  <c r="AO141" i="3"/>
  <c r="AP141" i="3"/>
  <c r="AQ141" i="3"/>
  <c r="AR141" i="3"/>
  <c r="AS141" i="3"/>
  <c r="AT141" i="3"/>
  <c r="AU141" i="3"/>
  <c r="AV141" i="3"/>
  <c r="AW141" i="3"/>
  <c r="AX141" i="3"/>
  <c r="AY141" i="3"/>
  <c r="AI142" i="3"/>
  <c r="AJ142" i="3"/>
  <c r="AK142" i="3"/>
  <c r="AL142" i="3"/>
  <c r="AM142" i="3"/>
  <c r="AN142" i="3"/>
  <c r="AO142" i="3"/>
  <c r="AP142" i="3"/>
  <c r="AQ142" i="3"/>
  <c r="AR142" i="3"/>
  <c r="AS142" i="3"/>
  <c r="AT142" i="3"/>
  <c r="AU142" i="3"/>
  <c r="AV142" i="3"/>
  <c r="AW142" i="3"/>
  <c r="AX142" i="3"/>
  <c r="AY142" i="3"/>
  <c r="AI143" i="3"/>
  <c r="AJ143" i="3"/>
  <c r="AK143" i="3"/>
  <c r="AL143" i="3"/>
  <c r="AM143" i="3"/>
  <c r="AN143" i="3"/>
  <c r="AO143" i="3"/>
  <c r="AP143" i="3"/>
  <c r="AQ143" i="3"/>
  <c r="AR143" i="3"/>
  <c r="AS143" i="3"/>
  <c r="AT143" i="3"/>
  <c r="AU143" i="3"/>
  <c r="AV143" i="3"/>
  <c r="AW143" i="3"/>
  <c r="AX143" i="3"/>
  <c r="AY143" i="3"/>
  <c r="AI144" i="3"/>
  <c r="AJ144" i="3"/>
  <c r="AK144" i="3"/>
  <c r="AL144" i="3"/>
  <c r="AM144" i="3"/>
  <c r="AN144" i="3"/>
  <c r="AO144" i="3"/>
  <c r="AP144" i="3"/>
  <c r="AQ144" i="3"/>
  <c r="AR144" i="3"/>
  <c r="AS144" i="3"/>
  <c r="AT144" i="3"/>
  <c r="AU144" i="3"/>
  <c r="AV144" i="3"/>
  <c r="AW144" i="3"/>
  <c r="AX144" i="3"/>
  <c r="AY144" i="3"/>
  <c r="AI145" i="3"/>
  <c r="AJ145" i="3"/>
  <c r="AK145" i="3"/>
  <c r="AL145" i="3"/>
  <c r="AM145" i="3"/>
  <c r="AN145" i="3"/>
  <c r="AO145" i="3"/>
  <c r="AP145" i="3"/>
  <c r="AQ145" i="3"/>
  <c r="AR145" i="3"/>
  <c r="AS145" i="3"/>
  <c r="AT145" i="3"/>
  <c r="AU145" i="3"/>
  <c r="AV145" i="3"/>
  <c r="AW145" i="3"/>
  <c r="AX145" i="3"/>
  <c r="AY145" i="3"/>
  <c r="AI146" i="3"/>
  <c r="AJ146" i="3"/>
  <c r="AK146" i="3"/>
  <c r="AL146" i="3"/>
  <c r="AM146" i="3"/>
  <c r="AN146" i="3"/>
  <c r="AO146" i="3"/>
  <c r="AP146" i="3"/>
  <c r="AQ146" i="3"/>
  <c r="AR146" i="3"/>
  <c r="AS146" i="3"/>
  <c r="AT146" i="3"/>
  <c r="AU146" i="3"/>
  <c r="AV146" i="3"/>
  <c r="AW146" i="3"/>
  <c r="AX146" i="3"/>
  <c r="AY146" i="3"/>
  <c r="AI147" i="3"/>
  <c r="AJ147" i="3"/>
  <c r="AK147" i="3"/>
  <c r="AL147" i="3"/>
  <c r="AM147" i="3"/>
  <c r="AN147" i="3"/>
  <c r="AO147" i="3"/>
  <c r="AP147" i="3"/>
  <c r="AQ147" i="3"/>
  <c r="AR147" i="3"/>
  <c r="AS147" i="3"/>
  <c r="AT147" i="3"/>
  <c r="AU147" i="3"/>
  <c r="AV147" i="3"/>
  <c r="AW147" i="3"/>
  <c r="AX147" i="3"/>
  <c r="AY147" i="3"/>
  <c r="AI148" i="3"/>
  <c r="AJ148" i="3"/>
  <c r="AK148" i="3"/>
  <c r="AL148" i="3"/>
  <c r="AM148" i="3"/>
  <c r="AN148" i="3"/>
  <c r="AO148" i="3"/>
  <c r="AP148" i="3"/>
  <c r="AQ148" i="3"/>
  <c r="AR148" i="3"/>
  <c r="AS148" i="3"/>
  <c r="AT148" i="3"/>
  <c r="AU148" i="3"/>
  <c r="AV148" i="3"/>
  <c r="AW148" i="3"/>
  <c r="AX148" i="3"/>
  <c r="AY148" i="3"/>
  <c r="AI149" i="3"/>
  <c r="AJ149" i="3"/>
  <c r="AK149" i="3"/>
  <c r="AL149" i="3"/>
  <c r="AM149" i="3"/>
  <c r="AN149" i="3"/>
  <c r="AO149" i="3"/>
  <c r="AP149" i="3"/>
  <c r="AQ149" i="3"/>
  <c r="AR149" i="3"/>
  <c r="AS149" i="3"/>
  <c r="AT149" i="3"/>
  <c r="AU149" i="3"/>
  <c r="AV149" i="3"/>
  <c r="AW149" i="3"/>
  <c r="AX149" i="3"/>
  <c r="AY149" i="3"/>
  <c r="AI150" i="3"/>
  <c r="AJ150" i="3"/>
  <c r="AK150" i="3"/>
  <c r="AL150" i="3"/>
  <c r="AM150" i="3"/>
  <c r="AN150" i="3"/>
  <c r="AO150" i="3"/>
  <c r="AP150" i="3"/>
  <c r="AQ150" i="3"/>
  <c r="AR150" i="3"/>
  <c r="AS150" i="3"/>
  <c r="AT150" i="3"/>
  <c r="AU150" i="3"/>
  <c r="AV150" i="3"/>
  <c r="AW150" i="3"/>
  <c r="AX150" i="3"/>
  <c r="AY150" i="3"/>
  <c r="AI151" i="3"/>
  <c r="AJ151" i="3"/>
  <c r="AK151" i="3"/>
  <c r="AL151" i="3"/>
  <c r="AM151" i="3"/>
  <c r="AN151" i="3"/>
  <c r="AO151" i="3"/>
  <c r="AP151" i="3"/>
  <c r="AQ151" i="3"/>
  <c r="AR151" i="3"/>
  <c r="AS151" i="3"/>
  <c r="AT151" i="3"/>
  <c r="AU151" i="3"/>
  <c r="AV151" i="3"/>
  <c r="AW151" i="3"/>
  <c r="AX151" i="3"/>
  <c r="AY151" i="3"/>
  <c r="AI152" i="3"/>
  <c r="AJ152" i="3"/>
  <c r="AK152" i="3"/>
  <c r="AL152" i="3"/>
  <c r="AM152" i="3"/>
  <c r="AN152" i="3"/>
  <c r="AO152" i="3"/>
  <c r="AP152" i="3"/>
  <c r="AQ152" i="3"/>
  <c r="AR152" i="3"/>
  <c r="AS152" i="3"/>
  <c r="AT152" i="3"/>
  <c r="AU152" i="3"/>
  <c r="AV152" i="3"/>
  <c r="AW152" i="3"/>
  <c r="AX152" i="3"/>
  <c r="AY152" i="3"/>
  <c r="AI153" i="3"/>
  <c r="AJ153" i="3"/>
  <c r="AK153" i="3"/>
  <c r="AL153" i="3"/>
  <c r="AM153" i="3"/>
  <c r="AN153" i="3"/>
  <c r="AO153" i="3"/>
  <c r="AP153" i="3"/>
  <c r="AQ153" i="3"/>
  <c r="AR153" i="3"/>
  <c r="AS153" i="3"/>
  <c r="AT153" i="3"/>
  <c r="AU153" i="3"/>
  <c r="AV153" i="3"/>
  <c r="AW153" i="3"/>
  <c r="AX153" i="3"/>
  <c r="AY153" i="3"/>
  <c r="AI154" i="3"/>
  <c r="AJ154" i="3"/>
  <c r="AK154" i="3"/>
  <c r="AL154" i="3"/>
  <c r="AM154" i="3"/>
  <c r="AN154" i="3"/>
  <c r="AO154" i="3"/>
  <c r="AP154" i="3"/>
  <c r="AQ154" i="3"/>
  <c r="AR154" i="3"/>
  <c r="AS154" i="3"/>
  <c r="AT154" i="3"/>
  <c r="AU154" i="3"/>
  <c r="AV154" i="3"/>
  <c r="AW154" i="3"/>
  <c r="AX154" i="3"/>
  <c r="AY154" i="3"/>
  <c r="AI155" i="3"/>
  <c r="AJ155" i="3"/>
  <c r="AK155" i="3"/>
  <c r="AL155" i="3"/>
  <c r="AM155" i="3"/>
  <c r="AN155" i="3"/>
  <c r="AO155" i="3"/>
  <c r="AP155" i="3"/>
  <c r="AQ155" i="3"/>
  <c r="AR155" i="3"/>
  <c r="AS155" i="3"/>
  <c r="AT155" i="3"/>
  <c r="AU155" i="3"/>
  <c r="AV155" i="3"/>
  <c r="AW155" i="3"/>
  <c r="AX155" i="3"/>
  <c r="AY155" i="3"/>
  <c r="AI156" i="3"/>
  <c r="AJ156" i="3"/>
  <c r="AK156" i="3"/>
  <c r="AL156" i="3"/>
  <c r="AM156" i="3"/>
  <c r="AN156" i="3"/>
  <c r="AO156" i="3"/>
  <c r="AP156" i="3"/>
  <c r="AQ156" i="3"/>
  <c r="AR156" i="3"/>
  <c r="AS156" i="3"/>
  <c r="AT156" i="3"/>
  <c r="AU156" i="3"/>
  <c r="AV156" i="3"/>
  <c r="AW156" i="3"/>
  <c r="AX156" i="3"/>
  <c r="AY156" i="3"/>
  <c r="AI157" i="3"/>
  <c r="AJ157" i="3"/>
  <c r="AK157" i="3"/>
  <c r="AL157" i="3"/>
  <c r="AM157" i="3"/>
  <c r="AN157" i="3"/>
  <c r="AO157" i="3"/>
  <c r="AP157" i="3"/>
  <c r="AQ157" i="3"/>
  <c r="AR157" i="3"/>
  <c r="AS157" i="3"/>
  <c r="AT157" i="3"/>
  <c r="AU157" i="3"/>
  <c r="AV157" i="3"/>
  <c r="AW157" i="3"/>
  <c r="AX157" i="3"/>
  <c r="AY157" i="3"/>
  <c r="AI158" i="3"/>
  <c r="AJ158" i="3"/>
  <c r="AK158" i="3"/>
  <c r="AL158" i="3"/>
  <c r="AM158" i="3"/>
  <c r="AN158" i="3"/>
  <c r="AO158" i="3"/>
  <c r="AP158" i="3"/>
  <c r="AQ158" i="3"/>
  <c r="AR158" i="3"/>
  <c r="AS158" i="3"/>
  <c r="AT158" i="3"/>
  <c r="AU158" i="3"/>
  <c r="AV158" i="3"/>
  <c r="AW158" i="3"/>
  <c r="AX158" i="3"/>
  <c r="AY158" i="3"/>
  <c r="AI159" i="3"/>
  <c r="AJ159" i="3"/>
  <c r="AK159" i="3"/>
  <c r="AL159" i="3"/>
  <c r="AM159" i="3"/>
  <c r="AN159" i="3"/>
  <c r="AO159" i="3"/>
  <c r="AP159" i="3"/>
  <c r="AQ159" i="3"/>
  <c r="AR159" i="3"/>
  <c r="AS159" i="3"/>
  <c r="AT159" i="3"/>
  <c r="AU159" i="3"/>
  <c r="AV159" i="3"/>
  <c r="AW159" i="3"/>
  <c r="AX159" i="3"/>
  <c r="AY159" i="3"/>
  <c r="AI160" i="3"/>
  <c r="AJ160" i="3"/>
  <c r="AK160" i="3"/>
  <c r="AL160" i="3"/>
  <c r="AM160" i="3"/>
  <c r="AN160" i="3"/>
  <c r="AO160" i="3"/>
  <c r="AP160" i="3"/>
  <c r="AQ160" i="3"/>
  <c r="AR160" i="3"/>
  <c r="AS160" i="3"/>
  <c r="AT160" i="3"/>
  <c r="AU160" i="3"/>
  <c r="AV160" i="3"/>
  <c r="AW160" i="3"/>
  <c r="AX160" i="3"/>
  <c r="AY160" i="3"/>
  <c r="AI161" i="3"/>
  <c r="AJ161" i="3"/>
  <c r="AK161" i="3"/>
  <c r="AL161" i="3"/>
  <c r="AM161" i="3"/>
  <c r="AN161" i="3"/>
  <c r="AO161" i="3"/>
  <c r="AP161" i="3"/>
  <c r="AQ161" i="3"/>
  <c r="AR161" i="3"/>
  <c r="AS161" i="3"/>
  <c r="AT161" i="3"/>
  <c r="AU161" i="3"/>
  <c r="AV161" i="3"/>
  <c r="AW161" i="3"/>
  <c r="AX161" i="3"/>
  <c r="AY161" i="3"/>
  <c r="AI162" i="3"/>
  <c r="AJ162" i="3"/>
  <c r="AK162" i="3"/>
  <c r="AL162" i="3"/>
  <c r="AM162" i="3"/>
  <c r="AN162" i="3"/>
  <c r="AO162" i="3"/>
  <c r="AP162" i="3"/>
  <c r="AQ162" i="3"/>
  <c r="AR162" i="3"/>
  <c r="AS162" i="3"/>
  <c r="AT162" i="3"/>
  <c r="AU162" i="3"/>
  <c r="AV162" i="3"/>
  <c r="AW162" i="3"/>
  <c r="AX162" i="3"/>
  <c r="AY162" i="3"/>
  <c r="AI163" i="3"/>
  <c r="AJ163" i="3"/>
  <c r="AK163" i="3"/>
  <c r="AL163" i="3"/>
  <c r="AM163" i="3"/>
  <c r="AN163" i="3"/>
  <c r="AO163" i="3"/>
  <c r="AP163" i="3"/>
  <c r="AQ163" i="3"/>
  <c r="AR163" i="3"/>
  <c r="AS163" i="3"/>
  <c r="AT163" i="3"/>
  <c r="AU163" i="3"/>
  <c r="AV163" i="3"/>
  <c r="AW163" i="3"/>
  <c r="AX163" i="3"/>
  <c r="AY163" i="3"/>
  <c r="AI164" i="3"/>
  <c r="AJ164" i="3"/>
  <c r="AK164" i="3"/>
  <c r="AL164" i="3"/>
  <c r="AM164" i="3"/>
  <c r="AN164" i="3"/>
  <c r="AO164" i="3"/>
  <c r="AP164" i="3"/>
  <c r="AQ164" i="3"/>
  <c r="AR164" i="3"/>
  <c r="AS164" i="3"/>
  <c r="AT164" i="3"/>
  <c r="AU164" i="3"/>
  <c r="AV164" i="3"/>
  <c r="AW164" i="3"/>
  <c r="AX164" i="3"/>
  <c r="AY164" i="3"/>
  <c r="AI165" i="3"/>
  <c r="AJ165" i="3"/>
  <c r="AK165" i="3"/>
  <c r="AL165" i="3"/>
  <c r="AM165" i="3"/>
  <c r="AN165" i="3"/>
  <c r="AO165" i="3"/>
  <c r="AP165" i="3"/>
  <c r="AQ165" i="3"/>
  <c r="AR165" i="3"/>
  <c r="AS165" i="3"/>
  <c r="AT165" i="3"/>
  <c r="AU165" i="3"/>
  <c r="AV165" i="3"/>
  <c r="AW165" i="3"/>
  <c r="AX165" i="3"/>
  <c r="AY165" i="3"/>
  <c r="AI166" i="3"/>
  <c r="AJ166" i="3"/>
  <c r="AK166" i="3"/>
  <c r="AL166" i="3"/>
  <c r="AM166" i="3"/>
  <c r="AN166" i="3"/>
  <c r="AO166" i="3"/>
  <c r="AP166" i="3"/>
  <c r="AQ166" i="3"/>
  <c r="AR166" i="3"/>
  <c r="AS166" i="3"/>
  <c r="AT166" i="3"/>
  <c r="AU166" i="3"/>
  <c r="AV166" i="3"/>
  <c r="AW166" i="3"/>
  <c r="AX166" i="3"/>
  <c r="AY166" i="3"/>
  <c r="AI167" i="3"/>
  <c r="AJ167" i="3"/>
  <c r="AK167" i="3"/>
  <c r="AL167" i="3"/>
  <c r="AM167" i="3"/>
  <c r="AN167" i="3"/>
  <c r="AO167" i="3"/>
  <c r="AP167" i="3"/>
  <c r="AQ167" i="3"/>
  <c r="AR167" i="3"/>
  <c r="AS167" i="3"/>
  <c r="AT167" i="3"/>
  <c r="AU167" i="3"/>
  <c r="AV167" i="3"/>
  <c r="AW167" i="3"/>
  <c r="AX167" i="3"/>
  <c r="AY167" i="3"/>
  <c r="AI168" i="3"/>
  <c r="AJ168" i="3"/>
  <c r="AK168" i="3"/>
  <c r="AL168" i="3"/>
  <c r="AM168" i="3"/>
  <c r="AN168" i="3"/>
  <c r="AO168" i="3"/>
  <c r="AP168" i="3"/>
  <c r="AQ168" i="3"/>
  <c r="AR168" i="3"/>
  <c r="AS168" i="3"/>
  <c r="AT168" i="3"/>
  <c r="AU168" i="3"/>
  <c r="AV168" i="3"/>
  <c r="AW168" i="3"/>
  <c r="AX168" i="3"/>
  <c r="AY168" i="3"/>
  <c r="F3" i="3"/>
  <c r="G3" i="3"/>
  <c r="H3" i="3"/>
  <c r="I3" i="3"/>
  <c r="J3" i="3"/>
  <c r="K3" i="3"/>
  <c r="L3" i="3"/>
  <c r="M3" i="3"/>
  <c r="N3" i="3"/>
  <c r="O3" i="3"/>
  <c r="P3" i="3"/>
  <c r="Q3" i="3"/>
  <c r="R3" i="3"/>
  <c r="S3" i="3"/>
  <c r="T3" i="3"/>
  <c r="U3" i="3"/>
  <c r="V3" i="3"/>
  <c r="W3" i="3"/>
  <c r="X3" i="3"/>
  <c r="Y3" i="3"/>
  <c r="Z3" i="3"/>
  <c r="AA3" i="3"/>
  <c r="AB3" i="3"/>
  <c r="AC3" i="3"/>
  <c r="AD3" i="3"/>
  <c r="AE3" i="3"/>
  <c r="AF3" i="3"/>
  <c r="AG3" i="3"/>
  <c r="AH3" i="3"/>
  <c r="F4" i="3"/>
  <c r="G4" i="3"/>
  <c r="H4" i="3"/>
  <c r="I4" i="3"/>
  <c r="J4" i="3"/>
  <c r="K4" i="3"/>
  <c r="L4" i="3"/>
  <c r="M4" i="3"/>
  <c r="N4" i="3"/>
  <c r="O4" i="3"/>
  <c r="P4" i="3"/>
  <c r="Q4" i="3"/>
  <c r="R4" i="3"/>
  <c r="S4" i="3"/>
  <c r="T4" i="3"/>
  <c r="U4" i="3"/>
  <c r="V4" i="3"/>
  <c r="W4" i="3"/>
  <c r="X4" i="3"/>
  <c r="Y4" i="3"/>
  <c r="Z4" i="3"/>
  <c r="AA4" i="3"/>
  <c r="AB4" i="3"/>
  <c r="AC4" i="3"/>
  <c r="AD4" i="3"/>
  <c r="AE4" i="3"/>
  <c r="AF4" i="3"/>
  <c r="AG4" i="3"/>
  <c r="AH4" i="3"/>
  <c r="F5" i="3"/>
  <c r="G5" i="3"/>
  <c r="H5" i="3"/>
  <c r="I5" i="3"/>
  <c r="J5" i="3"/>
  <c r="K5" i="3"/>
  <c r="L5" i="3"/>
  <c r="M5" i="3"/>
  <c r="N5" i="3"/>
  <c r="O5" i="3"/>
  <c r="P5" i="3"/>
  <c r="Q5" i="3"/>
  <c r="R5" i="3"/>
  <c r="S5" i="3"/>
  <c r="T5" i="3"/>
  <c r="U5" i="3"/>
  <c r="V5" i="3"/>
  <c r="W5" i="3"/>
  <c r="X5" i="3"/>
  <c r="Y5" i="3"/>
  <c r="Z5" i="3"/>
  <c r="AA5" i="3"/>
  <c r="AB5" i="3"/>
  <c r="AC5" i="3"/>
  <c r="AD5" i="3"/>
  <c r="AE5" i="3"/>
  <c r="AF5" i="3"/>
  <c r="AG5" i="3"/>
  <c r="AH5" i="3"/>
  <c r="F6" i="3"/>
  <c r="G6" i="3"/>
  <c r="H6" i="3"/>
  <c r="I6" i="3"/>
  <c r="J6" i="3"/>
  <c r="K6" i="3"/>
  <c r="L6" i="3"/>
  <c r="M6" i="3"/>
  <c r="N6" i="3"/>
  <c r="O6" i="3"/>
  <c r="P6" i="3"/>
  <c r="Q6" i="3"/>
  <c r="R6" i="3"/>
  <c r="S6" i="3"/>
  <c r="T6" i="3"/>
  <c r="U6" i="3"/>
  <c r="V6" i="3"/>
  <c r="W6" i="3"/>
  <c r="X6" i="3"/>
  <c r="Y6" i="3"/>
  <c r="Z6" i="3"/>
  <c r="AA6" i="3"/>
  <c r="AB6" i="3"/>
  <c r="AC6" i="3"/>
  <c r="AD6" i="3"/>
  <c r="AE6" i="3"/>
  <c r="AF6" i="3"/>
  <c r="AG6" i="3"/>
  <c r="AH6" i="3"/>
  <c r="F7" i="3"/>
  <c r="G7" i="3"/>
  <c r="H7" i="3"/>
  <c r="I7" i="3"/>
  <c r="J7" i="3"/>
  <c r="K7" i="3"/>
  <c r="L7" i="3"/>
  <c r="M7" i="3"/>
  <c r="N7" i="3"/>
  <c r="O7" i="3"/>
  <c r="P7" i="3"/>
  <c r="Q7" i="3"/>
  <c r="R7" i="3"/>
  <c r="S7" i="3"/>
  <c r="T7" i="3"/>
  <c r="U7" i="3"/>
  <c r="V7" i="3"/>
  <c r="W7" i="3"/>
  <c r="X7" i="3"/>
  <c r="Y7" i="3"/>
  <c r="Z7" i="3"/>
  <c r="AA7" i="3"/>
  <c r="AB7" i="3"/>
  <c r="AC7" i="3"/>
  <c r="AD7" i="3"/>
  <c r="AE7" i="3"/>
  <c r="AF7" i="3"/>
  <c r="AG7" i="3"/>
  <c r="AH7" i="3"/>
  <c r="F8" i="3"/>
  <c r="G8" i="3"/>
  <c r="H8" i="3"/>
  <c r="I8" i="3"/>
  <c r="J8" i="3"/>
  <c r="K8" i="3"/>
  <c r="L8" i="3"/>
  <c r="M8" i="3"/>
  <c r="N8" i="3"/>
  <c r="O8" i="3"/>
  <c r="P8" i="3"/>
  <c r="Q8" i="3"/>
  <c r="R8" i="3"/>
  <c r="S8" i="3"/>
  <c r="T8" i="3"/>
  <c r="U8" i="3"/>
  <c r="V8" i="3"/>
  <c r="W8" i="3"/>
  <c r="X8" i="3"/>
  <c r="Y8" i="3"/>
  <c r="Z8" i="3"/>
  <c r="AA8" i="3"/>
  <c r="AB8" i="3"/>
  <c r="AC8" i="3"/>
  <c r="AD8" i="3"/>
  <c r="AE8" i="3"/>
  <c r="AF8" i="3"/>
  <c r="AG8" i="3"/>
  <c r="AH8" i="3"/>
  <c r="F9" i="3"/>
  <c r="G9" i="3"/>
  <c r="H9" i="3"/>
  <c r="I9" i="3"/>
  <c r="J9" i="3"/>
  <c r="K9" i="3"/>
  <c r="L9" i="3"/>
  <c r="M9" i="3"/>
  <c r="N9" i="3"/>
  <c r="O9" i="3"/>
  <c r="P9" i="3"/>
  <c r="Q9" i="3"/>
  <c r="R9" i="3"/>
  <c r="S9" i="3"/>
  <c r="T9" i="3"/>
  <c r="U9" i="3"/>
  <c r="V9" i="3"/>
  <c r="W9" i="3"/>
  <c r="X9" i="3"/>
  <c r="Y9" i="3"/>
  <c r="Z9" i="3"/>
  <c r="AA9" i="3"/>
  <c r="AB9" i="3"/>
  <c r="AC9" i="3"/>
  <c r="AD9" i="3"/>
  <c r="AE9" i="3"/>
  <c r="AF9" i="3"/>
  <c r="AG9" i="3"/>
  <c r="AH9" i="3"/>
  <c r="F10" i="3"/>
  <c r="G10" i="3"/>
  <c r="H10" i="3"/>
  <c r="I10" i="3"/>
  <c r="J10" i="3"/>
  <c r="K10" i="3"/>
  <c r="L10" i="3"/>
  <c r="M10" i="3"/>
  <c r="N10" i="3"/>
  <c r="O10" i="3"/>
  <c r="P10" i="3"/>
  <c r="Q10" i="3"/>
  <c r="R10" i="3"/>
  <c r="S10" i="3"/>
  <c r="T10" i="3"/>
  <c r="U10" i="3"/>
  <c r="V10" i="3"/>
  <c r="W10" i="3"/>
  <c r="X10" i="3"/>
  <c r="Y10" i="3"/>
  <c r="Z10" i="3"/>
  <c r="AA10" i="3"/>
  <c r="AB10" i="3"/>
  <c r="AC10" i="3"/>
  <c r="AD10" i="3"/>
  <c r="AE10" i="3"/>
  <c r="AF10" i="3"/>
  <c r="AG10" i="3"/>
  <c r="AH10" i="3"/>
  <c r="F11" i="3"/>
  <c r="G11" i="3"/>
  <c r="H11" i="3"/>
  <c r="I11" i="3"/>
  <c r="J11" i="3"/>
  <c r="K11" i="3"/>
  <c r="L11" i="3"/>
  <c r="M11" i="3"/>
  <c r="N11" i="3"/>
  <c r="O11" i="3"/>
  <c r="P11" i="3"/>
  <c r="Q11" i="3"/>
  <c r="R11" i="3"/>
  <c r="S11" i="3"/>
  <c r="T11" i="3"/>
  <c r="U11" i="3"/>
  <c r="V11" i="3"/>
  <c r="W11" i="3"/>
  <c r="X11" i="3"/>
  <c r="Y11" i="3"/>
  <c r="Z11" i="3"/>
  <c r="AA11" i="3"/>
  <c r="AB11" i="3"/>
  <c r="AC11" i="3"/>
  <c r="AD11" i="3"/>
  <c r="AE11" i="3"/>
  <c r="AF11" i="3"/>
  <c r="AG11" i="3"/>
  <c r="AH11" i="3"/>
  <c r="F12" i="3"/>
  <c r="G12" i="3"/>
  <c r="H12" i="3"/>
  <c r="I12" i="3"/>
  <c r="J12" i="3"/>
  <c r="K12" i="3"/>
  <c r="L12" i="3"/>
  <c r="M12" i="3"/>
  <c r="N12" i="3"/>
  <c r="O12" i="3"/>
  <c r="P12" i="3"/>
  <c r="Q12" i="3"/>
  <c r="R12" i="3"/>
  <c r="S12" i="3"/>
  <c r="T12" i="3"/>
  <c r="U12" i="3"/>
  <c r="V12" i="3"/>
  <c r="W12" i="3"/>
  <c r="X12" i="3"/>
  <c r="Y12" i="3"/>
  <c r="Z12" i="3"/>
  <c r="AA12" i="3"/>
  <c r="AB12" i="3"/>
  <c r="AC12" i="3"/>
  <c r="AD12" i="3"/>
  <c r="AE12" i="3"/>
  <c r="AF12" i="3"/>
  <c r="AG12" i="3"/>
  <c r="AH12" i="3"/>
  <c r="F13" i="3"/>
  <c r="G13" i="3"/>
  <c r="H13" i="3"/>
  <c r="I13" i="3"/>
  <c r="J13" i="3"/>
  <c r="K13" i="3"/>
  <c r="L13" i="3"/>
  <c r="M13" i="3"/>
  <c r="N13" i="3"/>
  <c r="O13" i="3"/>
  <c r="P13" i="3"/>
  <c r="Q13" i="3"/>
  <c r="R13" i="3"/>
  <c r="S13" i="3"/>
  <c r="T13" i="3"/>
  <c r="U13" i="3"/>
  <c r="V13" i="3"/>
  <c r="W13" i="3"/>
  <c r="X13" i="3"/>
  <c r="Y13" i="3"/>
  <c r="Z13" i="3"/>
  <c r="AA13" i="3"/>
  <c r="AB13" i="3"/>
  <c r="AC13" i="3"/>
  <c r="AD13" i="3"/>
  <c r="AE13" i="3"/>
  <c r="AF13" i="3"/>
  <c r="AG13" i="3"/>
  <c r="AH13" i="3"/>
  <c r="F14" i="3"/>
  <c r="G14" i="3"/>
  <c r="H14" i="3"/>
  <c r="I14" i="3"/>
  <c r="J14" i="3"/>
  <c r="K14" i="3"/>
  <c r="L14" i="3"/>
  <c r="M14" i="3"/>
  <c r="N14" i="3"/>
  <c r="O14" i="3"/>
  <c r="P14" i="3"/>
  <c r="Q14" i="3"/>
  <c r="R14" i="3"/>
  <c r="S14" i="3"/>
  <c r="T14" i="3"/>
  <c r="U14" i="3"/>
  <c r="V14" i="3"/>
  <c r="W14" i="3"/>
  <c r="X14" i="3"/>
  <c r="Y14" i="3"/>
  <c r="Z14" i="3"/>
  <c r="AA14" i="3"/>
  <c r="AB14" i="3"/>
  <c r="AC14" i="3"/>
  <c r="AD14" i="3"/>
  <c r="AE14" i="3"/>
  <c r="AF14" i="3"/>
  <c r="AG14" i="3"/>
  <c r="AH14" i="3"/>
  <c r="F15" i="3"/>
  <c r="G15" i="3"/>
  <c r="H15" i="3"/>
  <c r="I15" i="3"/>
  <c r="J15" i="3"/>
  <c r="K15" i="3"/>
  <c r="L15" i="3"/>
  <c r="M15" i="3"/>
  <c r="N15" i="3"/>
  <c r="O15" i="3"/>
  <c r="P15" i="3"/>
  <c r="Q15" i="3"/>
  <c r="R15" i="3"/>
  <c r="S15" i="3"/>
  <c r="T15" i="3"/>
  <c r="U15" i="3"/>
  <c r="V15" i="3"/>
  <c r="W15" i="3"/>
  <c r="X15" i="3"/>
  <c r="Y15" i="3"/>
  <c r="Z15" i="3"/>
  <c r="AA15" i="3"/>
  <c r="AB15" i="3"/>
  <c r="AC15" i="3"/>
  <c r="AD15" i="3"/>
  <c r="AE15" i="3"/>
  <c r="AF15" i="3"/>
  <c r="AG15" i="3"/>
  <c r="AH15" i="3"/>
  <c r="F16" i="3"/>
  <c r="G16" i="3"/>
  <c r="H16" i="3"/>
  <c r="I16" i="3"/>
  <c r="J16" i="3"/>
  <c r="K16" i="3"/>
  <c r="L16" i="3"/>
  <c r="M16" i="3"/>
  <c r="N16" i="3"/>
  <c r="O16" i="3"/>
  <c r="P16" i="3"/>
  <c r="Q16" i="3"/>
  <c r="R16" i="3"/>
  <c r="S16" i="3"/>
  <c r="T16" i="3"/>
  <c r="U16" i="3"/>
  <c r="V16" i="3"/>
  <c r="W16" i="3"/>
  <c r="X16" i="3"/>
  <c r="Y16" i="3"/>
  <c r="Z16" i="3"/>
  <c r="AA16" i="3"/>
  <c r="AB16" i="3"/>
  <c r="AC16" i="3"/>
  <c r="AD16" i="3"/>
  <c r="AE16" i="3"/>
  <c r="AF16" i="3"/>
  <c r="AG16" i="3"/>
  <c r="AH16" i="3"/>
  <c r="F17" i="3"/>
  <c r="G17" i="3"/>
  <c r="H17" i="3"/>
  <c r="I17" i="3"/>
  <c r="J17" i="3"/>
  <c r="K17" i="3"/>
  <c r="L17" i="3"/>
  <c r="M17" i="3"/>
  <c r="N17" i="3"/>
  <c r="O17" i="3"/>
  <c r="P17" i="3"/>
  <c r="Q17" i="3"/>
  <c r="R17" i="3"/>
  <c r="S17" i="3"/>
  <c r="T17" i="3"/>
  <c r="U17" i="3"/>
  <c r="V17" i="3"/>
  <c r="W17" i="3"/>
  <c r="X17" i="3"/>
  <c r="Y17" i="3"/>
  <c r="Z17" i="3"/>
  <c r="AA17" i="3"/>
  <c r="AB17" i="3"/>
  <c r="AC17" i="3"/>
  <c r="AD17" i="3"/>
  <c r="AE17" i="3"/>
  <c r="AF17" i="3"/>
  <c r="AG17" i="3"/>
  <c r="AH17" i="3"/>
  <c r="F18" i="3"/>
  <c r="G18" i="3"/>
  <c r="H18" i="3"/>
  <c r="I18" i="3"/>
  <c r="J18" i="3"/>
  <c r="K18" i="3"/>
  <c r="L18" i="3"/>
  <c r="M18" i="3"/>
  <c r="N18" i="3"/>
  <c r="O18" i="3"/>
  <c r="P18" i="3"/>
  <c r="Q18" i="3"/>
  <c r="R18" i="3"/>
  <c r="S18" i="3"/>
  <c r="T18" i="3"/>
  <c r="U18" i="3"/>
  <c r="V18" i="3"/>
  <c r="W18" i="3"/>
  <c r="X18" i="3"/>
  <c r="Y18" i="3"/>
  <c r="Z18" i="3"/>
  <c r="AA18" i="3"/>
  <c r="AB18" i="3"/>
  <c r="AC18" i="3"/>
  <c r="AD18" i="3"/>
  <c r="AE18" i="3"/>
  <c r="AF18" i="3"/>
  <c r="AG18" i="3"/>
  <c r="AH18" i="3"/>
  <c r="F19" i="3"/>
  <c r="G19" i="3"/>
  <c r="H19" i="3"/>
  <c r="I19" i="3"/>
  <c r="J19" i="3"/>
  <c r="K19" i="3"/>
  <c r="L19" i="3"/>
  <c r="M19" i="3"/>
  <c r="N19" i="3"/>
  <c r="O19" i="3"/>
  <c r="P19" i="3"/>
  <c r="Q19" i="3"/>
  <c r="R19" i="3"/>
  <c r="S19" i="3"/>
  <c r="T19" i="3"/>
  <c r="U19" i="3"/>
  <c r="V19" i="3"/>
  <c r="W19" i="3"/>
  <c r="X19" i="3"/>
  <c r="Y19" i="3"/>
  <c r="Z19" i="3"/>
  <c r="AA19" i="3"/>
  <c r="AB19" i="3"/>
  <c r="AC19" i="3"/>
  <c r="AD19" i="3"/>
  <c r="AE19" i="3"/>
  <c r="AF19" i="3"/>
  <c r="AG19" i="3"/>
  <c r="AH19" i="3"/>
  <c r="F20" i="3"/>
  <c r="G20" i="3"/>
  <c r="H20" i="3"/>
  <c r="I20" i="3"/>
  <c r="J20" i="3"/>
  <c r="K20" i="3"/>
  <c r="L20" i="3"/>
  <c r="M20" i="3"/>
  <c r="N20" i="3"/>
  <c r="O20" i="3"/>
  <c r="P20" i="3"/>
  <c r="Q20" i="3"/>
  <c r="R20" i="3"/>
  <c r="S20" i="3"/>
  <c r="T20" i="3"/>
  <c r="U20" i="3"/>
  <c r="V20" i="3"/>
  <c r="W20" i="3"/>
  <c r="X20" i="3"/>
  <c r="Y20" i="3"/>
  <c r="Z20" i="3"/>
  <c r="AA20" i="3"/>
  <c r="AB20" i="3"/>
  <c r="AC20" i="3"/>
  <c r="AD20" i="3"/>
  <c r="AE20" i="3"/>
  <c r="AF20" i="3"/>
  <c r="AG20" i="3"/>
  <c r="AH20" i="3"/>
  <c r="F21" i="3"/>
  <c r="G21" i="3"/>
  <c r="H21" i="3"/>
  <c r="I21" i="3"/>
  <c r="J21" i="3"/>
  <c r="K21" i="3"/>
  <c r="L21" i="3"/>
  <c r="M21" i="3"/>
  <c r="N21" i="3"/>
  <c r="O21" i="3"/>
  <c r="P21" i="3"/>
  <c r="Q21" i="3"/>
  <c r="R21" i="3"/>
  <c r="S21" i="3"/>
  <c r="T21" i="3"/>
  <c r="U21" i="3"/>
  <c r="V21" i="3"/>
  <c r="W21" i="3"/>
  <c r="X21" i="3"/>
  <c r="Y21" i="3"/>
  <c r="Z21" i="3"/>
  <c r="AA21" i="3"/>
  <c r="AB21" i="3"/>
  <c r="AC21" i="3"/>
  <c r="AD21" i="3"/>
  <c r="AE21" i="3"/>
  <c r="AF21" i="3"/>
  <c r="AG21" i="3"/>
  <c r="AH21" i="3"/>
  <c r="F22" i="3"/>
  <c r="G22" i="3"/>
  <c r="H22" i="3"/>
  <c r="I22" i="3"/>
  <c r="J22" i="3"/>
  <c r="K22" i="3"/>
  <c r="L22" i="3"/>
  <c r="M22" i="3"/>
  <c r="N22" i="3"/>
  <c r="O22" i="3"/>
  <c r="P22" i="3"/>
  <c r="Q22" i="3"/>
  <c r="R22" i="3"/>
  <c r="S22" i="3"/>
  <c r="T22" i="3"/>
  <c r="U22" i="3"/>
  <c r="V22" i="3"/>
  <c r="W22" i="3"/>
  <c r="X22" i="3"/>
  <c r="Y22" i="3"/>
  <c r="Z22" i="3"/>
  <c r="AA22" i="3"/>
  <c r="AB22" i="3"/>
  <c r="AC22" i="3"/>
  <c r="AD22" i="3"/>
  <c r="AE22" i="3"/>
  <c r="AF22" i="3"/>
  <c r="AG22" i="3"/>
  <c r="AH22" i="3"/>
  <c r="F23" i="3"/>
  <c r="G23" i="3"/>
  <c r="H23" i="3"/>
  <c r="I23" i="3"/>
  <c r="J23" i="3"/>
  <c r="K23" i="3"/>
  <c r="L23" i="3"/>
  <c r="M23" i="3"/>
  <c r="N23" i="3"/>
  <c r="O23" i="3"/>
  <c r="P23" i="3"/>
  <c r="Q23" i="3"/>
  <c r="R23" i="3"/>
  <c r="S23" i="3"/>
  <c r="T23" i="3"/>
  <c r="U23" i="3"/>
  <c r="V23" i="3"/>
  <c r="W23" i="3"/>
  <c r="X23" i="3"/>
  <c r="Y23" i="3"/>
  <c r="Z23" i="3"/>
  <c r="AA23" i="3"/>
  <c r="AB23" i="3"/>
  <c r="AC23" i="3"/>
  <c r="AD23" i="3"/>
  <c r="AE23" i="3"/>
  <c r="AF23" i="3"/>
  <c r="AG23" i="3"/>
  <c r="AH23" i="3"/>
  <c r="F24" i="3"/>
  <c r="G24" i="3"/>
  <c r="H24" i="3"/>
  <c r="I24" i="3"/>
  <c r="J24" i="3"/>
  <c r="K24" i="3"/>
  <c r="L24" i="3"/>
  <c r="M24" i="3"/>
  <c r="N24" i="3"/>
  <c r="O24" i="3"/>
  <c r="P24" i="3"/>
  <c r="Q24" i="3"/>
  <c r="R24" i="3"/>
  <c r="S24" i="3"/>
  <c r="T24" i="3"/>
  <c r="U24" i="3"/>
  <c r="V24" i="3"/>
  <c r="W24" i="3"/>
  <c r="X24" i="3"/>
  <c r="Y24" i="3"/>
  <c r="Z24" i="3"/>
  <c r="AA24" i="3"/>
  <c r="AB24" i="3"/>
  <c r="AC24" i="3"/>
  <c r="AD24" i="3"/>
  <c r="AE24" i="3"/>
  <c r="AF24" i="3"/>
  <c r="AG24" i="3"/>
  <c r="AH24" i="3"/>
  <c r="F25" i="3"/>
  <c r="G25" i="3"/>
  <c r="H25" i="3"/>
  <c r="I25" i="3"/>
  <c r="J25" i="3"/>
  <c r="K25" i="3"/>
  <c r="L25" i="3"/>
  <c r="M25" i="3"/>
  <c r="N25" i="3"/>
  <c r="O25" i="3"/>
  <c r="P25" i="3"/>
  <c r="Q25" i="3"/>
  <c r="R25" i="3"/>
  <c r="S25" i="3"/>
  <c r="T25" i="3"/>
  <c r="U25" i="3"/>
  <c r="V25" i="3"/>
  <c r="W25" i="3"/>
  <c r="X25" i="3"/>
  <c r="Y25" i="3"/>
  <c r="Z25" i="3"/>
  <c r="AA25" i="3"/>
  <c r="AB25" i="3"/>
  <c r="AC25" i="3"/>
  <c r="AD25" i="3"/>
  <c r="AE25" i="3"/>
  <c r="AF25" i="3"/>
  <c r="AG25" i="3"/>
  <c r="AH25" i="3"/>
  <c r="F26" i="3"/>
  <c r="G26" i="3"/>
  <c r="H26" i="3"/>
  <c r="I26" i="3"/>
  <c r="J26" i="3"/>
  <c r="K26" i="3"/>
  <c r="L26" i="3"/>
  <c r="M26" i="3"/>
  <c r="N26" i="3"/>
  <c r="O26" i="3"/>
  <c r="P26" i="3"/>
  <c r="Q26" i="3"/>
  <c r="R26" i="3"/>
  <c r="S26" i="3"/>
  <c r="T26" i="3"/>
  <c r="U26" i="3"/>
  <c r="V26" i="3"/>
  <c r="W26" i="3"/>
  <c r="X26" i="3"/>
  <c r="Y26" i="3"/>
  <c r="Z26" i="3"/>
  <c r="AA26" i="3"/>
  <c r="AB26" i="3"/>
  <c r="AC26" i="3"/>
  <c r="AD26" i="3"/>
  <c r="AE26" i="3"/>
  <c r="AF26" i="3"/>
  <c r="AG26" i="3"/>
  <c r="AH26" i="3"/>
  <c r="F27" i="3"/>
  <c r="G27" i="3"/>
  <c r="H27" i="3"/>
  <c r="I27" i="3"/>
  <c r="J27" i="3"/>
  <c r="K27" i="3"/>
  <c r="L27" i="3"/>
  <c r="M27" i="3"/>
  <c r="N27" i="3"/>
  <c r="O27" i="3"/>
  <c r="P27" i="3"/>
  <c r="Q27" i="3"/>
  <c r="R27" i="3"/>
  <c r="S27" i="3"/>
  <c r="T27" i="3"/>
  <c r="U27" i="3"/>
  <c r="V27" i="3"/>
  <c r="W27" i="3"/>
  <c r="X27" i="3"/>
  <c r="Y27" i="3"/>
  <c r="Z27" i="3"/>
  <c r="AA27" i="3"/>
  <c r="AB27" i="3"/>
  <c r="AC27" i="3"/>
  <c r="AD27" i="3"/>
  <c r="AE27" i="3"/>
  <c r="AF27" i="3"/>
  <c r="AG27" i="3"/>
  <c r="AH27" i="3"/>
  <c r="F28" i="3"/>
  <c r="G28" i="3"/>
  <c r="H28" i="3"/>
  <c r="I28" i="3"/>
  <c r="J28" i="3"/>
  <c r="K28" i="3"/>
  <c r="L28" i="3"/>
  <c r="M28" i="3"/>
  <c r="N28" i="3"/>
  <c r="O28" i="3"/>
  <c r="P28" i="3"/>
  <c r="Q28" i="3"/>
  <c r="R28" i="3"/>
  <c r="S28" i="3"/>
  <c r="T28" i="3"/>
  <c r="U28" i="3"/>
  <c r="V28" i="3"/>
  <c r="W28" i="3"/>
  <c r="X28" i="3"/>
  <c r="Y28" i="3"/>
  <c r="Z28" i="3"/>
  <c r="AA28" i="3"/>
  <c r="AB28" i="3"/>
  <c r="AC28" i="3"/>
  <c r="AD28" i="3"/>
  <c r="AE28" i="3"/>
  <c r="AF28" i="3"/>
  <c r="AG28" i="3"/>
  <c r="AH28" i="3"/>
  <c r="F29" i="3"/>
  <c r="G29" i="3"/>
  <c r="H29" i="3"/>
  <c r="I29" i="3"/>
  <c r="J29" i="3"/>
  <c r="K29" i="3"/>
  <c r="L29" i="3"/>
  <c r="M29" i="3"/>
  <c r="N29" i="3"/>
  <c r="O29" i="3"/>
  <c r="P29" i="3"/>
  <c r="Q29" i="3"/>
  <c r="R29" i="3"/>
  <c r="S29" i="3"/>
  <c r="T29" i="3"/>
  <c r="U29" i="3"/>
  <c r="V29" i="3"/>
  <c r="W29" i="3"/>
  <c r="X29" i="3"/>
  <c r="Y29" i="3"/>
  <c r="Z29" i="3"/>
  <c r="AA29" i="3"/>
  <c r="AB29" i="3"/>
  <c r="AC29" i="3"/>
  <c r="AD29" i="3"/>
  <c r="AE29" i="3"/>
  <c r="AF29" i="3"/>
  <c r="AG29" i="3"/>
  <c r="AH29" i="3"/>
  <c r="F30" i="3"/>
  <c r="G30" i="3"/>
  <c r="H30" i="3"/>
  <c r="I30" i="3"/>
  <c r="J30" i="3"/>
  <c r="K30" i="3"/>
  <c r="L30" i="3"/>
  <c r="M30" i="3"/>
  <c r="N30" i="3"/>
  <c r="O30" i="3"/>
  <c r="P30" i="3"/>
  <c r="Q30" i="3"/>
  <c r="R30" i="3"/>
  <c r="S30" i="3"/>
  <c r="T30" i="3"/>
  <c r="U30" i="3"/>
  <c r="V30" i="3"/>
  <c r="W30" i="3"/>
  <c r="X30" i="3"/>
  <c r="Y30" i="3"/>
  <c r="Z30" i="3"/>
  <c r="AA30" i="3"/>
  <c r="AB30" i="3"/>
  <c r="AC30" i="3"/>
  <c r="AD30" i="3"/>
  <c r="AE30" i="3"/>
  <c r="AF30" i="3"/>
  <c r="AG30" i="3"/>
  <c r="AH30" i="3"/>
  <c r="F31" i="3"/>
  <c r="G31" i="3"/>
  <c r="H31" i="3"/>
  <c r="I31" i="3"/>
  <c r="J31" i="3"/>
  <c r="K31" i="3"/>
  <c r="L31" i="3"/>
  <c r="M31" i="3"/>
  <c r="N31" i="3"/>
  <c r="O31" i="3"/>
  <c r="P31" i="3"/>
  <c r="Q31" i="3"/>
  <c r="R31" i="3"/>
  <c r="S31" i="3"/>
  <c r="T31" i="3"/>
  <c r="U31" i="3"/>
  <c r="V31" i="3"/>
  <c r="W31" i="3"/>
  <c r="X31" i="3"/>
  <c r="Y31" i="3"/>
  <c r="Z31" i="3"/>
  <c r="AA31" i="3"/>
  <c r="AB31" i="3"/>
  <c r="AC31" i="3"/>
  <c r="AD31" i="3"/>
  <c r="AE31" i="3"/>
  <c r="AF31" i="3"/>
  <c r="AG31" i="3"/>
  <c r="AH31" i="3"/>
  <c r="F32" i="3"/>
  <c r="G32" i="3"/>
  <c r="H32" i="3"/>
  <c r="I32" i="3"/>
  <c r="J32" i="3"/>
  <c r="K32" i="3"/>
  <c r="L32" i="3"/>
  <c r="M32" i="3"/>
  <c r="N32" i="3"/>
  <c r="O32" i="3"/>
  <c r="P32" i="3"/>
  <c r="Q32" i="3"/>
  <c r="R32" i="3"/>
  <c r="S32" i="3"/>
  <c r="T32" i="3"/>
  <c r="U32" i="3"/>
  <c r="V32" i="3"/>
  <c r="W32" i="3"/>
  <c r="X32" i="3"/>
  <c r="Y32" i="3"/>
  <c r="Z32" i="3"/>
  <c r="AA32" i="3"/>
  <c r="AB32" i="3"/>
  <c r="AC32" i="3"/>
  <c r="AD32" i="3"/>
  <c r="AE32" i="3"/>
  <c r="AF32" i="3"/>
  <c r="AG32" i="3"/>
  <c r="AH32" i="3"/>
  <c r="F33" i="3"/>
  <c r="G33" i="3"/>
  <c r="H33" i="3"/>
  <c r="I33" i="3"/>
  <c r="J33" i="3"/>
  <c r="K33" i="3"/>
  <c r="L33" i="3"/>
  <c r="M33" i="3"/>
  <c r="N33" i="3"/>
  <c r="O33" i="3"/>
  <c r="P33" i="3"/>
  <c r="Q33" i="3"/>
  <c r="R33" i="3"/>
  <c r="S33" i="3"/>
  <c r="T33" i="3"/>
  <c r="U33" i="3"/>
  <c r="V33" i="3"/>
  <c r="W33" i="3"/>
  <c r="X33" i="3"/>
  <c r="Y33" i="3"/>
  <c r="Z33" i="3"/>
  <c r="AA33" i="3"/>
  <c r="AB33" i="3"/>
  <c r="AC33" i="3"/>
  <c r="AD33" i="3"/>
  <c r="AE33" i="3"/>
  <c r="AF33" i="3"/>
  <c r="AG33" i="3"/>
  <c r="AH33" i="3"/>
  <c r="F34" i="3"/>
  <c r="G34" i="3"/>
  <c r="H34" i="3"/>
  <c r="I34" i="3"/>
  <c r="J34" i="3"/>
  <c r="K34" i="3"/>
  <c r="L34" i="3"/>
  <c r="M34" i="3"/>
  <c r="N34" i="3"/>
  <c r="O34" i="3"/>
  <c r="P34" i="3"/>
  <c r="Q34" i="3"/>
  <c r="R34" i="3"/>
  <c r="S34" i="3"/>
  <c r="T34" i="3"/>
  <c r="U34" i="3"/>
  <c r="V34" i="3"/>
  <c r="W34" i="3"/>
  <c r="X34" i="3"/>
  <c r="Y34" i="3"/>
  <c r="Z34" i="3"/>
  <c r="AA34" i="3"/>
  <c r="AB34" i="3"/>
  <c r="AC34" i="3"/>
  <c r="AD34" i="3"/>
  <c r="AE34" i="3"/>
  <c r="AF34" i="3"/>
  <c r="AG34" i="3"/>
  <c r="AH34" i="3"/>
  <c r="F35" i="3"/>
  <c r="G35" i="3"/>
  <c r="H35" i="3"/>
  <c r="I35" i="3"/>
  <c r="J35" i="3"/>
  <c r="K35" i="3"/>
  <c r="L35" i="3"/>
  <c r="M35" i="3"/>
  <c r="N35" i="3"/>
  <c r="O35" i="3"/>
  <c r="P35" i="3"/>
  <c r="Q35" i="3"/>
  <c r="R35" i="3"/>
  <c r="S35" i="3"/>
  <c r="T35" i="3"/>
  <c r="U35" i="3"/>
  <c r="V35" i="3"/>
  <c r="W35" i="3"/>
  <c r="X35" i="3"/>
  <c r="Y35" i="3"/>
  <c r="Z35" i="3"/>
  <c r="AA35" i="3"/>
  <c r="AB35" i="3"/>
  <c r="AC35" i="3"/>
  <c r="AD35" i="3"/>
  <c r="AE35" i="3"/>
  <c r="AF35" i="3"/>
  <c r="AG35" i="3"/>
  <c r="AH35" i="3"/>
  <c r="F36" i="3"/>
  <c r="G36" i="3"/>
  <c r="H36" i="3"/>
  <c r="I36" i="3"/>
  <c r="J36" i="3"/>
  <c r="K36" i="3"/>
  <c r="L36" i="3"/>
  <c r="M36" i="3"/>
  <c r="N36" i="3"/>
  <c r="O36" i="3"/>
  <c r="P36" i="3"/>
  <c r="Q36" i="3"/>
  <c r="R36" i="3"/>
  <c r="S36" i="3"/>
  <c r="T36" i="3"/>
  <c r="U36" i="3"/>
  <c r="V36" i="3"/>
  <c r="W36" i="3"/>
  <c r="X36" i="3"/>
  <c r="Y36" i="3"/>
  <c r="Z36" i="3"/>
  <c r="AA36" i="3"/>
  <c r="AB36" i="3"/>
  <c r="AC36" i="3"/>
  <c r="AD36" i="3"/>
  <c r="AE36" i="3"/>
  <c r="AF36" i="3"/>
  <c r="AG36" i="3"/>
  <c r="AH36" i="3"/>
  <c r="F37" i="3"/>
  <c r="G37" i="3"/>
  <c r="H37" i="3"/>
  <c r="I37" i="3"/>
  <c r="J37" i="3"/>
  <c r="K37" i="3"/>
  <c r="L37" i="3"/>
  <c r="M37" i="3"/>
  <c r="N37" i="3"/>
  <c r="O37" i="3"/>
  <c r="P37" i="3"/>
  <c r="Q37" i="3"/>
  <c r="R37" i="3"/>
  <c r="S37" i="3"/>
  <c r="T37" i="3"/>
  <c r="U37" i="3"/>
  <c r="V37" i="3"/>
  <c r="W37" i="3"/>
  <c r="X37" i="3"/>
  <c r="Y37" i="3"/>
  <c r="Z37" i="3"/>
  <c r="AA37" i="3"/>
  <c r="AB37" i="3"/>
  <c r="AC37" i="3"/>
  <c r="AD37" i="3"/>
  <c r="AE37" i="3"/>
  <c r="AF37" i="3"/>
  <c r="AG37" i="3"/>
  <c r="AH37" i="3"/>
  <c r="F38" i="3"/>
  <c r="G38" i="3"/>
  <c r="H38" i="3"/>
  <c r="I38" i="3"/>
  <c r="J38" i="3"/>
  <c r="K38" i="3"/>
  <c r="L38" i="3"/>
  <c r="M38" i="3"/>
  <c r="N38" i="3"/>
  <c r="O38" i="3"/>
  <c r="P38" i="3"/>
  <c r="Q38" i="3"/>
  <c r="R38" i="3"/>
  <c r="S38" i="3"/>
  <c r="T38" i="3"/>
  <c r="U38" i="3"/>
  <c r="V38" i="3"/>
  <c r="W38" i="3"/>
  <c r="X38" i="3"/>
  <c r="Y38" i="3"/>
  <c r="Z38" i="3"/>
  <c r="AA38" i="3"/>
  <c r="AB38" i="3"/>
  <c r="AC38" i="3"/>
  <c r="AD38" i="3"/>
  <c r="AE38" i="3"/>
  <c r="AF38" i="3"/>
  <c r="AG38" i="3"/>
  <c r="AH38" i="3"/>
  <c r="F39" i="3"/>
  <c r="G39" i="3"/>
  <c r="H39" i="3"/>
  <c r="I39" i="3"/>
  <c r="J39" i="3"/>
  <c r="K39" i="3"/>
  <c r="L39" i="3"/>
  <c r="M39" i="3"/>
  <c r="N39" i="3"/>
  <c r="O39" i="3"/>
  <c r="P39" i="3"/>
  <c r="Q39" i="3"/>
  <c r="R39" i="3"/>
  <c r="S39" i="3"/>
  <c r="T39" i="3"/>
  <c r="U39" i="3"/>
  <c r="V39" i="3"/>
  <c r="W39" i="3"/>
  <c r="X39" i="3"/>
  <c r="Y39" i="3"/>
  <c r="Z39" i="3"/>
  <c r="AA39" i="3"/>
  <c r="AB39" i="3"/>
  <c r="AC39" i="3"/>
  <c r="AD39" i="3"/>
  <c r="AE39" i="3"/>
  <c r="AF39" i="3"/>
  <c r="AG39" i="3"/>
  <c r="AH39" i="3"/>
  <c r="F40" i="3"/>
  <c r="G40" i="3"/>
  <c r="H40" i="3"/>
  <c r="I40" i="3"/>
  <c r="J40" i="3"/>
  <c r="K40" i="3"/>
  <c r="L40" i="3"/>
  <c r="M40" i="3"/>
  <c r="N40" i="3"/>
  <c r="O40" i="3"/>
  <c r="P40" i="3"/>
  <c r="Q40" i="3"/>
  <c r="R40" i="3"/>
  <c r="S40" i="3"/>
  <c r="T40" i="3"/>
  <c r="U40" i="3"/>
  <c r="V40" i="3"/>
  <c r="W40" i="3"/>
  <c r="X40" i="3"/>
  <c r="Y40" i="3"/>
  <c r="Z40" i="3"/>
  <c r="AA40" i="3"/>
  <c r="AB40" i="3"/>
  <c r="AC40" i="3"/>
  <c r="AD40" i="3"/>
  <c r="AE40" i="3"/>
  <c r="AF40" i="3"/>
  <c r="AG40" i="3"/>
  <c r="AH40" i="3"/>
  <c r="F41" i="3"/>
  <c r="G41" i="3"/>
  <c r="H41" i="3"/>
  <c r="I41" i="3"/>
  <c r="J41" i="3"/>
  <c r="K41" i="3"/>
  <c r="L41" i="3"/>
  <c r="M41" i="3"/>
  <c r="N41" i="3"/>
  <c r="O41" i="3"/>
  <c r="P41" i="3"/>
  <c r="Q41" i="3"/>
  <c r="R41" i="3"/>
  <c r="S41" i="3"/>
  <c r="T41" i="3"/>
  <c r="U41" i="3"/>
  <c r="V41" i="3"/>
  <c r="W41" i="3"/>
  <c r="X41" i="3"/>
  <c r="Y41" i="3"/>
  <c r="Z41" i="3"/>
  <c r="AA41" i="3"/>
  <c r="AB41" i="3"/>
  <c r="AC41" i="3"/>
  <c r="AD41" i="3"/>
  <c r="AE41" i="3"/>
  <c r="AF41" i="3"/>
  <c r="AG41" i="3"/>
  <c r="AH41" i="3"/>
  <c r="F42" i="3"/>
  <c r="G42" i="3"/>
  <c r="H42" i="3"/>
  <c r="I42" i="3"/>
  <c r="J42" i="3"/>
  <c r="K42" i="3"/>
  <c r="L42" i="3"/>
  <c r="M42" i="3"/>
  <c r="N42" i="3"/>
  <c r="O42" i="3"/>
  <c r="P42" i="3"/>
  <c r="Q42" i="3"/>
  <c r="R42" i="3"/>
  <c r="S42" i="3"/>
  <c r="T42" i="3"/>
  <c r="U42" i="3"/>
  <c r="V42" i="3"/>
  <c r="W42" i="3"/>
  <c r="X42" i="3"/>
  <c r="Y42" i="3"/>
  <c r="Z42" i="3"/>
  <c r="AA42" i="3"/>
  <c r="AB42" i="3"/>
  <c r="AC42" i="3"/>
  <c r="AD42" i="3"/>
  <c r="AE42" i="3"/>
  <c r="AF42" i="3"/>
  <c r="AG42" i="3"/>
  <c r="AH42" i="3"/>
  <c r="F43" i="3"/>
  <c r="G43" i="3"/>
  <c r="H43" i="3"/>
  <c r="I43" i="3"/>
  <c r="J43" i="3"/>
  <c r="K43" i="3"/>
  <c r="L43" i="3"/>
  <c r="M43" i="3"/>
  <c r="N43" i="3"/>
  <c r="O43" i="3"/>
  <c r="P43" i="3"/>
  <c r="Q43" i="3"/>
  <c r="R43" i="3"/>
  <c r="S43" i="3"/>
  <c r="T43" i="3"/>
  <c r="U43" i="3"/>
  <c r="V43" i="3"/>
  <c r="W43" i="3"/>
  <c r="X43" i="3"/>
  <c r="Y43" i="3"/>
  <c r="Z43" i="3"/>
  <c r="AA43" i="3"/>
  <c r="AB43" i="3"/>
  <c r="AC43" i="3"/>
  <c r="AD43" i="3"/>
  <c r="AE43" i="3"/>
  <c r="AF43" i="3"/>
  <c r="AG43" i="3"/>
  <c r="AH43" i="3"/>
  <c r="F44" i="3"/>
  <c r="G44" i="3"/>
  <c r="H44" i="3"/>
  <c r="I44" i="3"/>
  <c r="J44" i="3"/>
  <c r="K44" i="3"/>
  <c r="L44" i="3"/>
  <c r="M44" i="3"/>
  <c r="N44" i="3"/>
  <c r="O44" i="3"/>
  <c r="P44" i="3"/>
  <c r="Q44" i="3"/>
  <c r="R44" i="3"/>
  <c r="S44" i="3"/>
  <c r="T44" i="3"/>
  <c r="U44" i="3"/>
  <c r="V44" i="3"/>
  <c r="W44" i="3"/>
  <c r="X44" i="3"/>
  <c r="Y44" i="3"/>
  <c r="Z44" i="3"/>
  <c r="AA44" i="3"/>
  <c r="AB44" i="3"/>
  <c r="AC44" i="3"/>
  <c r="AD44" i="3"/>
  <c r="AE44" i="3"/>
  <c r="AF44" i="3"/>
  <c r="AG44" i="3"/>
  <c r="AH44" i="3"/>
  <c r="F45" i="3"/>
  <c r="G45" i="3"/>
  <c r="H45" i="3"/>
  <c r="I45" i="3"/>
  <c r="J45" i="3"/>
  <c r="K45" i="3"/>
  <c r="L45" i="3"/>
  <c r="M45" i="3"/>
  <c r="N45" i="3"/>
  <c r="O45" i="3"/>
  <c r="P45" i="3"/>
  <c r="Q45" i="3"/>
  <c r="R45" i="3"/>
  <c r="S45" i="3"/>
  <c r="T45" i="3"/>
  <c r="U45" i="3"/>
  <c r="V45" i="3"/>
  <c r="W45" i="3"/>
  <c r="X45" i="3"/>
  <c r="Y45" i="3"/>
  <c r="Z45" i="3"/>
  <c r="AA45" i="3"/>
  <c r="AB45" i="3"/>
  <c r="AC45" i="3"/>
  <c r="AD45" i="3"/>
  <c r="AE45" i="3"/>
  <c r="AF45" i="3"/>
  <c r="AG45" i="3"/>
  <c r="AH45" i="3"/>
  <c r="F46" i="3"/>
  <c r="G46" i="3"/>
  <c r="H46" i="3"/>
  <c r="I46" i="3"/>
  <c r="J46" i="3"/>
  <c r="K46" i="3"/>
  <c r="L46" i="3"/>
  <c r="M46" i="3"/>
  <c r="N46" i="3"/>
  <c r="O46" i="3"/>
  <c r="P46" i="3"/>
  <c r="Q46" i="3"/>
  <c r="R46" i="3"/>
  <c r="S46" i="3"/>
  <c r="T46" i="3"/>
  <c r="U46" i="3"/>
  <c r="V46" i="3"/>
  <c r="W46" i="3"/>
  <c r="X46" i="3"/>
  <c r="Y46" i="3"/>
  <c r="Z46" i="3"/>
  <c r="AA46" i="3"/>
  <c r="AB46" i="3"/>
  <c r="AC46" i="3"/>
  <c r="AD46" i="3"/>
  <c r="AE46" i="3"/>
  <c r="AF46" i="3"/>
  <c r="AG46" i="3"/>
  <c r="AH46" i="3"/>
  <c r="F47" i="3"/>
  <c r="G47" i="3"/>
  <c r="H47" i="3"/>
  <c r="I47" i="3"/>
  <c r="J47" i="3"/>
  <c r="K47" i="3"/>
  <c r="L47" i="3"/>
  <c r="M47" i="3"/>
  <c r="N47" i="3"/>
  <c r="O47" i="3"/>
  <c r="P47" i="3"/>
  <c r="Q47" i="3"/>
  <c r="R47" i="3"/>
  <c r="S47" i="3"/>
  <c r="T47" i="3"/>
  <c r="U47" i="3"/>
  <c r="V47" i="3"/>
  <c r="W47" i="3"/>
  <c r="X47" i="3"/>
  <c r="Y47" i="3"/>
  <c r="Z47" i="3"/>
  <c r="AA47" i="3"/>
  <c r="AB47" i="3"/>
  <c r="AC47" i="3"/>
  <c r="AD47" i="3"/>
  <c r="AE47" i="3"/>
  <c r="AF47" i="3"/>
  <c r="AG47" i="3"/>
  <c r="AH47" i="3"/>
  <c r="F48" i="3"/>
  <c r="G48" i="3"/>
  <c r="H48" i="3"/>
  <c r="I48" i="3"/>
  <c r="J48" i="3"/>
  <c r="K48" i="3"/>
  <c r="L48" i="3"/>
  <c r="M48" i="3"/>
  <c r="N48" i="3"/>
  <c r="O48" i="3"/>
  <c r="P48" i="3"/>
  <c r="Q48" i="3"/>
  <c r="R48" i="3"/>
  <c r="S48" i="3"/>
  <c r="T48" i="3"/>
  <c r="U48" i="3"/>
  <c r="V48" i="3"/>
  <c r="W48" i="3"/>
  <c r="X48" i="3"/>
  <c r="Y48" i="3"/>
  <c r="Z48" i="3"/>
  <c r="AA48" i="3"/>
  <c r="AB48" i="3"/>
  <c r="AC48" i="3"/>
  <c r="AD48" i="3"/>
  <c r="AE48" i="3"/>
  <c r="AF48" i="3"/>
  <c r="AG48" i="3"/>
  <c r="AH48" i="3"/>
  <c r="F49" i="3"/>
  <c r="G49" i="3"/>
  <c r="H49" i="3"/>
  <c r="I49" i="3"/>
  <c r="J49" i="3"/>
  <c r="K49" i="3"/>
  <c r="L49" i="3"/>
  <c r="M49" i="3"/>
  <c r="N49" i="3"/>
  <c r="O49" i="3"/>
  <c r="P49" i="3"/>
  <c r="Q49" i="3"/>
  <c r="R49" i="3"/>
  <c r="S49" i="3"/>
  <c r="T49" i="3"/>
  <c r="U49" i="3"/>
  <c r="V49" i="3"/>
  <c r="W49" i="3"/>
  <c r="X49" i="3"/>
  <c r="Y49" i="3"/>
  <c r="Z49" i="3"/>
  <c r="AA49" i="3"/>
  <c r="AB49" i="3"/>
  <c r="AC49" i="3"/>
  <c r="AD49" i="3"/>
  <c r="AE49" i="3"/>
  <c r="AF49" i="3"/>
  <c r="AG49" i="3"/>
  <c r="AH49" i="3"/>
  <c r="F50" i="3"/>
  <c r="G50" i="3"/>
  <c r="H50" i="3"/>
  <c r="I50" i="3"/>
  <c r="J50" i="3"/>
  <c r="K50" i="3"/>
  <c r="L50" i="3"/>
  <c r="M50" i="3"/>
  <c r="N50" i="3"/>
  <c r="O50" i="3"/>
  <c r="P50" i="3"/>
  <c r="Q50" i="3"/>
  <c r="R50" i="3"/>
  <c r="S50" i="3"/>
  <c r="T50" i="3"/>
  <c r="U50" i="3"/>
  <c r="V50" i="3"/>
  <c r="W50" i="3"/>
  <c r="X50" i="3"/>
  <c r="Y50" i="3"/>
  <c r="Z50" i="3"/>
  <c r="AA50" i="3"/>
  <c r="AB50" i="3"/>
  <c r="AC50" i="3"/>
  <c r="AD50" i="3"/>
  <c r="AE50" i="3"/>
  <c r="AF50" i="3"/>
  <c r="AG50" i="3"/>
  <c r="AH50" i="3"/>
  <c r="F51" i="3"/>
  <c r="G51" i="3"/>
  <c r="H51" i="3"/>
  <c r="I51" i="3"/>
  <c r="J51" i="3"/>
  <c r="K51" i="3"/>
  <c r="L51" i="3"/>
  <c r="M51" i="3"/>
  <c r="N51" i="3"/>
  <c r="O51" i="3"/>
  <c r="P51" i="3"/>
  <c r="Q51" i="3"/>
  <c r="R51" i="3"/>
  <c r="S51" i="3"/>
  <c r="T51" i="3"/>
  <c r="U51" i="3"/>
  <c r="V51" i="3"/>
  <c r="W51" i="3"/>
  <c r="X51" i="3"/>
  <c r="Y51" i="3"/>
  <c r="Z51" i="3"/>
  <c r="AA51" i="3"/>
  <c r="AB51" i="3"/>
  <c r="AC51" i="3"/>
  <c r="AD51" i="3"/>
  <c r="AE51" i="3"/>
  <c r="AF51" i="3"/>
  <c r="AG51" i="3"/>
  <c r="AH51" i="3"/>
  <c r="F52" i="3"/>
  <c r="G52" i="3"/>
  <c r="H52" i="3"/>
  <c r="I52" i="3"/>
  <c r="J52" i="3"/>
  <c r="K52" i="3"/>
  <c r="L52" i="3"/>
  <c r="M52" i="3"/>
  <c r="N52" i="3"/>
  <c r="O52" i="3"/>
  <c r="P52" i="3"/>
  <c r="Q52" i="3"/>
  <c r="R52" i="3"/>
  <c r="S52" i="3"/>
  <c r="T52" i="3"/>
  <c r="U52" i="3"/>
  <c r="V52" i="3"/>
  <c r="W52" i="3"/>
  <c r="X52" i="3"/>
  <c r="Y52" i="3"/>
  <c r="Z52" i="3"/>
  <c r="AA52" i="3"/>
  <c r="AB52" i="3"/>
  <c r="AC52" i="3"/>
  <c r="AD52" i="3"/>
  <c r="AE52" i="3"/>
  <c r="AF52" i="3"/>
  <c r="AG52" i="3"/>
  <c r="AH52" i="3"/>
  <c r="F53" i="3"/>
  <c r="G53" i="3"/>
  <c r="H53" i="3"/>
  <c r="I53" i="3"/>
  <c r="J53" i="3"/>
  <c r="K53" i="3"/>
  <c r="L53" i="3"/>
  <c r="M53" i="3"/>
  <c r="N53" i="3"/>
  <c r="O53" i="3"/>
  <c r="P53" i="3"/>
  <c r="Q53" i="3"/>
  <c r="R53" i="3"/>
  <c r="S53" i="3"/>
  <c r="T53" i="3"/>
  <c r="U53" i="3"/>
  <c r="V53" i="3"/>
  <c r="W53" i="3"/>
  <c r="X53" i="3"/>
  <c r="Y53" i="3"/>
  <c r="Z53" i="3"/>
  <c r="AA53" i="3"/>
  <c r="AB53" i="3"/>
  <c r="AC53" i="3"/>
  <c r="AD53" i="3"/>
  <c r="AE53" i="3"/>
  <c r="AF53" i="3"/>
  <c r="AG53" i="3"/>
  <c r="AH53" i="3"/>
  <c r="F54" i="3"/>
  <c r="G54" i="3"/>
  <c r="H54" i="3"/>
  <c r="I54" i="3"/>
  <c r="J54" i="3"/>
  <c r="K54" i="3"/>
  <c r="L54" i="3"/>
  <c r="M54" i="3"/>
  <c r="N54" i="3"/>
  <c r="O54" i="3"/>
  <c r="P54" i="3"/>
  <c r="Q54" i="3"/>
  <c r="R54" i="3"/>
  <c r="S54" i="3"/>
  <c r="T54" i="3"/>
  <c r="U54" i="3"/>
  <c r="V54" i="3"/>
  <c r="W54" i="3"/>
  <c r="X54" i="3"/>
  <c r="Y54" i="3"/>
  <c r="Z54" i="3"/>
  <c r="AA54" i="3"/>
  <c r="AB54" i="3"/>
  <c r="AC54" i="3"/>
  <c r="AD54" i="3"/>
  <c r="AE54" i="3"/>
  <c r="AF54" i="3"/>
  <c r="AG54" i="3"/>
  <c r="AH54" i="3"/>
  <c r="F55" i="3"/>
  <c r="G55" i="3"/>
  <c r="H55" i="3"/>
  <c r="I55" i="3"/>
  <c r="J55" i="3"/>
  <c r="K55" i="3"/>
  <c r="L55" i="3"/>
  <c r="M55" i="3"/>
  <c r="N55" i="3"/>
  <c r="O55" i="3"/>
  <c r="P55" i="3"/>
  <c r="Q55" i="3"/>
  <c r="R55" i="3"/>
  <c r="S55" i="3"/>
  <c r="T55" i="3"/>
  <c r="U55" i="3"/>
  <c r="V55" i="3"/>
  <c r="W55" i="3"/>
  <c r="X55" i="3"/>
  <c r="Y55" i="3"/>
  <c r="Z55" i="3"/>
  <c r="AA55" i="3"/>
  <c r="AB55" i="3"/>
  <c r="AC55" i="3"/>
  <c r="AD55" i="3"/>
  <c r="AE55" i="3"/>
  <c r="AF55" i="3"/>
  <c r="AG55" i="3"/>
  <c r="AH55" i="3"/>
  <c r="F56" i="3"/>
  <c r="G56" i="3"/>
  <c r="H56" i="3"/>
  <c r="I56" i="3"/>
  <c r="J56" i="3"/>
  <c r="K56" i="3"/>
  <c r="L56" i="3"/>
  <c r="M56" i="3"/>
  <c r="N56" i="3"/>
  <c r="O56" i="3"/>
  <c r="P56" i="3"/>
  <c r="Q56" i="3"/>
  <c r="R56" i="3"/>
  <c r="S56" i="3"/>
  <c r="T56" i="3"/>
  <c r="U56" i="3"/>
  <c r="V56" i="3"/>
  <c r="W56" i="3"/>
  <c r="X56" i="3"/>
  <c r="Y56" i="3"/>
  <c r="Z56" i="3"/>
  <c r="AA56" i="3"/>
  <c r="AB56" i="3"/>
  <c r="AC56" i="3"/>
  <c r="AD56" i="3"/>
  <c r="AE56" i="3"/>
  <c r="AF56" i="3"/>
  <c r="AG56" i="3"/>
  <c r="AH56" i="3"/>
  <c r="F57" i="3"/>
  <c r="G57" i="3"/>
  <c r="H57" i="3"/>
  <c r="I57" i="3"/>
  <c r="J57" i="3"/>
  <c r="K57" i="3"/>
  <c r="L57" i="3"/>
  <c r="M57" i="3"/>
  <c r="N57" i="3"/>
  <c r="O57" i="3"/>
  <c r="P57" i="3"/>
  <c r="Q57" i="3"/>
  <c r="R57" i="3"/>
  <c r="S57" i="3"/>
  <c r="T57" i="3"/>
  <c r="U57" i="3"/>
  <c r="V57" i="3"/>
  <c r="W57" i="3"/>
  <c r="X57" i="3"/>
  <c r="Y57" i="3"/>
  <c r="Z57" i="3"/>
  <c r="AA57" i="3"/>
  <c r="AB57" i="3"/>
  <c r="AC57" i="3"/>
  <c r="AD57" i="3"/>
  <c r="AE57" i="3"/>
  <c r="AF57" i="3"/>
  <c r="AG57" i="3"/>
  <c r="AH57" i="3"/>
  <c r="F58" i="3"/>
  <c r="G58" i="3"/>
  <c r="H58" i="3"/>
  <c r="I58" i="3"/>
  <c r="J58" i="3"/>
  <c r="K58" i="3"/>
  <c r="L58" i="3"/>
  <c r="M58" i="3"/>
  <c r="N58" i="3"/>
  <c r="O58" i="3"/>
  <c r="P58" i="3"/>
  <c r="Q58" i="3"/>
  <c r="R58" i="3"/>
  <c r="S58" i="3"/>
  <c r="T58" i="3"/>
  <c r="U58" i="3"/>
  <c r="V58" i="3"/>
  <c r="W58" i="3"/>
  <c r="X58" i="3"/>
  <c r="Y58" i="3"/>
  <c r="Z58" i="3"/>
  <c r="AA58" i="3"/>
  <c r="AB58" i="3"/>
  <c r="AC58" i="3"/>
  <c r="AD58" i="3"/>
  <c r="AE58" i="3"/>
  <c r="AF58" i="3"/>
  <c r="AG58" i="3"/>
  <c r="AH58" i="3"/>
  <c r="F59" i="3"/>
  <c r="G59" i="3"/>
  <c r="H59" i="3"/>
  <c r="I59" i="3"/>
  <c r="J59" i="3"/>
  <c r="K59" i="3"/>
  <c r="L59" i="3"/>
  <c r="M59" i="3"/>
  <c r="N59" i="3"/>
  <c r="O59" i="3"/>
  <c r="P59" i="3"/>
  <c r="Q59" i="3"/>
  <c r="R59" i="3"/>
  <c r="S59" i="3"/>
  <c r="T59" i="3"/>
  <c r="U59" i="3"/>
  <c r="V59" i="3"/>
  <c r="W59" i="3"/>
  <c r="X59" i="3"/>
  <c r="Y59" i="3"/>
  <c r="Z59" i="3"/>
  <c r="AA59" i="3"/>
  <c r="AB59" i="3"/>
  <c r="AC59" i="3"/>
  <c r="AD59" i="3"/>
  <c r="AE59" i="3"/>
  <c r="AF59" i="3"/>
  <c r="AG59" i="3"/>
  <c r="AH59" i="3"/>
  <c r="F60" i="3"/>
  <c r="G60" i="3"/>
  <c r="H60" i="3"/>
  <c r="I60" i="3"/>
  <c r="J60" i="3"/>
  <c r="K60" i="3"/>
  <c r="L60" i="3"/>
  <c r="M60" i="3"/>
  <c r="N60" i="3"/>
  <c r="O60" i="3"/>
  <c r="P60" i="3"/>
  <c r="Q60" i="3"/>
  <c r="R60" i="3"/>
  <c r="S60" i="3"/>
  <c r="T60" i="3"/>
  <c r="U60" i="3"/>
  <c r="V60" i="3"/>
  <c r="W60" i="3"/>
  <c r="X60" i="3"/>
  <c r="Y60" i="3"/>
  <c r="Z60" i="3"/>
  <c r="AA60" i="3"/>
  <c r="AB60" i="3"/>
  <c r="AC60" i="3"/>
  <c r="AD60" i="3"/>
  <c r="AE60" i="3"/>
  <c r="AF60" i="3"/>
  <c r="AG60" i="3"/>
  <c r="AH60" i="3"/>
  <c r="F61" i="3"/>
  <c r="G61" i="3"/>
  <c r="H61" i="3"/>
  <c r="I61" i="3"/>
  <c r="J61" i="3"/>
  <c r="K61" i="3"/>
  <c r="L61" i="3"/>
  <c r="M61" i="3"/>
  <c r="N61" i="3"/>
  <c r="O61" i="3"/>
  <c r="P61" i="3"/>
  <c r="Q61" i="3"/>
  <c r="R61" i="3"/>
  <c r="S61" i="3"/>
  <c r="T61" i="3"/>
  <c r="U61" i="3"/>
  <c r="V61" i="3"/>
  <c r="W61" i="3"/>
  <c r="X61" i="3"/>
  <c r="Y61" i="3"/>
  <c r="Z61" i="3"/>
  <c r="AA61" i="3"/>
  <c r="AB61" i="3"/>
  <c r="AC61" i="3"/>
  <c r="AD61" i="3"/>
  <c r="AE61" i="3"/>
  <c r="AF61" i="3"/>
  <c r="AG61" i="3"/>
  <c r="AH61" i="3"/>
  <c r="F62" i="3"/>
  <c r="G62" i="3"/>
  <c r="H62" i="3"/>
  <c r="I62" i="3"/>
  <c r="J62" i="3"/>
  <c r="K62" i="3"/>
  <c r="L62" i="3"/>
  <c r="M62" i="3"/>
  <c r="N62" i="3"/>
  <c r="O62" i="3"/>
  <c r="P62" i="3"/>
  <c r="Q62" i="3"/>
  <c r="R62" i="3"/>
  <c r="S62" i="3"/>
  <c r="T62" i="3"/>
  <c r="U62" i="3"/>
  <c r="V62" i="3"/>
  <c r="W62" i="3"/>
  <c r="X62" i="3"/>
  <c r="Y62" i="3"/>
  <c r="Z62" i="3"/>
  <c r="AA62" i="3"/>
  <c r="AB62" i="3"/>
  <c r="AC62" i="3"/>
  <c r="AD62" i="3"/>
  <c r="AE62" i="3"/>
  <c r="AF62" i="3"/>
  <c r="AG62" i="3"/>
  <c r="AH62" i="3"/>
  <c r="F63" i="3"/>
  <c r="G63" i="3"/>
  <c r="H63" i="3"/>
  <c r="I63" i="3"/>
  <c r="J63" i="3"/>
  <c r="K63" i="3"/>
  <c r="L63" i="3"/>
  <c r="M63" i="3"/>
  <c r="N63" i="3"/>
  <c r="O63" i="3"/>
  <c r="P63" i="3"/>
  <c r="Q63" i="3"/>
  <c r="R63" i="3"/>
  <c r="S63" i="3"/>
  <c r="T63" i="3"/>
  <c r="U63" i="3"/>
  <c r="V63" i="3"/>
  <c r="W63" i="3"/>
  <c r="X63" i="3"/>
  <c r="Y63" i="3"/>
  <c r="Z63" i="3"/>
  <c r="AA63" i="3"/>
  <c r="AB63" i="3"/>
  <c r="AC63" i="3"/>
  <c r="AD63" i="3"/>
  <c r="AE63" i="3"/>
  <c r="AF63" i="3"/>
  <c r="AG63" i="3"/>
  <c r="AH63" i="3"/>
  <c r="F64" i="3"/>
  <c r="G64" i="3"/>
  <c r="H64" i="3"/>
  <c r="I64" i="3"/>
  <c r="J64" i="3"/>
  <c r="K64" i="3"/>
  <c r="L64" i="3"/>
  <c r="M64" i="3"/>
  <c r="N64" i="3"/>
  <c r="O64" i="3"/>
  <c r="P64" i="3"/>
  <c r="Q64" i="3"/>
  <c r="R64" i="3"/>
  <c r="S64" i="3"/>
  <c r="T64" i="3"/>
  <c r="U64" i="3"/>
  <c r="V64" i="3"/>
  <c r="W64" i="3"/>
  <c r="X64" i="3"/>
  <c r="Y64" i="3"/>
  <c r="Z64" i="3"/>
  <c r="AA64" i="3"/>
  <c r="AB64" i="3"/>
  <c r="AC64" i="3"/>
  <c r="AD64" i="3"/>
  <c r="AE64" i="3"/>
  <c r="AF64" i="3"/>
  <c r="AG64" i="3"/>
  <c r="AH64" i="3"/>
  <c r="F65" i="3"/>
  <c r="G65" i="3"/>
  <c r="H65" i="3"/>
  <c r="I65" i="3"/>
  <c r="J65" i="3"/>
  <c r="K65" i="3"/>
  <c r="L65" i="3"/>
  <c r="M65" i="3"/>
  <c r="N65" i="3"/>
  <c r="O65" i="3"/>
  <c r="P65" i="3"/>
  <c r="Q65" i="3"/>
  <c r="R65" i="3"/>
  <c r="S65" i="3"/>
  <c r="T65" i="3"/>
  <c r="U65" i="3"/>
  <c r="V65" i="3"/>
  <c r="W65" i="3"/>
  <c r="X65" i="3"/>
  <c r="Y65" i="3"/>
  <c r="Z65" i="3"/>
  <c r="AA65" i="3"/>
  <c r="AB65" i="3"/>
  <c r="AC65" i="3"/>
  <c r="AD65" i="3"/>
  <c r="AE65" i="3"/>
  <c r="AF65" i="3"/>
  <c r="AG65" i="3"/>
  <c r="AH65" i="3"/>
  <c r="F66" i="3"/>
  <c r="G66" i="3"/>
  <c r="H66" i="3"/>
  <c r="I66" i="3"/>
  <c r="J66" i="3"/>
  <c r="K66" i="3"/>
  <c r="L66" i="3"/>
  <c r="M66" i="3"/>
  <c r="N66" i="3"/>
  <c r="O66" i="3"/>
  <c r="P66" i="3"/>
  <c r="Q66" i="3"/>
  <c r="R66" i="3"/>
  <c r="S66" i="3"/>
  <c r="T66" i="3"/>
  <c r="U66" i="3"/>
  <c r="V66" i="3"/>
  <c r="W66" i="3"/>
  <c r="X66" i="3"/>
  <c r="Y66" i="3"/>
  <c r="Z66" i="3"/>
  <c r="AA66" i="3"/>
  <c r="AB66" i="3"/>
  <c r="AC66" i="3"/>
  <c r="AD66" i="3"/>
  <c r="AE66" i="3"/>
  <c r="AF66" i="3"/>
  <c r="AG66" i="3"/>
  <c r="AH66" i="3"/>
  <c r="F67" i="3"/>
  <c r="G67" i="3"/>
  <c r="H67" i="3"/>
  <c r="I67" i="3"/>
  <c r="J67" i="3"/>
  <c r="K67" i="3"/>
  <c r="L67" i="3"/>
  <c r="M67" i="3"/>
  <c r="N67" i="3"/>
  <c r="O67" i="3"/>
  <c r="P67" i="3"/>
  <c r="Q67" i="3"/>
  <c r="R67" i="3"/>
  <c r="S67" i="3"/>
  <c r="T67" i="3"/>
  <c r="U67" i="3"/>
  <c r="V67" i="3"/>
  <c r="W67" i="3"/>
  <c r="X67" i="3"/>
  <c r="Y67" i="3"/>
  <c r="Z67" i="3"/>
  <c r="AA67" i="3"/>
  <c r="AB67" i="3"/>
  <c r="AC67" i="3"/>
  <c r="AD67" i="3"/>
  <c r="AE67" i="3"/>
  <c r="AF67" i="3"/>
  <c r="AG67" i="3"/>
  <c r="AH67" i="3"/>
  <c r="F68" i="3"/>
  <c r="G68" i="3"/>
  <c r="H68" i="3"/>
  <c r="I68" i="3"/>
  <c r="J68" i="3"/>
  <c r="K68" i="3"/>
  <c r="L68" i="3"/>
  <c r="M68" i="3"/>
  <c r="N68" i="3"/>
  <c r="O68" i="3"/>
  <c r="P68" i="3"/>
  <c r="Q68" i="3"/>
  <c r="R68" i="3"/>
  <c r="S68" i="3"/>
  <c r="T68" i="3"/>
  <c r="U68" i="3"/>
  <c r="V68" i="3"/>
  <c r="W68" i="3"/>
  <c r="X68" i="3"/>
  <c r="Y68" i="3"/>
  <c r="Z68" i="3"/>
  <c r="AA68" i="3"/>
  <c r="AB68" i="3"/>
  <c r="AC68" i="3"/>
  <c r="AD68" i="3"/>
  <c r="AE68" i="3"/>
  <c r="AF68" i="3"/>
  <c r="AG68" i="3"/>
  <c r="AH68" i="3"/>
  <c r="F69" i="3"/>
  <c r="G69" i="3"/>
  <c r="H69" i="3"/>
  <c r="I69" i="3"/>
  <c r="J69" i="3"/>
  <c r="K69" i="3"/>
  <c r="L69" i="3"/>
  <c r="M69" i="3"/>
  <c r="N69" i="3"/>
  <c r="O69" i="3"/>
  <c r="P69" i="3"/>
  <c r="Q69" i="3"/>
  <c r="R69" i="3"/>
  <c r="S69" i="3"/>
  <c r="T69" i="3"/>
  <c r="U69" i="3"/>
  <c r="V69" i="3"/>
  <c r="W69" i="3"/>
  <c r="X69" i="3"/>
  <c r="Y69" i="3"/>
  <c r="Z69" i="3"/>
  <c r="AA69" i="3"/>
  <c r="AB69" i="3"/>
  <c r="AC69" i="3"/>
  <c r="AD69" i="3"/>
  <c r="AE69" i="3"/>
  <c r="AF69" i="3"/>
  <c r="AG69" i="3"/>
  <c r="AH69" i="3"/>
  <c r="F70" i="3"/>
  <c r="G70" i="3"/>
  <c r="H70" i="3"/>
  <c r="I70" i="3"/>
  <c r="J70" i="3"/>
  <c r="K70" i="3"/>
  <c r="L70" i="3"/>
  <c r="M70" i="3"/>
  <c r="N70" i="3"/>
  <c r="O70" i="3"/>
  <c r="P70" i="3"/>
  <c r="Q70" i="3"/>
  <c r="R70" i="3"/>
  <c r="S70" i="3"/>
  <c r="T70" i="3"/>
  <c r="U70" i="3"/>
  <c r="V70" i="3"/>
  <c r="W70" i="3"/>
  <c r="X70" i="3"/>
  <c r="Y70" i="3"/>
  <c r="Z70" i="3"/>
  <c r="AA70" i="3"/>
  <c r="AB70" i="3"/>
  <c r="AC70" i="3"/>
  <c r="AD70" i="3"/>
  <c r="AE70" i="3"/>
  <c r="AF70" i="3"/>
  <c r="AG70" i="3"/>
  <c r="AH70" i="3"/>
  <c r="F71" i="3"/>
  <c r="G71" i="3"/>
  <c r="H71" i="3"/>
  <c r="I71" i="3"/>
  <c r="J71" i="3"/>
  <c r="K71" i="3"/>
  <c r="L71" i="3"/>
  <c r="M71" i="3"/>
  <c r="N71" i="3"/>
  <c r="O71" i="3"/>
  <c r="P71" i="3"/>
  <c r="Q71" i="3"/>
  <c r="R71" i="3"/>
  <c r="S71" i="3"/>
  <c r="T71" i="3"/>
  <c r="U71" i="3"/>
  <c r="V71" i="3"/>
  <c r="W71" i="3"/>
  <c r="X71" i="3"/>
  <c r="Y71" i="3"/>
  <c r="Z71" i="3"/>
  <c r="AA71" i="3"/>
  <c r="AB71" i="3"/>
  <c r="AC71" i="3"/>
  <c r="AD71" i="3"/>
  <c r="AE71" i="3"/>
  <c r="AF71" i="3"/>
  <c r="AG71" i="3"/>
  <c r="AH71" i="3"/>
  <c r="F72" i="3"/>
  <c r="G72" i="3"/>
  <c r="H72" i="3"/>
  <c r="I72" i="3"/>
  <c r="J72" i="3"/>
  <c r="K72" i="3"/>
  <c r="L72" i="3"/>
  <c r="M72" i="3"/>
  <c r="N72" i="3"/>
  <c r="O72" i="3"/>
  <c r="P72" i="3"/>
  <c r="Q72" i="3"/>
  <c r="R72" i="3"/>
  <c r="S72" i="3"/>
  <c r="T72" i="3"/>
  <c r="U72" i="3"/>
  <c r="V72" i="3"/>
  <c r="W72" i="3"/>
  <c r="X72" i="3"/>
  <c r="Y72" i="3"/>
  <c r="Z72" i="3"/>
  <c r="AA72" i="3"/>
  <c r="AB72" i="3"/>
  <c r="AC72" i="3"/>
  <c r="AD72" i="3"/>
  <c r="AE72" i="3"/>
  <c r="AF72" i="3"/>
  <c r="AG72" i="3"/>
  <c r="AH72" i="3"/>
  <c r="F73" i="3"/>
  <c r="G73" i="3"/>
  <c r="H73" i="3"/>
  <c r="I73" i="3"/>
  <c r="J73" i="3"/>
  <c r="K73" i="3"/>
  <c r="L73" i="3"/>
  <c r="M73" i="3"/>
  <c r="N73" i="3"/>
  <c r="O73" i="3"/>
  <c r="P73" i="3"/>
  <c r="Q73" i="3"/>
  <c r="R73" i="3"/>
  <c r="S73" i="3"/>
  <c r="T73" i="3"/>
  <c r="U73" i="3"/>
  <c r="V73" i="3"/>
  <c r="W73" i="3"/>
  <c r="X73" i="3"/>
  <c r="Y73" i="3"/>
  <c r="Z73" i="3"/>
  <c r="AA73" i="3"/>
  <c r="AB73" i="3"/>
  <c r="AC73" i="3"/>
  <c r="AD73" i="3"/>
  <c r="AE73" i="3"/>
  <c r="AF73" i="3"/>
  <c r="AG73" i="3"/>
  <c r="AH73" i="3"/>
  <c r="F74" i="3"/>
  <c r="G74" i="3"/>
  <c r="H74" i="3"/>
  <c r="I74" i="3"/>
  <c r="J74" i="3"/>
  <c r="K74" i="3"/>
  <c r="L74" i="3"/>
  <c r="M74" i="3"/>
  <c r="N74" i="3"/>
  <c r="O74" i="3"/>
  <c r="P74" i="3"/>
  <c r="Q74" i="3"/>
  <c r="R74" i="3"/>
  <c r="S74" i="3"/>
  <c r="T74" i="3"/>
  <c r="U74" i="3"/>
  <c r="V74" i="3"/>
  <c r="W74" i="3"/>
  <c r="X74" i="3"/>
  <c r="Y74" i="3"/>
  <c r="Z74" i="3"/>
  <c r="AA74" i="3"/>
  <c r="AB74" i="3"/>
  <c r="AC74" i="3"/>
  <c r="AD74" i="3"/>
  <c r="AE74" i="3"/>
  <c r="AF74" i="3"/>
  <c r="AG74" i="3"/>
  <c r="AH74" i="3"/>
  <c r="F75" i="3"/>
  <c r="G75" i="3"/>
  <c r="H75" i="3"/>
  <c r="I75" i="3"/>
  <c r="J75" i="3"/>
  <c r="K75" i="3"/>
  <c r="L75" i="3"/>
  <c r="M75" i="3"/>
  <c r="N75" i="3"/>
  <c r="O75" i="3"/>
  <c r="P75" i="3"/>
  <c r="Q75" i="3"/>
  <c r="R75" i="3"/>
  <c r="S75" i="3"/>
  <c r="T75" i="3"/>
  <c r="U75" i="3"/>
  <c r="V75" i="3"/>
  <c r="W75" i="3"/>
  <c r="X75" i="3"/>
  <c r="Y75" i="3"/>
  <c r="Z75" i="3"/>
  <c r="AA75" i="3"/>
  <c r="AB75" i="3"/>
  <c r="AC75" i="3"/>
  <c r="AD75" i="3"/>
  <c r="AE75" i="3"/>
  <c r="AF75" i="3"/>
  <c r="AG75" i="3"/>
  <c r="AH75" i="3"/>
  <c r="F76" i="3"/>
  <c r="G76" i="3"/>
  <c r="H76" i="3"/>
  <c r="I76" i="3"/>
  <c r="J76" i="3"/>
  <c r="K76" i="3"/>
  <c r="L76" i="3"/>
  <c r="M76" i="3"/>
  <c r="N76" i="3"/>
  <c r="O76" i="3"/>
  <c r="P76" i="3"/>
  <c r="Q76" i="3"/>
  <c r="R76" i="3"/>
  <c r="S76" i="3"/>
  <c r="T76" i="3"/>
  <c r="U76" i="3"/>
  <c r="V76" i="3"/>
  <c r="W76" i="3"/>
  <c r="X76" i="3"/>
  <c r="Y76" i="3"/>
  <c r="Z76" i="3"/>
  <c r="AA76" i="3"/>
  <c r="AB76" i="3"/>
  <c r="AC76" i="3"/>
  <c r="AD76" i="3"/>
  <c r="AE76" i="3"/>
  <c r="AF76" i="3"/>
  <c r="AG76" i="3"/>
  <c r="AH76" i="3"/>
  <c r="F77" i="3"/>
  <c r="G77" i="3"/>
  <c r="H77" i="3"/>
  <c r="I77" i="3"/>
  <c r="J77" i="3"/>
  <c r="K77" i="3"/>
  <c r="L77" i="3"/>
  <c r="M77" i="3"/>
  <c r="N77" i="3"/>
  <c r="O77" i="3"/>
  <c r="P77" i="3"/>
  <c r="Q77" i="3"/>
  <c r="R77" i="3"/>
  <c r="S77" i="3"/>
  <c r="T77" i="3"/>
  <c r="U77" i="3"/>
  <c r="V77" i="3"/>
  <c r="W77" i="3"/>
  <c r="X77" i="3"/>
  <c r="Y77" i="3"/>
  <c r="Z77" i="3"/>
  <c r="AA77" i="3"/>
  <c r="AB77" i="3"/>
  <c r="AC77" i="3"/>
  <c r="AD77" i="3"/>
  <c r="AE77" i="3"/>
  <c r="AF77" i="3"/>
  <c r="AG77" i="3"/>
  <c r="AH77" i="3"/>
  <c r="F78" i="3"/>
  <c r="G78" i="3"/>
  <c r="H78" i="3"/>
  <c r="I78" i="3"/>
  <c r="J78" i="3"/>
  <c r="K78" i="3"/>
  <c r="L78" i="3"/>
  <c r="M78" i="3"/>
  <c r="N78" i="3"/>
  <c r="O78" i="3"/>
  <c r="P78" i="3"/>
  <c r="Q78" i="3"/>
  <c r="R78" i="3"/>
  <c r="S78" i="3"/>
  <c r="T78" i="3"/>
  <c r="U78" i="3"/>
  <c r="V78" i="3"/>
  <c r="W78" i="3"/>
  <c r="X78" i="3"/>
  <c r="Y78" i="3"/>
  <c r="Z78" i="3"/>
  <c r="AA78" i="3"/>
  <c r="AB78" i="3"/>
  <c r="AC78" i="3"/>
  <c r="AD78" i="3"/>
  <c r="AE78" i="3"/>
  <c r="AF78" i="3"/>
  <c r="AG78" i="3"/>
  <c r="AH78" i="3"/>
  <c r="F79" i="3"/>
  <c r="G79" i="3"/>
  <c r="H79" i="3"/>
  <c r="I79" i="3"/>
  <c r="J79" i="3"/>
  <c r="K79" i="3"/>
  <c r="L79" i="3"/>
  <c r="M79" i="3"/>
  <c r="N79" i="3"/>
  <c r="O79" i="3"/>
  <c r="P79" i="3"/>
  <c r="Q79" i="3"/>
  <c r="R79" i="3"/>
  <c r="S79" i="3"/>
  <c r="T79" i="3"/>
  <c r="U79" i="3"/>
  <c r="V79" i="3"/>
  <c r="W79" i="3"/>
  <c r="X79" i="3"/>
  <c r="Y79" i="3"/>
  <c r="Z79" i="3"/>
  <c r="AA79" i="3"/>
  <c r="AB79" i="3"/>
  <c r="AC79" i="3"/>
  <c r="AD79" i="3"/>
  <c r="AE79" i="3"/>
  <c r="AF79" i="3"/>
  <c r="AG79" i="3"/>
  <c r="AH79" i="3"/>
  <c r="F80" i="3"/>
  <c r="G80" i="3"/>
  <c r="H80" i="3"/>
  <c r="I80" i="3"/>
  <c r="J80" i="3"/>
  <c r="K80" i="3"/>
  <c r="L80" i="3"/>
  <c r="M80" i="3"/>
  <c r="N80" i="3"/>
  <c r="O80" i="3"/>
  <c r="P80" i="3"/>
  <c r="Q80" i="3"/>
  <c r="R80" i="3"/>
  <c r="S80" i="3"/>
  <c r="T80" i="3"/>
  <c r="U80" i="3"/>
  <c r="V80" i="3"/>
  <c r="W80" i="3"/>
  <c r="X80" i="3"/>
  <c r="Y80" i="3"/>
  <c r="Z80" i="3"/>
  <c r="AA80" i="3"/>
  <c r="AB80" i="3"/>
  <c r="AC80" i="3"/>
  <c r="AD80" i="3"/>
  <c r="AE80" i="3"/>
  <c r="AF80" i="3"/>
  <c r="AG80" i="3"/>
  <c r="AH80" i="3"/>
  <c r="F81" i="3"/>
  <c r="G81" i="3"/>
  <c r="H81" i="3"/>
  <c r="I81" i="3"/>
  <c r="J81" i="3"/>
  <c r="K81" i="3"/>
  <c r="L81" i="3"/>
  <c r="M81" i="3"/>
  <c r="N81" i="3"/>
  <c r="O81" i="3"/>
  <c r="P81" i="3"/>
  <c r="Q81" i="3"/>
  <c r="R81" i="3"/>
  <c r="S81" i="3"/>
  <c r="T81" i="3"/>
  <c r="U81" i="3"/>
  <c r="V81" i="3"/>
  <c r="W81" i="3"/>
  <c r="X81" i="3"/>
  <c r="Y81" i="3"/>
  <c r="Z81" i="3"/>
  <c r="AA81" i="3"/>
  <c r="AB81" i="3"/>
  <c r="AC81" i="3"/>
  <c r="AD81" i="3"/>
  <c r="AE81" i="3"/>
  <c r="AF81" i="3"/>
  <c r="AG81" i="3"/>
  <c r="AH81" i="3"/>
  <c r="F82" i="3"/>
  <c r="G82" i="3"/>
  <c r="H82" i="3"/>
  <c r="I82" i="3"/>
  <c r="J82" i="3"/>
  <c r="K82" i="3"/>
  <c r="L82" i="3"/>
  <c r="M82" i="3"/>
  <c r="N82" i="3"/>
  <c r="O82" i="3"/>
  <c r="P82" i="3"/>
  <c r="Q82" i="3"/>
  <c r="R82" i="3"/>
  <c r="S82" i="3"/>
  <c r="T82" i="3"/>
  <c r="U82" i="3"/>
  <c r="V82" i="3"/>
  <c r="W82" i="3"/>
  <c r="X82" i="3"/>
  <c r="Y82" i="3"/>
  <c r="Z82" i="3"/>
  <c r="AA82" i="3"/>
  <c r="AB82" i="3"/>
  <c r="AC82" i="3"/>
  <c r="AD82" i="3"/>
  <c r="AE82" i="3"/>
  <c r="AF82" i="3"/>
  <c r="AG82" i="3"/>
  <c r="AH82" i="3"/>
  <c r="F83" i="3"/>
  <c r="G83" i="3"/>
  <c r="H83" i="3"/>
  <c r="I83" i="3"/>
  <c r="J83" i="3"/>
  <c r="K83" i="3"/>
  <c r="L83" i="3"/>
  <c r="M83" i="3"/>
  <c r="N83" i="3"/>
  <c r="O83" i="3"/>
  <c r="P83" i="3"/>
  <c r="Q83" i="3"/>
  <c r="R83" i="3"/>
  <c r="S83" i="3"/>
  <c r="T83" i="3"/>
  <c r="U83" i="3"/>
  <c r="V83" i="3"/>
  <c r="W83" i="3"/>
  <c r="X83" i="3"/>
  <c r="Y83" i="3"/>
  <c r="Z83" i="3"/>
  <c r="AA83" i="3"/>
  <c r="AB83" i="3"/>
  <c r="AC83" i="3"/>
  <c r="AD83" i="3"/>
  <c r="AE83" i="3"/>
  <c r="AF83" i="3"/>
  <c r="AG83" i="3"/>
  <c r="AH83" i="3"/>
  <c r="F84" i="3"/>
  <c r="G84" i="3"/>
  <c r="H84" i="3"/>
  <c r="I84" i="3"/>
  <c r="J84" i="3"/>
  <c r="K84" i="3"/>
  <c r="L84" i="3"/>
  <c r="M84" i="3"/>
  <c r="N84" i="3"/>
  <c r="O84" i="3"/>
  <c r="P84" i="3"/>
  <c r="Q84" i="3"/>
  <c r="R84" i="3"/>
  <c r="S84" i="3"/>
  <c r="T84" i="3"/>
  <c r="U84" i="3"/>
  <c r="V84" i="3"/>
  <c r="W84" i="3"/>
  <c r="X84" i="3"/>
  <c r="Y84" i="3"/>
  <c r="Z84" i="3"/>
  <c r="AA84" i="3"/>
  <c r="AB84" i="3"/>
  <c r="AC84" i="3"/>
  <c r="AD84" i="3"/>
  <c r="AE84" i="3"/>
  <c r="AF84" i="3"/>
  <c r="AG84" i="3"/>
  <c r="AH84" i="3"/>
  <c r="F85" i="3"/>
  <c r="G85" i="3"/>
  <c r="H85" i="3"/>
  <c r="I85" i="3"/>
  <c r="J85" i="3"/>
  <c r="K85" i="3"/>
  <c r="L85" i="3"/>
  <c r="M85" i="3"/>
  <c r="N85" i="3"/>
  <c r="O85" i="3"/>
  <c r="P85" i="3"/>
  <c r="Q85" i="3"/>
  <c r="R85" i="3"/>
  <c r="S85" i="3"/>
  <c r="T85" i="3"/>
  <c r="U85" i="3"/>
  <c r="V85" i="3"/>
  <c r="W85" i="3"/>
  <c r="X85" i="3"/>
  <c r="Y85" i="3"/>
  <c r="Z85" i="3"/>
  <c r="AA85" i="3"/>
  <c r="AB85" i="3"/>
  <c r="AC85" i="3"/>
  <c r="AD85" i="3"/>
  <c r="AE85" i="3"/>
  <c r="AF85" i="3"/>
  <c r="AG85" i="3"/>
  <c r="AH85" i="3"/>
  <c r="F86" i="3"/>
  <c r="G86" i="3"/>
  <c r="H86" i="3"/>
  <c r="I86" i="3"/>
  <c r="J86" i="3"/>
  <c r="K86" i="3"/>
  <c r="L86" i="3"/>
  <c r="M86" i="3"/>
  <c r="N86" i="3"/>
  <c r="O86" i="3"/>
  <c r="P86" i="3"/>
  <c r="Q86" i="3"/>
  <c r="R86" i="3"/>
  <c r="S86" i="3"/>
  <c r="T86" i="3"/>
  <c r="U86" i="3"/>
  <c r="V86" i="3"/>
  <c r="W86" i="3"/>
  <c r="X86" i="3"/>
  <c r="Y86" i="3"/>
  <c r="Z86" i="3"/>
  <c r="AA86" i="3"/>
  <c r="AB86" i="3"/>
  <c r="AC86" i="3"/>
  <c r="AD86" i="3"/>
  <c r="AE86" i="3"/>
  <c r="AF86" i="3"/>
  <c r="AG86" i="3"/>
  <c r="AH86" i="3"/>
  <c r="F87" i="3"/>
  <c r="G87" i="3"/>
  <c r="H87" i="3"/>
  <c r="I87" i="3"/>
  <c r="J87" i="3"/>
  <c r="K87" i="3"/>
  <c r="L87" i="3"/>
  <c r="M87" i="3"/>
  <c r="N87" i="3"/>
  <c r="O87" i="3"/>
  <c r="P87" i="3"/>
  <c r="Q87" i="3"/>
  <c r="R87" i="3"/>
  <c r="S87" i="3"/>
  <c r="T87" i="3"/>
  <c r="U87" i="3"/>
  <c r="V87" i="3"/>
  <c r="W87" i="3"/>
  <c r="X87" i="3"/>
  <c r="Y87" i="3"/>
  <c r="Z87" i="3"/>
  <c r="AA87" i="3"/>
  <c r="AB87" i="3"/>
  <c r="AC87" i="3"/>
  <c r="AD87" i="3"/>
  <c r="AE87" i="3"/>
  <c r="AF87" i="3"/>
  <c r="AG87" i="3"/>
  <c r="AH87" i="3"/>
  <c r="F88" i="3"/>
  <c r="G88" i="3"/>
  <c r="H88" i="3"/>
  <c r="I88" i="3"/>
  <c r="J88" i="3"/>
  <c r="K88" i="3"/>
  <c r="L88" i="3"/>
  <c r="M88" i="3"/>
  <c r="N88" i="3"/>
  <c r="O88" i="3"/>
  <c r="P88" i="3"/>
  <c r="Q88" i="3"/>
  <c r="R88" i="3"/>
  <c r="S88" i="3"/>
  <c r="T88" i="3"/>
  <c r="U88" i="3"/>
  <c r="V88" i="3"/>
  <c r="W88" i="3"/>
  <c r="X88" i="3"/>
  <c r="Y88" i="3"/>
  <c r="Z88" i="3"/>
  <c r="AA88" i="3"/>
  <c r="AB88" i="3"/>
  <c r="AC88" i="3"/>
  <c r="AD88" i="3"/>
  <c r="AE88" i="3"/>
  <c r="AF88" i="3"/>
  <c r="AG88" i="3"/>
  <c r="AH88" i="3"/>
  <c r="F89" i="3"/>
  <c r="G89" i="3"/>
  <c r="H89" i="3"/>
  <c r="I89" i="3"/>
  <c r="J89" i="3"/>
  <c r="K89" i="3"/>
  <c r="L89" i="3"/>
  <c r="M89" i="3"/>
  <c r="N89" i="3"/>
  <c r="O89" i="3"/>
  <c r="P89" i="3"/>
  <c r="Q89" i="3"/>
  <c r="R89" i="3"/>
  <c r="S89" i="3"/>
  <c r="T89" i="3"/>
  <c r="U89" i="3"/>
  <c r="V89" i="3"/>
  <c r="W89" i="3"/>
  <c r="X89" i="3"/>
  <c r="Y89" i="3"/>
  <c r="Z89" i="3"/>
  <c r="AA89" i="3"/>
  <c r="AB89" i="3"/>
  <c r="AC89" i="3"/>
  <c r="AD89" i="3"/>
  <c r="AE89" i="3"/>
  <c r="AF89" i="3"/>
  <c r="AG89" i="3"/>
  <c r="AH89" i="3"/>
  <c r="F90" i="3"/>
  <c r="G90" i="3"/>
  <c r="H90" i="3"/>
  <c r="I90" i="3"/>
  <c r="J90" i="3"/>
  <c r="K90" i="3"/>
  <c r="L90" i="3"/>
  <c r="M90" i="3"/>
  <c r="N90" i="3"/>
  <c r="O90" i="3"/>
  <c r="P90" i="3"/>
  <c r="Q90" i="3"/>
  <c r="R90" i="3"/>
  <c r="S90" i="3"/>
  <c r="T90" i="3"/>
  <c r="U90" i="3"/>
  <c r="V90" i="3"/>
  <c r="W90" i="3"/>
  <c r="X90" i="3"/>
  <c r="Y90" i="3"/>
  <c r="Z90" i="3"/>
  <c r="AA90" i="3"/>
  <c r="AB90" i="3"/>
  <c r="AC90" i="3"/>
  <c r="AD90" i="3"/>
  <c r="AE90" i="3"/>
  <c r="AF90" i="3"/>
  <c r="AG90" i="3"/>
  <c r="AH90" i="3"/>
  <c r="F91" i="3"/>
  <c r="G91" i="3"/>
  <c r="H91" i="3"/>
  <c r="I91" i="3"/>
  <c r="J91" i="3"/>
  <c r="K91" i="3"/>
  <c r="L91" i="3"/>
  <c r="M91" i="3"/>
  <c r="N91" i="3"/>
  <c r="O91" i="3"/>
  <c r="P91" i="3"/>
  <c r="Q91" i="3"/>
  <c r="R91" i="3"/>
  <c r="S91" i="3"/>
  <c r="T91" i="3"/>
  <c r="U91" i="3"/>
  <c r="V91" i="3"/>
  <c r="W91" i="3"/>
  <c r="X91" i="3"/>
  <c r="Y91" i="3"/>
  <c r="Z91" i="3"/>
  <c r="AA91" i="3"/>
  <c r="AB91" i="3"/>
  <c r="AC91" i="3"/>
  <c r="AD91" i="3"/>
  <c r="AE91" i="3"/>
  <c r="AF91" i="3"/>
  <c r="AG91" i="3"/>
  <c r="AH91" i="3"/>
  <c r="F92" i="3"/>
  <c r="G92" i="3"/>
  <c r="H92" i="3"/>
  <c r="I92" i="3"/>
  <c r="J92" i="3"/>
  <c r="K92" i="3"/>
  <c r="L92" i="3"/>
  <c r="M92" i="3"/>
  <c r="N92" i="3"/>
  <c r="O92" i="3"/>
  <c r="P92" i="3"/>
  <c r="Q92" i="3"/>
  <c r="R92" i="3"/>
  <c r="S92" i="3"/>
  <c r="T92" i="3"/>
  <c r="U92" i="3"/>
  <c r="V92" i="3"/>
  <c r="W92" i="3"/>
  <c r="X92" i="3"/>
  <c r="Y92" i="3"/>
  <c r="Z92" i="3"/>
  <c r="AA92" i="3"/>
  <c r="AB92" i="3"/>
  <c r="AC92" i="3"/>
  <c r="AD92" i="3"/>
  <c r="AE92" i="3"/>
  <c r="AF92" i="3"/>
  <c r="AG92" i="3"/>
  <c r="AH92" i="3"/>
  <c r="F93" i="3"/>
  <c r="G93" i="3"/>
  <c r="H93" i="3"/>
  <c r="I93" i="3"/>
  <c r="J93" i="3"/>
  <c r="K93" i="3"/>
  <c r="L93" i="3"/>
  <c r="M93" i="3"/>
  <c r="N93" i="3"/>
  <c r="O93" i="3"/>
  <c r="P93" i="3"/>
  <c r="Q93" i="3"/>
  <c r="R93" i="3"/>
  <c r="S93" i="3"/>
  <c r="T93" i="3"/>
  <c r="U93" i="3"/>
  <c r="V93" i="3"/>
  <c r="W93" i="3"/>
  <c r="X93" i="3"/>
  <c r="Y93" i="3"/>
  <c r="Z93" i="3"/>
  <c r="AA93" i="3"/>
  <c r="AB93" i="3"/>
  <c r="AC93" i="3"/>
  <c r="AD93" i="3"/>
  <c r="AE93" i="3"/>
  <c r="AF93" i="3"/>
  <c r="AG93" i="3"/>
  <c r="AH93" i="3"/>
  <c r="F94" i="3"/>
  <c r="G94" i="3"/>
  <c r="H94" i="3"/>
  <c r="I94" i="3"/>
  <c r="J94" i="3"/>
  <c r="K94" i="3"/>
  <c r="L94" i="3"/>
  <c r="M94" i="3"/>
  <c r="N94" i="3"/>
  <c r="O94" i="3"/>
  <c r="P94" i="3"/>
  <c r="Q94" i="3"/>
  <c r="R94" i="3"/>
  <c r="S94" i="3"/>
  <c r="T94" i="3"/>
  <c r="U94" i="3"/>
  <c r="V94" i="3"/>
  <c r="W94" i="3"/>
  <c r="X94" i="3"/>
  <c r="Y94" i="3"/>
  <c r="Z94" i="3"/>
  <c r="AA94" i="3"/>
  <c r="AB94" i="3"/>
  <c r="AC94" i="3"/>
  <c r="AD94" i="3"/>
  <c r="AE94" i="3"/>
  <c r="AF94" i="3"/>
  <c r="AG94" i="3"/>
  <c r="AH94" i="3"/>
  <c r="F95" i="3"/>
  <c r="G95" i="3"/>
  <c r="H95" i="3"/>
  <c r="I95" i="3"/>
  <c r="J95" i="3"/>
  <c r="K95" i="3"/>
  <c r="L95" i="3"/>
  <c r="M95" i="3"/>
  <c r="N95" i="3"/>
  <c r="O95" i="3"/>
  <c r="P95" i="3"/>
  <c r="Q95" i="3"/>
  <c r="R95" i="3"/>
  <c r="S95" i="3"/>
  <c r="T95" i="3"/>
  <c r="U95" i="3"/>
  <c r="V95" i="3"/>
  <c r="W95" i="3"/>
  <c r="X95" i="3"/>
  <c r="Y95" i="3"/>
  <c r="Z95" i="3"/>
  <c r="AA95" i="3"/>
  <c r="AB95" i="3"/>
  <c r="AC95" i="3"/>
  <c r="AD95" i="3"/>
  <c r="AE95" i="3"/>
  <c r="AF95" i="3"/>
  <c r="AG95" i="3"/>
  <c r="AH95" i="3"/>
  <c r="F96" i="3"/>
  <c r="G96" i="3"/>
  <c r="H96" i="3"/>
  <c r="I96" i="3"/>
  <c r="J96" i="3"/>
  <c r="K96" i="3"/>
  <c r="L96" i="3"/>
  <c r="M96" i="3"/>
  <c r="N96" i="3"/>
  <c r="O96" i="3"/>
  <c r="P96" i="3"/>
  <c r="Q96" i="3"/>
  <c r="R96" i="3"/>
  <c r="S96" i="3"/>
  <c r="T96" i="3"/>
  <c r="U96" i="3"/>
  <c r="V96" i="3"/>
  <c r="W96" i="3"/>
  <c r="X96" i="3"/>
  <c r="Y96" i="3"/>
  <c r="Z96" i="3"/>
  <c r="AA96" i="3"/>
  <c r="AB96" i="3"/>
  <c r="AC96" i="3"/>
  <c r="AD96" i="3"/>
  <c r="AE96" i="3"/>
  <c r="AF96" i="3"/>
  <c r="AG96" i="3"/>
  <c r="AH96" i="3"/>
  <c r="F97" i="3"/>
  <c r="G97" i="3"/>
  <c r="H97" i="3"/>
  <c r="I97" i="3"/>
  <c r="J97" i="3"/>
  <c r="K97" i="3"/>
  <c r="L97" i="3"/>
  <c r="M97" i="3"/>
  <c r="N97" i="3"/>
  <c r="O97" i="3"/>
  <c r="P97" i="3"/>
  <c r="Q97" i="3"/>
  <c r="R97" i="3"/>
  <c r="S97" i="3"/>
  <c r="T97" i="3"/>
  <c r="U97" i="3"/>
  <c r="V97" i="3"/>
  <c r="W97" i="3"/>
  <c r="X97" i="3"/>
  <c r="Y97" i="3"/>
  <c r="Z97" i="3"/>
  <c r="AA97" i="3"/>
  <c r="AB97" i="3"/>
  <c r="AC97" i="3"/>
  <c r="AD97" i="3"/>
  <c r="AE97" i="3"/>
  <c r="AF97" i="3"/>
  <c r="AG97" i="3"/>
  <c r="AH97" i="3"/>
  <c r="F98" i="3"/>
  <c r="G98" i="3"/>
  <c r="H98" i="3"/>
  <c r="I98" i="3"/>
  <c r="J98" i="3"/>
  <c r="K98" i="3"/>
  <c r="L98" i="3"/>
  <c r="M98" i="3"/>
  <c r="N98" i="3"/>
  <c r="O98" i="3"/>
  <c r="P98" i="3"/>
  <c r="Q98" i="3"/>
  <c r="R98" i="3"/>
  <c r="S98" i="3"/>
  <c r="T98" i="3"/>
  <c r="U98" i="3"/>
  <c r="V98" i="3"/>
  <c r="W98" i="3"/>
  <c r="X98" i="3"/>
  <c r="Y98" i="3"/>
  <c r="Z98" i="3"/>
  <c r="AA98" i="3"/>
  <c r="AB98" i="3"/>
  <c r="AC98" i="3"/>
  <c r="AD98" i="3"/>
  <c r="AE98" i="3"/>
  <c r="AF98" i="3"/>
  <c r="AG98" i="3"/>
  <c r="AH98" i="3"/>
  <c r="F99" i="3"/>
  <c r="G99" i="3"/>
  <c r="H99" i="3"/>
  <c r="I99" i="3"/>
  <c r="J99" i="3"/>
  <c r="K99" i="3"/>
  <c r="L99" i="3"/>
  <c r="M99" i="3"/>
  <c r="N99" i="3"/>
  <c r="O99" i="3"/>
  <c r="P99" i="3"/>
  <c r="Q99" i="3"/>
  <c r="R99" i="3"/>
  <c r="S99" i="3"/>
  <c r="T99" i="3"/>
  <c r="U99" i="3"/>
  <c r="V99" i="3"/>
  <c r="W99" i="3"/>
  <c r="X99" i="3"/>
  <c r="Y99" i="3"/>
  <c r="Z99" i="3"/>
  <c r="AA99" i="3"/>
  <c r="AB99" i="3"/>
  <c r="AC99" i="3"/>
  <c r="AD99" i="3"/>
  <c r="AE99" i="3"/>
  <c r="AF99" i="3"/>
  <c r="AG99" i="3"/>
  <c r="AH99" i="3"/>
  <c r="F100" i="3"/>
  <c r="G100" i="3"/>
  <c r="H100" i="3"/>
  <c r="I100" i="3"/>
  <c r="J100" i="3"/>
  <c r="K100" i="3"/>
  <c r="L100" i="3"/>
  <c r="M100" i="3"/>
  <c r="N100" i="3"/>
  <c r="O100" i="3"/>
  <c r="P100" i="3"/>
  <c r="Q100" i="3"/>
  <c r="R100" i="3"/>
  <c r="S100" i="3"/>
  <c r="T100" i="3"/>
  <c r="U100" i="3"/>
  <c r="V100" i="3"/>
  <c r="W100" i="3"/>
  <c r="X100" i="3"/>
  <c r="Y100" i="3"/>
  <c r="Z100" i="3"/>
  <c r="AA100" i="3"/>
  <c r="AB100" i="3"/>
  <c r="AC100" i="3"/>
  <c r="AD100" i="3"/>
  <c r="AE100" i="3"/>
  <c r="AF100" i="3"/>
  <c r="AG100" i="3"/>
  <c r="AH100" i="3"/>
  <c r="F101" i="3"/>
  <c r="G101" i="3"/>
  <c r="H101" i="3"/>
  <c r="I101" i="3"/>
  <c r="J101" i="3"/>
  <c r="K101" i="3"/>
  <c r="L101" i="3"/>
  <c r="M101" i="3"/>
  <c r="N101" i="3"/>
  <c r="O101" i="3"/>
  <c r="P101" i="3"/>
  <c r="Q101" i="3"/>
  <c r="R101" i="3"/>
  <c r="S101" i="3"/>
  <c r="T101" i="3"/>
  <c r="U101" i="3"/>
  <c r="V101" i="3"/>
  <c r="W101" i="3"/>
  <c r="X101" i="3"/>
  <c r="Y101" i="3"/>
  <c r="Z101" i="3"/>
  <c r="AA101" i="3"/>
  <c r="AB101" i="3"/>
  <c r="AC101" i="3"/>
  <c r="AD101" i="3"/>
  <c r="AE101" i="3"/>
  <c r="AF101" i="3"/>
  <c r="AG101" i="3"/>
  <c r="AH101" i="3"/>
  <c r="F102" i="3"/>
  <c r="G102" i="3"/>
  <c r="H102" i="3"/>
  <c r="I102" i="3"/>
  <c r="J102" i="3"/>
  <c r="K102" i="3"/>
  <c r="L102" i="3"/>
  <c r="M102" i="3"/>
  <c r="N102" i="3"/>
  <c r="O102" i="3"/>
  <c r="P102" i="3"/>
  <c r="Q102" i="3"/>
  <c r="R102" i="3"/>
  <c r="S102" i="3"/>
  <c r="T102" i="3"/>
  <c r="U102" i="3"/>
  <c r="V102" i="3"/>
  <c r="W102" i="3"/>
  <c r="X102" i="3"/>
  <c r="Y102" i="3"/>
  <c r="Z102" i="3"/>
  <c r="AA102" i="3"/>
  <c r="AB102" i="3"/>
  <c r="AC102" i="3"/>
  <c r="AD102" i="3"/>
  <c r="AE102" i="3"/>
  <c r="AF102" i="3"/>
  <c r="AG102" i="3"/>
  <c r="AH102" i="3"/>
  <c r="F103" i="3"/>
  <c r="G103" i="3"/>
  <c r="H103" i="3"/>
  <c r="I103" i="3"/>
  <c r="J103" i="3"/>
  <c r="K103" i="3"/>
  <c r="L103" i="3"/>
  <c r="M103" i="3"/>
  <c r="N103" i="3"/>
  <c r="O103" i="3"/>
  <c r="P103" i="3"/>
  <c r="Q103" i="3"/>
  <c r="R103" i="3"/>
  <c r="S103" i="3"/>
  <c r="T103" i="3"/>
  <c r="U103" i="3"/>
  <c r="V103" i="3"/>
  <c r="W103" i="3"/>
  <c r="X103" i="3"/>
  <c r="Y103" i="3"/>
  <c r="Z103" i="3"/>
  <c r="AA103" i="3"/>
  <c r="AB103" i="3"/>
  <c r="AC103" i="3"/>
  <c r="AD103" i="3"/>
  <c r="AE103" i="3"/>
  <c r="AF103" i="3"/>
  <c r="AG103" i="3"/>
  <c r="AH103" i="3"/>
  <c r="F104" i="3"/>
  <c r="G104" i="3"/>
  <c r="H104" i="3"/>
  <c r="I104" i="3"/>
  <c r="J104" i="3"/>
  <c r="K104" i="3"/>
  <c r="L104" i="3"/>
  <c r="M104" i="3"/>
  <c r="N104" i="3"/>
  <c r="O104" i="3"/>
  <c r="P104" i="3"/>
  <c r="Q104" i="3"/>
  <c r="R104" i="3"/>
  <c r="S104" i="3"/>
  <c r="T104" i="3"/>
  <c r="U104" i="3"/>
  <c r="V104" i="3"/>
  <c r="W104" i="3"/>
  <c r="X104" i="3"/>
  <c r="Y104" i="3"/>
  <c r="Z104" i="3"/>
  <c r="AA104" i="3"/>
  <c r="AB104" i="3"/>
  <c r="AC104" i="3"/>
  <c r="AD104" i="3"/>
  <c r="AE104" i="3"/>
  <c r="AF104" i="3"/>
  <c r="AG104" i="3"/>
  <c r="AH104" i="3"/>
  <c r="F105" i="3"/>
  <c r="G105" i="3"/>
  <c r="H105" i="3"/>
  <c r="I105" i="3"/>
  <c r="J105" i="3"/>
  <c r="K105" i="3"/>
  <c r="L105" i="3"/>
  <c r="M105" i="3"/>
  <c r="N105" i="3"/>
  <c r="O105" i="3"/>
  <c r="P105" i="3"/>
  <c r="Q105" i="3"/>
  <c r="R105" i="3"/>
  <c r="S105" i="3"/>
  <c r="T105" i="3"/>
  <c r="U105" i="3"/>
  <c r="V105" i="3"/>
  <c r="W105" i="3"/>
  <c r="X105" i="3"/>
  <c r="Y105" i="3"/>
  <c r="Z105" i="3"/>
  <c r="AA105" i="3"/>
  <c r="AB105" i="3"/>
  <c r="AC105" i="3"/>
  <c r="AD105" i="3"/>
  <c r="AE105" i="3"/>
  <c r="AF105" i="3"/>
  <c r="AG105" i="3"/>
  <c r="AH105" i="3"/>
  <c r="F106" i="3"/>
  <c r="G106" i="3"/>
  <c r="H106" i="3"/>
  <c r="I106" i="3"/>
  <c r="J106" i="3"/>
  <c r="K106" i="3"/>
  <c r="L106" i="3"/>
  <c r="M106" i="3"/>
  <c r="N106" i="3"/>
  <c r="O106" i="3"/>
  <c r="P106" i="3"/>
  <c r="Q106" i="3"/>
  <c r="R106" i="3"/>
  <c r="S106" i="3"/>
  <c r="T106" i="3"/>
  <c r="U106" i="3"/>
  <c r="V106" i="3"/>
  <c r="W106" i="3"/>
  <c r="X106" i="3"/>
  <c r="Y106" i="3"/>
  <c r="Z106" i="3"/>
  <c r="AA106" i="3"/>
  <c r="AB106" i="3"/>
  <c r="AC106" i="3"/>
  <c r="AD106" i="3"/>
  <c r="AE106" i="3"/>
  <c r="AF106" i="3"/>
  <c r="AG106" i="3"/>
  <c r="AH106" i="3"/>
  <c r="F107" i="3"/>
  <c r="G107" i="3"/>
  <c r="H107" i="3"/>
  <c r="I107" i="3"/>
  <c r="J107" i="3"/>
  <c r="K107" i="3"/>
  <c r="L107" i="3"/>
  <c r="M107" i="3"/>
  <c r="N107" i="3"/>
  <c r="O107" i="3"/>
  <c r="P107" i="3"/>
  <c r="Q107" i="3"/>
  <c r="R107" i="3"/>
  <c r="S107" i="3"/>
  <c r="T107" i="3"/>
  <c r="U107" i="3"/>
  <c r="V107" i="3"/>
  <c r="W107" i="3"/>
  <c r="X107" i="3"/>
  <c r="Y107" i="3"/>
  <c r="Z107" i="3"/>
  <c r="AA107" i="3"/>
  <c r="AB107" i="3"/>
  <c r="AC107" i="3"/>
  <c r="AD107" i="3"/>
  <c r="AE107" i="3"/>
  <c r="AF107" i="3"/>
  <c r="AG107" i="3"/>
  <c r="AH107" i="3"/>
  <c r="F108" i="3"/>
  <c r="G108" i="3"/>
  <c r="H108" i="3"/>
  <c r="I108" i="3"/>
  <c r="J108" i="3"/>
  <c r="K108" i="3"/>
  <c r="L108" i="3"/>
  <c r="M108" i="3"/>
  <c r="N108" i="3"/>
  <c r="O108" i="3"/>
  <c r="P108" i="3"/>
  <c r="Q108" i="3"/>
  <c r="R108" i="3"/>
  <c r="S108" i="3"/>
  <c r="T108" i="3"/>
  <c r="U108" i="3"/>
  <c r="V108" i="3"/>
  <c r="W108" i="3"/>
  <c r="X108" i="3"/>
  <c r="Y108" i="3"/>
  <c r="Z108" i="3"/>
  <c r="AA108" i="3"/>
  <c r="AB108" i="3"/>
  <c r="AC108" i="3"/>
  <c r="AD108" i="3"/>
  <c r="AE108" i="3"/>
  <c r="AF108" i="3"/>
  <c r="AG108" i="3"/>
  <c r="AH108" i="3"/>
  <c r="F109" i="3"/>
  <c r="G109" i="3"/>
  <c r="H109" i="3"/>
  <c r="I109" i="3"/>
  <c r="J109" i="3"/>
  <c r="K109" i="3"/>
  <c r="L109" i="3"/>
  <c r="M109" i="3"/>
  <c r="N109" i="3"/>
  <c r="O109" i="3"/>
  <c r="P109" i="3"/>
  <c r="Q109" i="3"/>
  <c r="R109" i="3"/>
  <c r="S109" i="3"/>
  <c r="T109" i="3"/>
  <c r="U109" i="3"/>
  <c r="V109" i="3"/>
  <c r="W109" i="3"/>
  <c r="X109" i="3"/>
  <c r="Y109" i="3"/>
  <c r="Z109" i="3"/>
  <c r="AA109" i="3"/>
  <c r="AB109" i="3"/>
  <c r="AC109" i="3"/>
  <c r="AD109" i="3"/>
  <c r="AE109" i="3"/>
  <c r="AF109" i="3"/>
  <c r="AG109" i="3"/>
  <c r="AH109" i="3"/>
  <c r="F110" i="3"/>
  <c r="G110" i="3"/>
  <c r="H110" i="3"/>
  <c r="I110" i="3"/>
  <c r="J110" i="3"/>
  <c r="K110" i="3"/>
  <c r="L110" i="3"/>
  <c r="M110" i="3"/>
  <c r="N110" i="3"/>
  <c r="O110" i="3"/>
  <c r="P110" i="3"/>
  <c r="Q110" i="3"/>
  <c r="R110" i="3"/>
  <c r="S110" i="3"/>
  <c r="T110" i="3"/>
  <c r="U110" i="3"/>
  <c r="V110" i="3"/>
  <c r="W110" i="3"/>
  <c r="X110" i="3"/>
  <c r="Y110" i="3"/>
  <c r="Z110" i="3"/>
  <c r="AA110" i="3"/>
  <c r="AB110" i="3"/>
  <c r="AC110" i="3"/>
  <c r="AD110" i="3"/>
  <c r="AE110" i="3"/>
  <c r="AF110" i="3"/>
  <c r="AG110" i="3"/>
  <c r="AH110" i="3"/>
  <c r="F111" i="3"/>
  <c r="G111" i="3"/>
  <c r="H111" i="3"/>
  <c r="I111" i="3"/>
  <c r="J111" i="3"/>
  <c r="K111" i="3"/>
  <c r="L111" i="3"/>
  <c r="M111" i="3"/>
  <c r="N111" i="3"/>
  <c r="O111" i="3"/>
  <c r="P111" i="3"/>
  <c r="Q111" i="3"/>
  <c r="R111" i="3"/>
  <c r="S111" i="3"/>
  <c r="T111" i="3"/>
  <c r="U111" i="3"/>
  <c r="V111" i="3"/>
  <c r="W111" i="3"/>
  <c r="X111" i="3"/>
  <c r="Y111" i="3"/>
  <c r="Z111" i="3"/>
  <c r="AA111" i="3"/>
  <c r="AB111" i="3"/>
  <c r="AC111" i="3"/>
  <c r="AD111" i="3"/>
  <c r="AE111" i="3"/>
  <c r="AF111" i="3"/>
  <c r="AG111" i="3"/>
  <c r="AH111" i="3"/>
  <c r="F112" i="3"/>
  <c r="G112" i="3"/>
  <c r="H112" i="3"/>
  <c r="I112" i="3"/>
  <c r="J112" i="3"/>
  <c r="K112" i="3"/>
  <c r="L112" i="3"/>
  <c r="M112" i="3"/>
  <c r="N112" i="3"/>
  <c r="O112" i="3"/>
  <c r="P112" i="3"/>
  <c r="Q112" i="3"/>
  <c r="R112" i="3"/>
  <c r="S112" i="3"/>
  <c r="T112" i="3"/>
  <c r="U112" i="3"/>
  <c r="V112" i="3"/>
  <c r="W112" i="3"/>
  <c r="X112" i="3"/>
  <c r="Y112" i="3"/>
  <c r="Z112" i="3"/>
  <c r="AA112" i="3"/>
  <c r="AB112" i="3"/>
  <c r="AC112" i="3"/>
  <c r="AD112" i="3"/>
  <c r="AE112" i="3"/>
  <c r="AF112" i="3"/>
  <c r="AG112" i="3"/>
  <c r="AH112" i="3"/>
  <c r="F113" i="3"/>
  <c r="G113" i="3"/>
  <c r="H113" i="3"/>
  <c r="I113" i="3"/>
  <c r="J113" i="3"/>
  <c r="K113" i="3"/>
  <c r="L113" i="3"/>
  <c r="M113" i="3"/>
  <c r="N113" i="3"/>
  <c r="O113" i="3"/>
  <c r="P113" i="3"/>
  <c r="Q113" i="3"/>
  <c r="R113" i="3"/>
  <c r="S113" i="3"/>
  <c r="T113" i="3"/>
  <c r="U113" i="3"/>
  <c r="V113" i="3"/>
  <c r="W113" i="3"/>
  <c r="X113" i="3"/>
  <c r="Y113" i="3"/>
  <c r="Z113" i="3"/>
  <c r="AA113" i="3"/>
  <c r="AB113" i="3"/>
  <c r="AC113" i="3"/>
  <c r="AD113" i="3"/>
  <c r="AE113" i="3"/>
  <c r="AF113" i="3"/>
  <c r="AG113" i="3"/>
  <c r="AH113" i="3"/>
  <c r="F114" i="3"/>
  <c r="G114" i="3"/>
  <c r="H114" i="3"/>
  <c r="I114" i="3"/>
  <c r="J114" i="3"/>
  <c r="K114" i="3"/>
  <c r="L114" i="3"/>
  <c r="M114" i="3"/>
  <c r="N114" i="3"/>
  <c r="O114" i="3"/>
  <c r="P114" i="3"/>
  <c r="Q114" i="3"/>
  <c r="R114" i="3"/>
  <c r="S114" i="3"/>
  <c r="T114" i="3"/>
  <c r="U114" i="3"/>
  <c r="V114" i="3"/>
  <c r="W114" i="3"/>
  <c r="X114" i="3"/>
  <c r="Y114" i="3"/>
  <c r="Z114" i="3"/>
  <c r="AA114" i="3"/>
  <c r="AB114" i="3"/>
  <c r="AC114" i="3"/>
  <c r="AD114" i="3"/>
  <c r="AE114" i="3"/>
  <c r="AF114" i="3"/>
  <c r="AG114" i="3"/>
  <c r="AH114" i="3"/>
  <c r="F115" i="3"/>
  <c r="G115" i="3"/>
  <c r="H115" i="3"/>
  <c r="I115" i="3"/>
  <c r="J115" i="3"/>
  <c r="K115" i="3"/>
  <c r="L115" i="3"/>
  <c r="M115" i="3"/>
  <c r="N115" i="3"/>
  <c r="O115" i="3"/>
  <c r="P115" i="3"/>
  <c r="Q115" i="3"/>
  <c r="R115" i="3"/>
  <c r="S115" i="3"/>
  <c r="T115" i="3"/>
  <c r="U115" i="3"/>
  <c r="V115" i="3"/>
  <c r="W115" i="3"/>
  <c r="X115" i="3"/>
  <c r="Y115" i="3"/>
  <c r="Z115" i="3"/>
  <c r="AA115" i="3"/>
  <c r="AB115" i="3"/>
  <c r="AC115" i="3"/>
  <c r="AD115" i="3"/>
  <c r="AE115" i="3"/>
  <c r="AF115" i="3"/>
  <c r="AG115" i="3"/>
  <c r="AH115" i="3"/>
  <c r="F116" i="3"/>
  <c r="G116" i="3"/>
  <c r="H116" i="3"/>
  <c r="I116" i="3"/>
  <c r="J116" i="3"/>
  <c r="K116" i="3"/>
  <c r="L116" i="3"/>
  <c r="M116" i="3"/>
  <c r="N116" i="3"/>
  <c r="O116" i="3"/>
  <c r="P116" i="3"/>
  <c r="Q116" i="3"/>
  <c r="R116" i="3"/>
  <c r="S116" i="3"/>
  <c r="T116" i="3"/>
  <c r="U116" i="3"/>
  <c r="V116" i="3"/>
  <c r="W116" i="3"/>
  <c r="X116" i="3"/>
  <c r="Y116" i="3"/>
  <c r="Z116" i="3"/>
  <c r="AA116" i="3"/>
  <c r="AB116" i="3"/>
  <c r="AC116" i="3"/>
  <c r="AD116" i="3"/>
  <c r="AE116" i="3"/>
  <c r="AF116" i="3"/>
  <c r="AG116" i="3"/>
  <c r="AH116" i="3"/>
  <c r="F117" i="3"/>
  <c r="G117" i="3"/>
  <c r="H117" i="3"/>
  <c r="I117" i="3"/>
  <c r="J117" i="3"/>
  <c r="K117" i="3"/>
  <c r="L117" i="3"/>
  <c r="M117" i="3"/>
  <c r="N117" i="3"/>
  <c r="O117" i="3"/>
  <c r="P117" i="3"/>
  <c r="Q117" i="3"/>
  <c r="R117" i="3"/>
  <c r="S117" i="3"/>
  <c r="T117" i="3"/>
  <c r="U117" i="3"/>
  <c r="V117" i="3"/>
  <c r="W117" i="3"/>
  <c r="X117" i="3"/>
  <c r="Y117" i="3"/>
  <c r="Z117" i="3"/>
  <c r="AA117" i="3"/>
  <c r="AB117" i="3"/>
  <c r="AC117" i="3"/>
  <c r="AD117" i="3"/>
  <c r="AE117" i="3"/>
  <c r="AF117" i="3"/>
  <c r="AG117" i="3"/>
  <c r="AH117" i="3"/>
  <c r="F118" i="3"/>
  <c r="G118" i="3"/>
  <c r="H118" i="3"/>
  <c r="I118" i="3"/>
  <c r="J118" i="3"/>
  <c r="K118" i="3"/>
  <c r="L118" i="3"/>
  <c r="M118" i="3"/>
  <c r="N118" i="3"/>
  <c r="O118" i="3"/>
  <c r="P118" i="3"/>
  <c r="Q118" i="3"/>
  <c r="R118" i="3"/>
  <c r="S118" i="3"/>
  <c r="T118" i="3"/>
  <c r="U118" i="3"/>
  <c r="V118" i="3"/>
  <c r="W118" i="3"/>
  <c r="X118" i="3"/>
  <c r="Y118" i="3"/>
  <c r="Z118" i="3"/>
  <c r="AA118" i="3"/>
  <c r="AB118" i="3"/>
  <c r="AC118" i="3"/>
  <c r="AD118" i="3"/>
  <c r="AE118" i="3"/>
  <c r="AF118" i="3"/>
  <c r="AG118" i="3"/>
  <c r="AH118" i="3"/>
  <c r="F119" i="3"/>
  <c r="G119" i="3"/>
  <c r="H119" i="3"/>
  <c r="I119" i="3"/>
  <c r="J119" i="3"/>
  <c r="K119" i="3"/>
  <c r="L119" i="3"/>
  <c r="M119" i="3"/>
  <c r="N119" i="3"/>
  <c r="O119" i="3"/>
  <c r="P119" i="3"/>
  <c r="Q119" i="3"/>
  <c r="R119" i="3"/>
  <c r="S119" i="3"/>
  <c r="T119" i="3"/>
  <c r="U119" i="3"/>
  <c r="V119" i="3"/>
  <c r="W119" i="3"/>
  <c r="X119" i="3"/>
  <c r="Y119" i="3"/>
  <c r="Z119" i="3"/>
  <c r="AA119" i="3"/>
  <c r="AB119" i="3"/>
  <c r="AC119" i="3"/>
  <c r="AD119" i="3"/>
  <c r="AE119" i="3"/>
  <c r="AF119" i="3"/>
  <c r="AG119" i="3"/>
  <c r="AH119" i="3"/>
  <c r="F120" i="3"/>
  <c r="G120" i="3"/>
  <c r="H120" i="3"/>
  <c r="I120" i="3"/>
  <c r="J120" i="3"/>
  <c r="K120" i="3"/>
  <c r="L120" i="3"/>
  <c r="M120" i="3"/>
  <c r="N120" i="3"/>
  <c r="O120" i="3"/>
  <c r="P120" i="3"/>
  <c r="Q120" i="3"/>
  <c r="R120" i="3"/>
  <c r="S120" i="3"/>
  <c r="T120" i="3"/>
  <c r="U120" i="3"/>
  <c r="V120" i="3"/>
  <c r="W120" i="3"/>
  <c r="X120" i="3"/>
  <c r="Y120" i="3"/>
  <c r="Z120" i="3"/>
  <c r="AA120" i="3"/>
  <c r="AB120" i="3"/>
  <c r="AC120" i="3"/>
  <c r="AD120" i="3"/>
  <c r="AE120" i="3"/>
  <c r="AF120" i="3"/>
  <c r="AG120" i="3"/>
  <c r="AH120" i="3"/>
  <c r="F121" i="3"/>
  <c r="G121" i="3"/>
  <c r="H121" i="3"/>
  <c r="I121" i="3"/>
  <c r="J121" i="3"/>
  <c r="K121" i="3"/>
  <c r="L121" i="3"/>
  <c r="M121" i="3"/>
  <c r="N121" i="3"/>
  <c r="O121" i="3"/>
  <c r="P121" i="3"/>
  <c r="Q121" i="3"/>
  <c r="R121" i="3"/>
  <c r="S121" i="3"/>
  <c r="T121" i="3"/>
  <c r="U121" i="3"/>
  <c r="V121" i="3"/>
  <c r="W121" i="3"/>
  <c r="X121" i="3"/>
  <c r="Y121" i="3"/>
  <c r="Z121" i="3"/>
  <c r="AA121" i="3"/>
  <c r="AB121" i="3"/>
  <c r="AC121" i="3"/>
  <c r="AD121" i="3"/>
  <c r="AE121" i="3"/>
  <c r="AF121" i="3"/>
  <c r="AG121" i="3"/>
  <c r="AH121" i="3"/>
  <c r="F122" i="3"/>
  <c r="G122" i="3"/>
  <c r="H122" i="3"/>
  <c r="I122" i="3"/>
  <c r="J122" i="3"/>
  <c r="K122" i="3"/>
  <c r="L122" i="3"/>
  <c r="M122" i="3"/>
  <c r="N122" i="3"/>
  <c r="O122" i="3"/>
  <c r="P122" i="3"/>
  <c r="Q122" i="3"/>
  <c r="R122" i="3"/>
  <c r="S122" i="3"/>
  <c r="T122" i="3"/>
  <c r="U122" i="3"/>
  <c r="V122" i="3"/>
  <c r="W122" i="3"/>
  <c r="X122" i="3"/>
  <c r="Y122" i="3"/>
  <c r="Z122" i="3"/>
  <c r="AA122" i="3"/>
  <c r="AB122" i="3"/>
  <c r="AC122" i="3"/>
  <c r="AD122" i="3"/>
  <c r="AE122" i="3"/>
  <c r="AF122" i="3"/>
  <c r="AG122" i="3"/>
  <c r="AH122" i="3"/>
  <c r="F123" i="3"/>
  <c r="G123" i="3"/>
  <c r="H123" i="3"/>
  <c r="I123" i="3"/>
  <c r="J123" i="3"/>
  <c r="K123" i="3"/>
  <c r="L123" i="3"/>
  <c r="M123" i="3"/>
  <c r="N123" i="3"/>
  <c r="O123" i="3"/>
  <c r="P123" i="3"/>
  <c r="Q123" i="3"/>
  <c r="R123" i="3"/>
  <c r="S123" i="3"/>
  <c r="T123" i="3"/>
  <c r="U123" i="3"/>
  <c r="V123" i="3"/>
  <c r="W123" i="3"/>
  <c r="X123" i="3"/>
  <c r="Y123" i="3"/>
  <c r="Z123" i="3"/>
  <c r="AA123" i="3"/>
  <c r="AB123" i="3"/>
  <c r="AC123" i="3"/>
  <c r="AD123" i="3"/>
  <c r="AE123" i="3"/>
  <c r="AF123" i="3"/>
  <c r="AG123" i="3"/>
  <c r="AH123" i="3"/>
  <c r="F124" i="3"/>
  <c r="G124" i="3"/>
  <c r="H124" i="3"/>
  <c r="I124" i="3"/>
  <c r="J124" i="3"/>
  <c r="K124" i="3"/>
  <c r="L124" i="3"/>
  <c r="M124" i="3"/>
  <c r="N124" i="3"/>
  <c r="O124" i="3"/>
  <c r="P124" i="3"/>
  <c r="Q124" i="3"/>
  <c r="R124" i="3"/>
  <c r="S124" i="3"/>
  <c r="T124" i="3"/>
  <c r="U124" i="3"/>
  <c r="V124" i="3"/>
  <c r="W124" i="3"/>
  <c r="X124" i="3"/>
  <c r="Y124" i="3"/>
  <c r="Z124" i="3"/>
  <c r="AA124" i="3"/>
  <c r="AB124" i="3"/>
  <c r="AC124" i="3"/>
  <c r="AD124" i="3"/>
  <c r="AE124" i="3"/>
  <c r="AF124" i="3"/>
  <c r="AG124" i="3"/>
  <c r="AH124" i="3"/>
  <c r="F125" i="3"/>
  <c r="G125" i="3"/>
  <c r="H125" i="3"/>
  <c r="I125" i="3"/>
  <c r="J125" i="3"/>
  <c r="K125" i="3"/>
  <c r="L125" i="3"/>
  <c r="M125" i="3"/>
  <c r="N125" i="3"/>
  <c r="O125" i="3"/>
  <c r="P125" i="3"/>
  <c r="Q125" i="3"/>
  <c r="R125" i="3"/>
  <c r="S125" i="3"/>
  <c r="T125" i="3"/>
  <c r="U125" i="3"/>
  <c r="V125" i="3"/>
  <c r="W125" i="3"/>
  <c r="X125" i="3"/>
  <c r="Y125" i="3"/>
  <c r="Z125" i="3"/>
  <c r="AA125" i="3"/>
  <c r="AB125" i="3"/>
  <c r="AC125" i="3"/>
  <c r="AD125" i="3"/>
  <c r="AE125" i="3"/>
  <c r="AF125" i="3"/>
  <c r="AG125" i="3"/>
  <c r="AH125" i="3"/>
  <c r="F126" i="3"/>
  <c r="G126" i="3"/>
  <c r="H126" i="3"/>
  <c r="I126" i="3"/>
  <c r="J126" i="3"/>
  <c r="K126" i="3"/>
  <c r="L126" i="3"/>
  <c r="M126" i="3"/>
  <c r="N126" i="3"/>
  <c r="O126" i="3"/>
  <c r="P126" i="3"/>
  <c r="Q126" i="3"/>
  <c r="R126" i="3"/>
  <c r="S126" i="3"/>
  <c r="T126" i="3"/>
  <c r="U126" i="3"/>
  <c r="V126" i="3"/>
  <c r="W126" i="3"/>
  <c r="X126" i="3"/>
  <c r="Y126" i="3"/>
  <c r="Z126" i="3"/>
  <c r="AA126" i="3"/>
  <c r="AB126" i="3"/>
  <c r="AC126" i="3"/>
  <c r="AD126" i="3"/>
  <c r="AE126" i="3"/>
  <c r="AF126" i="3"/>
  <c r="AG126" i="3"/>
  <c r="AH126" i="3"/>
  <c r="F127" i="3"/>
  <c r="G127" i="3"/>
  <c r="H127" i="3"/>
  <c r="I127" i="3"/>
  <c r="J127" i="3"/>
  <c r="K127" i="3"/>
  <c r="L127" i="3"/>
  <c r="M127" i="3"/>
  <c r="N127" i="3"/>
  <c r="O127" i="3"/>
  <c r="P127" i="3"/>
  <c r="Q127" i="3"/>
  <c r="R127" i="3"/>
  <c r="S127" i="3"/>
  <c r="T127" i="3"/>
  <c r="U127" i="3"/>
  <c r="V127" i="3"/>
  <c r="W127" i="3"/>
  <c r="X127" i="3"/>
  <c r="Y127" i="3"/>
  <c r="Z127" i="3"/>
  <c r="AA127" i="3"/>
  <c r="AB127" i="3"/>
  <c r="AC127" i="3"/>
  <c r="AD127" i="3"/>
  <c r="AE127" i="3"/>
  <c r="AF127" i="3"/>
  <c r="AG127" i="3"/>
  <c r="AH127" i="3"/>
  <c r="F128" i="3"/>
  <c r="G128" i="3"/>
  <c r="H128" i="3"/>
  <c r="I128" i="3"/>
  <c r="J128" i="3"/>
  <c r="K128" i="3"/>
  <c r="L128" i="3"/>
  <c r="M128" i="3"/>
  <c r="N128" i="3"/>
  <c r="O128" i="3"/>
  <c r="P128" i="3"/>
  <c r="Q128" i="3"/>
  <c r="R128" i="3"/>
  <c r="S128" i="3"/>
  <c r="T128" i="3"/>
  <c r="U128" i="3"/>
  <c r="V128" i="3"/>
  <c r="W128" i="3"/>
  <c r="X128" i="3"/>
  <c r="Y128" i="3"/>
  <c r="Z128" i="3"/>
  <c r="AA128" i="3"/>
  <c r="AB128" i="3"/>
  <c r="AC128" i="3"/>
  <c r="AD128" i="3"/>
  <c r="AE128" i="3"/>
  <c r="AF128" i="3"/>
  <c r="AG128" i="3"/>
  <c r="AH128" i="3"/>
  <c r="F129" i="3"/>
  <c r="G129" i="3"/>
  <c r="H129" i="3"/>
  <c r="I129" i="3"/>
  <c r="J129" i="3"/>
  <c r="K129" i="3"/>
  <c r="L129" i="3"/>
  <c r="M129" i="3"/>
  <c r="N129" i="3"/>
  <c r="O129" i="3"/>
  <c r="P129" i="3"/>
  <c r="Q129" i="3"/>
  <c r="R129" i="3"/>
  <c r="S129" i="3"/>
  <c r="T129" i="3"/>
  <c r="U129" i="3"/>
  <c r="V129" i="3"/>
  <c r="W129" i="3"/>
  <c r="X129" i="3"/>
  <c r="Y129" i="3"/>
  <c r="Z129" i="3"/>
  <c r="AA129" i="3"/>
  <c r="AB129" i="3"/>
  <c r="AC129" i="3"/>
  <c r="AD129" i="3"/>
  <c r="AE129" i="3"/>
  <c r="AF129" i="3"/>
  <c r="AG129" i="3"/>
  <c r="AH129" i="3"/>
  <c r="F130" i="3"/>
  <c r="G130" i="3"/>
  <c r="H130" i="3"/>
  <c r="I130" i="3"/>
  <c r="J130" i="3"/>
  <c r="K130" i="3"/>
  <c r="L130" i="3"/>
  <c r="M130" i="3"/>
  <c r="N130" i="3"/>
  <c r="O130" i="3"/>
  <c r="P130" i="3"/>
  <c r="Q130" i="3"/>
  <c r="R130" i="3"/>
  <c r="S130" i="3"/>
  <c r="T130" i="3"/>
  <c r="U130" i="3"/>
  <c r="V130" i="3"/>
  <c r="W130" i="3"/>
  <c r="X130" i="3"/>
  <c r="Y130" i="3"/>
  <c r="Z130" i="3"/>
  <c r="AA130" i="3"/>
  <c r="AB130" i="3"/>
  <c r="AC130" i="3"/>
  <c r="AD130" i="3"/>
  <c r="AE130" i="3"/>
  <c r="AF130" i="3"/>
  <c r="AG130" i="3"/>
  <c r="AH130" i="3"/>
  <c r="F131" i="3"/>
  <c r="G131" i="3"/>
  <c r="H131" i="3"/>
  <c r="I131" i="3"/>
  <c r="J131" i="3"/>
  <c r="K131" i="3"/>
  <c r="L131" i="3"/>
  <c r="M131" i="3"/>
  <c r="N131" i="3"/>
  <c r="O131" i="3"/>
  <c r="P131" i="3"/>
  <c r="Q131" i="3"/>
  <c r="R131" i="3"/>
  <c r="S131" i="3"/>
  <c r="T131" i="3"/>
  <c r="U131" i="3"/>
  <c r="V131" i="3"/>
  <c r="W131" i="3"/>
  <c r="X131" i="3"/>
  <c r="Y131" i="3"/>
  <c r="Z131" i="3"/>
  <c r="AA131" i="3"/>
  <c r="AB131" i="3"/>
  <c r="AC131" i="3"/>
  <c r="AD131" i="3"/>
  <c r="AE131" i="3"/>
  <c r="AF131" i="3"/>
  <c r="AG131" i="3"/>
  <c r="AH131" i="3"/>
  <c r="F132" i="3"/>
  <c r="G132" i="3"/>
  <c r="H132" i="3"/>
  <c r="I132" i="3"/>
  <c r="J132" i="3"/>
  <c r="K132" i="3"/>
  <c r="L132" i="3"/>
  <c r="M132" i="3"/>
  <c r="N132" i="3"/>
  <c r="O132" i="3"/>
  <c r="P132" i="3"/>
  <c r="Q132" i="3"/>
  <c r="R132" i="3"/>
  <c r="S132" i="3"/>
  <c r="T132" i="3"/>
  <c r="U132" i="3"/>
  <c r="V132" i="3"/>
  <c r="W132" i="3"/>
  <c r="X132" i="3"/>
  <c r="Y132" i="3"/>
  <c r="Z132" i="3"/>
  <c r="AA132" i="3"/>
  <c r="AB132" i="3"/>
  <c r="AC132" i="3"/>
  <c r="AD132" i="3"/>
  <c r="AE132" i="3"/>
  <c r="AF132" i="3"/>
  <c r="AG132" i="3"/>
  <c r="AH132" i="3"/>
  <c r="F133" i="3"/>
  <c r="G133" i="3"/>
  <c r="H133" i="3"/>
  <c r="I133" i="3"/>
  <c r="J133" i="3"/>
  <c r="K133" i="3"/>
  <c r="L133" i="3"/>
  <c r="M133" i="3"/>
  <c r="N133" i="3"/>
  <c r="O133" i="3"/>
  <c r="P133" i="3"/>
  <c r="Q133" i="3"/>
  <c r="R133" i="3"/>
  <c r="S133" i="3"/>
  <c r="T133" i="3"/>
  <c r="U133" i="3"/>
  <c r="V133" i="3"/>
  <c r="W133" i="3"/>
  <c r="X133" i="3"/>
  <c r="Y133" i="3"/>
  <c r="Z133" i="3"/>
  <c r="AA133" i="3"/>
  <c r="AB133" i="3"/>
  <c r="AC133" i="3"/>
  <c r="AD133" i="3"/>
  <c r="AE133" i="3"/>
  <c r="AF133" i="3"/>
  <c r="AG133" i="3"/>
  <c r="AH133" i="3"/>
  <c r="F134" i="3"/>
  <c r="G134" i="3"/>
  <c r="H134" i="3"/>
  <c r="I134" i="3"/>
  <c r="J134" i="3"/>
  <c r="K134" i="3"/>
  <c r="L134" i="3"/>
  <c r="M134" i="3"/>
  <c r="N134" i="3"/>
  <c r="O134" i="3"/>
  <c r="P134" i="3"/>
  <c r="Q134" i="3"/>
  <c r="R134" i="3"/>
  <c r="S134" i="3"/>
  <c r="T134" i="3"/>
  <c r="U134" i="3"/>
  <c r="V134" i="3"/>
  <c r="W134" i="3"/>
  <c r="X134" i="3"/>
  <c r="Y134" i="3"/>
  <c r="Z134" i="3"/>
  <c r="AA134" i="3"/>
  <c r="AB134" i="3"/>
  <c r="AC134" i="3"/>
  <c r="AD134" i="3"/>
  <c r="AE134" i="3"/>
  <c r="AF134" i="3"/>
  <c r="AG134" i="3"/>
  <c r="AH134" i="3"/>
  <c r="F135" i="3"/>
  <c r="G135" i="3"/>
  <c r="H135" i="3"/>
  <c r="I135" i="3"/>
  <c r="J135" i="3"/>
  <c r="K135" i="3"/>
  <c r="L135" i="3"/>
  <c r="M135" i="3"/>
  <c r="N135" i="3"/>
  <c r="O135" i="3"/>
  <c r="P135" i="3"/>
  <c r="Q135" i="3"/>
  <c r="R135" i="3"/>
  <c r="S135" i="3"/>
  <c r="T135" i="3"/>
  <c r="U135" i="3"/>
  <c r="V135" i="3"/>
  <c r="W135" i="3"/>
  <c r="X135" i="3"/>
  <c r="Y135" i="3"/>
  <c r="Z135" i="3"/>
  <c r="AA135" i="3"/>
  <c r="AB135" i="3"/>
  <c r="AC135" i="3"/>
  <c r="AD135" i="3"/>
  <c r="AE135" i="3"/>
  <c r="AF135" i="3"/>
  <c r="AG135" i="3"/>
  <c r="AH135" i="3"/>
  <c r="F136" i="3"/>
  <c r="G136" i="3"/>
  <c r="H136" i="3"/>
  <c r="I136" i="3"/>
  <c r="J136" i="3"/>
  <c r="K136" i="3"/>
  <c r="L136" i="3"/>
  <c r="M136" i="3"/>
  <c r="N136" i="3"/>
  <c r="O136" i="3"/>
  <c r="P136" i="3"/>
  <c r="Q136" i="3"/>
  <c r="R136" i="3"/>
  <c r="S136" i="3"/>
  <c r="T136" i="3"/>
  <c r="U136" i="3"/>
  <c r="V136" i="3"/>
  <c r="W136" i="3"/>
  <c r="X136" i="3"/>
  <c r="Y136" i="3"/>
  <c r="Z136" i="3"/>
  <c r="AA136" i="3"/>
  <c r="AB136" i="3"/>
  <c r="AC136" i="3"/>
  <c r="AD136" i="3"/>
  <c r="AE136" i="3"/>
  <c r="AF136" i="3"/>
  <c r="AG136" i="3"/>
  <c r="AH136" i="3"/>
  <c r="F137" i="3"/>
  <c r="G137" i="3"/>
  <c r="H137" i="3"/>
  <c r="I137" i="3"/>
  <c r="J137" i="3"/>
  <c r="K137" i="3"/>
  <c r="L137" i="3"/>
  <c r="M137" i="3"/>
  <c r="N137" i="3"/>
  <c r="O137" i="3"/>
  <c r="P137" i="3"/>
  <c r="Q137" i="3"/>
  <c r="R137" i="3"/>
  <c r="S137" i="3"/>
  <c r="T137" i="3"/>
  <c r="U137" i="3"/>
  <c r="V137" i="3"/>
  <c r="W137" i="3"/>
  <c r="X137" i="3"/>
  <c r="Y137" i="3"/>
  <c r="Z137" i="3"/>
  <c r="AA137" i="3"/>
  <c r="AB137" i="3"/>
  <c r="AC137" i="3"/>
  <c r="AD137" i="3"/>
  <c r="AE137" i="3"/>
  <c r="AF137" i="3"/>
  <c r="AG137" i="3"/>
  <c r="AH137" i="3"/>
  <c r="F138" i="3"/>
  <c r="G138" i="3"/>
  <c r="H138" i="3"/>
  <c r="I138" i="3"/>
  <c r="J138" i="3"/>
  <c r="K138" i="3"/>
  <c r="L138" i="3"/>
  <c r="M138" i="3"/>
  <c r="N138" i="3"/>
  <c r="O138" i="3"/>
  <c r="P138" i="3"/>
  <c r="Q138" i="3"/>
  <c r="R138" i="3"/>
  <c r="S138" i="3"/>
  <c r="T138" i="3"/>
  <c r="U138" i="3"/>
  <c r="V138" i="3"/>
  <c r="W138" i="3"/>
  <c r="X138" i="3"/>
  <c r="Y138" i="3"/>
  <c r="Z138" i="3"/>
  <c r="AA138" i="3"/>
  <c r="AB138" i="3"/>
  <c r="AC138" i="3"/>
  <c r="AD138" i="3"/>
  <c r="AE138" i="3"/>
  <c r="AF138" i="3"/>
  <c r="AG138" i="3"/>
  <c r="AH138" i="3"/>
  <c r="F139" i="3"/>
  <c r="G139" i="3"/>
  <c r="H139" i="3"/>
  <c r="I139" i="3"/>
  <c r="J139" i="3"/>
  <c r="K139" i="3"/>
  <c r="L139" i="3"/>
  <c r="M139" i="3"/>
  <c r="N139" i="3"/>
  <c r="O139" i="3"/>
  <c r="P139" i="3"/>
  <c r="Q139" i="3"/>
  <c r="R139" i="3"/>
  <c r="S139" i="3"/>
  <c r="T139" i="3"/>
  <c r="U139" i="3"/>
  <c r="V139" i="3"/>
  <c r="W139" i="3"/>
  <c r="X139" i="3"/>
  <c r="Y139" i="3"/>
  <c r="Z139" i="3"/>
  <c r="AA139" i="3"/>
  <c r="AB139" i="3"/>
  <c r="AC139" i="3"/>
  <c r="AD139" i="3"/>
  <c r="AE139" i="3"/>
  <c r="AF139" i="3"/>
  <c r="AG139" i="3"/>
  <c r="AH139" i="3"/>
  <c r="F140" i="3"/>
  <c r="G140" i="3"/>
  <c r="H140" i="3"/>
  <c r="I140" i="3"/>
  <c r="J140" i="3"/>
  <c r="K140" i="3"/>
  <c r="L140" i="3"/>
  <c r="M140" i="3"/>
  <c r="N140" i="3"/>
  <c r="O140" i="3"/>
  <c r="P140" i="3"/>
  <c r="Q140" i="3"/>
  <c r="R140" i="3"/>
  <c r="S140" i="3"/>
  <c r="T140" i="3"/>
  <c r="U140" i="3"/>
  <c r="V140" i="3"/>
  <c r="W140" i="3"/>
  <c r="X140" i="3"/>
  <c r="Y140" i="3"/>
  <c r="Z140" i="3"/>
  <c r="AA140" i="3"/>
  <c r="AB140" i="3"/>
  <c r="AC140" i="3"/>
  <c r="AD140" i="3"/>
  <c r="AE140" i="3"/>
  <c r="AF140" i="3"/>
  <c r="AG140" i="3"/>
  <c r="AH140" i="3"/>
  <c r="F141" i="3"/>
  <c r="G141" i="3"/>
  <c r="H141" i="3"/>
  <c r="I141" i="3"/>
  <c r="J141" i="3"/>
  <c r="K141" i="3"/>
  <c r="L141" i="3"/>
  <c r="M141" i="3"/>
  <c r="N141" i="3"/>
  <c r="O141" i="3"/>
  <c r="P141" i="3"/>
  <c r="Q141" i="3"/>
  <c r="R141" i="3"/>
  <c r="S141" i="3"/>
  <c r="T141" i="3"/>
  <c r="U141" i="3"/>
  <c r="V141" i="3"/>
  <c r="W141" i="3"/>
  <c r="X141" i="3"/>
  <c r="Y141" i="3"/>
  <c r="Z141" i="3"/>
  <c r="AA141" i="3"/>
  <c r="AB141" i="3"/>
  <c r="AC141" i="3"/>
  <c r="AD141" i="3"/>
  <c r="AE141" i="3"/>
  <c r="AF141" i="3"/>
  <c r="AG141" i="3"/>
  <c r="AH141" i="3"/>
  <c r="F142" i="3"/>
  <c r="G142" i="3"/>
  <c r="H142" i="3"/>
  <c r="I142" i="3"/>
  <c r="J142" i="3"/>
  <c r="K142" i="3"/>
  <c r="L142" i="3"/>
  <c r="M142" i="3"/>
  <c r="N142" i="3"/>
  <c r="O142" i="3"/>
  <c r="P142" i="3"/>
  <c r="Q142" i="3"/>
  <c r="R142" i="3"/>
  <c r="S142" i="3"/>
  <c r="T142" i="3"/>
  <c r="U142" i="3"/>
  <c r="V142" i="3"/>
  <c r="W142" i="3"/>
  <c r="X142" i="3"/>
  <c r="Y142" i="3"/>
  <c r="Z142" i="3"/>
  <c r="AA142" i="3"/>
  <c r="AB142" i="3"/>
  <c r="AC142" i="3"/>
  <c r="AD142" i="3"/>
  <c r="AE142" i="3"/>
  <c r="AF142" i="3"/>
  <c r="AG142" i="3"/>
  <c r="AH142" i="3"/>
  <c r="F143" i="3"/>
  <c r="G143" i="3"/>
  <c r="H143" i="3"/>
  <c r="I143" i="3"/>
  <c r="J143" i="3"/>
  <c r="K143" i="3"/>
  <c r="L143" i="3"/>
  <c r="M143" i="3"/>
  <c r="N143" i="3"/>
  <c r="O143" i="3"/>
  <c r="P143" i="3"/>
  <c r="Q143" i="3"/>
  <c r="R143" i="3"/>
  <c r="S143" i="3"/>
  <c r="T143" i="3"/>
  <c r="U143" i="3"/>
  <c r="V143" i="3"/>
  <c r="W143" i="3"/>
  <c r="X143" i="3"/>
  <c r="Y143" i="3"/>
  <c r="Z143" i="3"/>
  <c r="AA143" i="3"/>
  <c r="AB143" i="3"/>
  <c r="AC143" i="3"/>
  <c r="AD143" i="3"/>
  <c r="AE143" i="3"/>
  <c r="AF143" i="3"/>
  <c r="AG143" i="3"/>
  <c r="AH143" i="3"/>
  <c r="F144" i="3"/>
  <c r="G144" i="3"/>
  <c r="H144" i="3"/>
  <c r="I144" i="3"/>
  <c r="J144" i="3"/>
  <c r="K144" i="3"/>
  <c r="L144" i="3"/>
  <c r="M144" i="3"/>
  <c r="N144" i="3"/>
  <c r="O144" i="3"/>
  <c r="P144" i="3"/>
  <c r="Q144" i="3"/>
  <c r="R144" i="3"/>
  <c r="S144" i="3"/>
  <c r="T144" i="3"/>
  <c r="U144" i="3"/>
  <c r="V144" i="3"/>
  <c r="W144" i="3"/>
  <c r="X144" i="3"/>
  <c r="Y144" i="3"/>
  <c r="Z144" i="3"/>
  <c r="AA144" i="3"/>
  <c r="AB144" i="3"/>
  <c r="AC144" i="3"/>
  <c r="AD144" i="3"/>
  <c r="AE144" i="3"/>
  <c r="AF144" i="3"/>
  <c r="AG144" i="3"/>
  <c r="AH144" i="3"/>
  <c r="F145" i="3"/>
  <c r="G145" i="3"/>
  <c r="H145" i="3"/>
  <c r="I145" i="3"/>
  <c r="J145" i="3"/>
  <c r="K145" i="3"/>
  <c r="L145" i="3"/>
  <c r="M145" i="3"/>
  <c r="N145" i="3"/>
  <c r="O145" i="3"/>
  <c r="P145" i="3"/>
  <c r="Q145" i="3"/>
  <c r="R145" i="3"/>
  <c r="S145" i="3"/>
  <c r="T145" i="3"/>
  <c r="U145" i="3"/>
  <c r="V145" i="3"/>
  <c r="W145" i="3"/>
  <c r="X145" i="3"/>
  <c r="Y145" i="3"/>
  <c r="Z145" i="3"/>
  <c r="AA145" i="3"/>
  <c r="AB145" i="3"/>
  <c r="AC145" i="3"/>
  <c r="AD145" i="3"/>
  <c r="AE145" i="3"/>
  <c r="AF145" i="3"/>
  <c r="AG145" i="3"/>
  <c r="AH145" i="3"/>
  <c r="F146" i="3"/>
  <c r="G146" i="3"/>
  <c r="H146" i="3"/>
  <c r="I146" i="3"/>
  <c r="J146" i="3"/>
  <c r="K146" i="3"/>
  <c r="L146" i="3"/>
  <c r="M146" i="3"/>
  <c r="N146" i="3"/>
  <c r="O146" i="3"/>
  <c r="P146" i="3"/>
  <c r="Q146" i="3"/>
  <c r="R146" i="3"/>
  <c r="S146" i="3"/>
  <c r="T146" i="3"/>
  <c r="U146" i="3"/>
  <c r="V146" i="3"/>
  <c r="W146" i="3"/>
  <c r="X146" i="3"/>
  <c r="Y146" i="3"/>
  <c r="Z146" i="3"/>
  <c r="AA146" i="3"/>
  <c r="AB146" i="3"/>
  <c r="AC146" i="3"/>
  <c r="AD146" i="3"/>
  <c r="AE146" i="3"/>
  <c r="AF146" i="3"/>
  <c r="AG146" i="3"/>
  <c r="AH146" i="3"/>
  <c r="F147" i="3"/>
  <c r="G147" i="3"/>
  <c r="H147" i="3"/>
  <c r="I147" i="3"/>
  <c r="J147" i="3"/>
  <c r="K147" i="3"/>
  <c r="L147" i="3"/>
  <c r="M147" i="3"/>
  <c r="N147" i="3"/>
  <c r="O147" i="3"/>
  <c r="P147" i="3"/>
  <c r="Q147" i="3"/>
  <c r="R147" i="3"/>
  <c r="S147" i="3"/>
  <c r="T147" i="3"/>
  <c r="U147" i="3"/>
  <c r="V147" i="3"/>
  <c r="W147" i="3"/>
  <c r="X147" i="3"/>
  <c r="Y147" i="3"/>
  <c r="Z147" i="3"/>
  <c r="AA147" i="3"/>
  <c r="AB147" i="3"/>
  <c r="AC147" i="3"/>
  <c r="AD147" i="3"/>
  <c r="AE147" i="3"/>
  <c r="AF147" i="3"/>
  <c r="AG147" i="3"/>
  <c r="AH147" i="3"/>
  <c r="F148" i="3"/>
  <c r="G148" i="3"/>
  <c r="H148" i="3"/>
  <c r="I148" i="3"/>
  <c r="J148" i="3"/>
  <c r="K148" i="3"/>
  <c r="L148" i="3"/>
  <c r="M148" i="3"/>
  <c r="N148" i="3"/>
  <c r="O148" i="3"/>
  <c r="P148" i="3"/>
  <c r="Q148" i="3"/>
  <c r="R148" i="3"/>
  <c r="S148" i="3"/>
  <c r="T148" i="3"/>
  <c r="U148" i="3"/>
  <c r="V148" i="3"/>
  <c r="W148" i="3"/>
  <c r="X148" i="3"/>
  <c r="Y148" i="3"/>
  <c r="Z148" i="3"/>
  <c r="AA148" i="3"/>
  <c r="AB148" i="3"/>
  <c r="AC148" i="3"/>
  <c r="AD148" i="3"/>
  <c r="AE148" i="3"/>
  <c r="AF148" i="3"/>
  <c r="AG148" i="3"/>
  <c r="AH148" i="3"/>
  <c r="F149" i="3"/>
  <c r="G149" i="3"/>
  <c r="H149" i="3"/>
  <c r="I149" i="3"/>
  <c r="J149" i="3"/>
  <c r="K149" i="3"/>
  <c r="L149" i="3"/>
  <c r="M149" i="3"/>
  <c r="N149" i="3"/>
  <c r="O149" i="3"/>
  <c r="P149" i="3"/>
  <c r="Q149" i="3"/>
  <c r="R149" i="3"/>
  <c r="S149" i="3"/>
  <c r="T149" i="3"/>
  <c r="U149" i="3"/>
  <c r="V149" i="3"/>
  <c r="W149" i="3"/>
  <c r="X149" i="3"/>
  <c r="Y149" i="3"/>
  <c r="Z149" i="3"/>
  <c r="AA149" i="3"/>
  <c r="AB149" i="3"/>
  <c r="AC149" i="3"/>
  <c r="AD149" i="3"/>
  <c r="AE149" i="3"/>
  <c r="AF149" i="3"/>
  <c r="AG149" i="3"/>
  <c r="AH149" i="3"/>
  <c r="F150" i="3"/>
  <c r="G150" i="3"/>
  <c r="H150" i="3"/>
  <c r="I150" i="3"/>
  <c r="J150" i="3"/>
  <c r="K150" i="3"/>
  <c r="L150" i="3"/>
  <c r="M150" i="3"/>
  <c r="N150" i="3"/>
  <c r="O150" i="3"/>
  <c r="P150" i="3"/>
  <c r="Q150" i="3"/>
  <c r="R150" i="3"/>
  <c r="S150" i="3"/>
  <c r="T150" i="3"/>
  <c r="U150" i="3"/>
  <c r="V150" i="3"/>
  <c r="W150" i="3"/>
  <c r="X150" i="3"/>
  <c r="Y150" i="3"/>
  <c r="Z150" i="3"/>
  <c r="AA150" i="3"/>
  <c r="AB150" i="3"/>
  <c r="AC150" i="3"/>
  <c r="AD150" i="3"/>
  <c r="AE150" i="3"/>
  <c r="AF150" i="3"/>
  <c r="AG150" i="3"/>
  <c r="AH150" i="3"/>
  <c r="F151" i="3"/>
  <c r="G151" i="3"/>
  <c r="H151" i="3"/>
  <c r="I151" i="3"/>
  <c r="J151" i="3"/>
  <c r="K151" i="3"/>
  <c r="L151" i="3"/>
  <c r="M151" i="3"/>
  <c r="N151" i="3"/>
  <c r="O151" i="3"/>
  <c r="P151" i="3"/>
  <c r="Q151" i="3"/>
  <c r="R151" i="3"/>
  <c r="S151" i="3"/>
  <c r="T151" i="3"/>
  <c r="U151" i="3"/>
  <c r="V151" i="3"/>
  <c r="W151" i="3"/>
  <c r="X151" i="3"/>
  <c r="Y151" i="3"/>
  <c r="Z151" i="3"/>
  <c r="AA151" i="3"/>
  <c r="AB151" i="3"/>
  <c r="AC151" i="3"/>
  <c r="AD151" i="3"/>
  <c r="AE151" i="3"/>
  <c r="AF151" i="3"/>
  <c r="AG151" i="3"/>
  <c r="AH151" i="3"/>
  <c r="F152" i="3"/>
  <c r="G152" i="3"/>
  <c r="H152" i="3"/>
  <c r="I152" i="3"/>
  <c r="J152" i="3"/>
  <c r="K152" i="3"/>
  <c r="L152" i="3"/>
  <c r="M152" i="3"/>
  <c r="N152" i="3"/>
  <c r="O152" i="3"/>
  <c r="P152" i="3"/>
  <c r="Q152" i="3"/>
  <c r="R152" i="3"/>
  <c r="S152" i="3"/>
  <c r="T152" i="3"/>
  <c r="U152" i="3"/>
  <c r="V152" i="3"/>
  <c r="W152" i="3"/>
  <c r="X152" i="3"/>
  <c r="Y152" i="3"/>
  <c r="Z152" i="3"/>
  <c r="AA152" i="3"/>
  <c r="AB152" i="3"/>
  <c r="AC152" i="3"/>
  <c r="AD152" i="3"/>
  <c r="AE152" i="3"/>
  <c r="AF152" i="3"/>
  <c r="AG152" i="3"/>
  <c r="AH152" i="3"/>
  <c r="F153" i="3"/>
  <c r="G153" i="3"/>
  <c r="H153" i="3"/>
  <c r="I153" i="3"/>
  <c r="J153" i="3"/>
  <c r="K153" i="3"/>
  <c r="L153" i="3"/>
  <c r="M153" i="3"/>
  <c r="N153" i="3"/>
  <c r="O153" i="3"/>
  <c r="P153" i="3"/>
  <c r="Q153" i="3"/>
  <c r="R153" i="3"/>
  <c r="S153" i="3"/>
  <c r="T153" i="3"/>
  <c r="U153" i="3"/>
  <c r="V153" i="3"/>
  <c r="W153" i="3"/>
  <c r="X153" i="3"/>
  <c r="Y153" i="3"/>
  <c r="Z153" i="3"/>
  <c r="AA153" i="3"/>
  <c r="AB153" i="3"/>
  <c r="AC153" i="3"/>
  <c r="AD153" i="3"/>
  <c r="AE153" i="3"/>
  <c r="AF153" i="3"/>
  <c r="AG153" i="3"/>
  <c r="AH153" i="3"/>
  <c r="F154" i="3"/>
  <c r="G154" i="3"/>
  <c r="H154" i="3"/>
  <c r="I154" i="3"/>
  <c r="J154" i="3"/>
  <c r="K154" i="3"/>
  <c r="L154" i="3"/>
  <c r="M154" i="3"/>
  <c r="N154" i="3"/>
  <c r="O154" i="3"/>
  <c r="P154" i="3"/>
  <c r="Q154" i="3"/>
  <c r="R154" i="3"/>
  <c r="S154" i="3"/>
  <c r="T154" i="3"/>
  <c r="U154" i="3"/>
  <c r="V154" i="3"/>
  <c r="W154" i="3"/>
  <c r="X154" i="3"/>
  <c r="Y154" i="3"/>
  <c r="Z154" i="3"/>
  <c r="AA154" i="3"/>
  <c r="AB154" i="3"/>
  <c r="AC154" i="3"/>
  <c r="AD154" i="3"/>
  <c r="AE154" i="3"/>
  <c r="AF154" i="3"/>
  <c r="AG154" i="3"/>
  <c r="AH154" i="3"/>
  <c r="F155" i="3"/>
  <c r="G155" i="3"/>
  <c r="H155" i="3"/>
  <c r="I155" i="3"/>
  <c r="J155" i="3"/>
  <c r="K155" i="3"/>
  <c r="L155" i="3"/>
  <c r="M155" i="3"/>
  <c r="N155" i="3"/>
  <c r="O155" i="3"/>
  <c r="P155" i="3"/>
  <c r="Q155" i="3"/>
  <c r="R155" i="3"/>
  <c r="S155" i="3"/>
  <c r="T155" i="3"/>
  <c r="U155" i="3"/>
  <c r="V155" i="3"/>
  <c r="W155" i="3"/>
  <c r="X155" i="3"/>
  <c r="Y155" i="3"/>
  <c r="Z155" i="3"/>
  <c r="AA155" i="3"/>
  <c r="AB155" i="3"/>
  <c r="AC155" i="3"/>
  <c r="AD155" i="3"/>
  <c r="AE155" i="3"/>
  <c r="AF155" i="3"/>
  <c r="AG155" i="3"/>
  <c r="AH155" i="3"/>
  <c r="F156" i="3"/>
  <c r="G156" i="3"/>
  <c r="H156" i="3"/>
  <c r="I156" i="3"/>
  <c r="J156" i="3"/>
  <c r="K156" i="3"/>
  <c r="L156" i="3"/>
  <c r="M156" i="3"/>
  <c r="N156" i="3"/>
  <c r="O156" i="3"/>
  <c r="P156" i="3"/>
  <c r="Q156" i="3"/>
  <c r="R156" i="3"/>
  <c r="S156" i="3"/>
  <c r="T156" i="3"/>
  <c r="U156" i="3"/>
  <c r="V156" i="3"/>
  <c r="W156" i="3"/>
  <c r="X156" i="3"/>
  <c r="Y156" i="3"/>
  <c r="Z156" i="3"/>
  <c r="AA156" i="3"/>
  <c r="AB156" i="3"/>
  <c r="AC156" i="3"/>
  <c r="AD156" i="3"/>
  <c r="AE156" i="3"/>
  <c r="AF156" i="3"/>
  <c r="AG156" i="3"/>
  <c r="AH156" i="3"/>
  <c r="F157" i="3"/>
  <c r="G157" i="3"/>
  <c r="H157" i="3"/>
  <c r="I157" i="3"/>
  <c r="J157" i="3"/>
  <c r="K157" i="3"/>
  <c r="L157" i="3"/>
  <c r="M157" i="3"/>
  <c r="N157" i="3"/>
  <c r="O157" i="3"/>
  <c r="P157" i="3"/>
  <c r="Q157" i="3"/>
  <c r="R157" i="3"/>
  <c r="S157" i="3"/>
  <c r="T157" i="3"/>
  <c r="U157" i="3"/>
  <c r="V157" i="3"/>
  <c r="W157" i="3"/>
  <c r="X157" i="3"/>
  <c r="Y157" i="3"/>
  <c r="Z157" i="3"/>
  <c r="AA157" i="3"/>
  <c r="AB157" i="3"/>
  <c r="AC157" i="3"/>
  <c r="AD157" i="3"/>
  <c r="AE157" i="3"/>
  <c r="AF157" i="3"/>
  <c r="AG157" i="3"/>
  <c r="AH157" i="3"/>
  <c r="F158" i="3"/>
  <c r="G158" i="3"/>
  <c r="H158" i="3"/>
  <c r="I158" i="3"/>
  <c r="J158" i="3"/>
  <c r="K158" i="3"/>
  <c r="L158" i="3"/>
  <c r="M158" i="3"/>
  <c r="N158" i="3"/>
  <c r="O158" i="3"/>
  <c r="P158" i="3"/>
  <c r="Q158" i="3"/>
  <c r="R158" i="3"/>
  <c r="S158" i="3"/>
  <c r="T158" i="3"/>
  <c r="U158" i="3"/>
  <c r="V158" i="3"/>
  <c r="W158" i="3"/>
  <c r="X158" i="3"/>
  <c r="Y158" i="3"/>
  <c r="Z158" i="3"/>
  <c r="AA158" i="3"/>
  <c r="AB158" i="3"/>
  <c r="AC158" i="3"/>
  <c r="AD158" i="3"/>
  <c r="AE158" i="3"/>
  <c r="AF158" i="3"/>
  <c r="AG158" i="3"/>
  <c r="AH158" i="3"/>
  <c r="F159" i="3"/>
  <c r="G159" i="3"/>
  <c r="H159" i="3"/>
  <c r="I159" i="3"/>
  <c r="J159" i="3"/>
  <c r="K159" i="3"/>
  <c r="L159" i="3"/>
  <c r="M159" i="3"/>
  <c r="N159" i="3"/>
  <c r="O159" i="3"/>
  <c r="P159" i="3"/>
  <c r="Q159" i="3"/>
  <c r="R159" i="3"/>
  <c r="S159" i="3"/>
  <c r="T159" i="3"/>
  <c r="U159" i="3"/>
  <c r="V159" i="3"/>
  <c r="W159" i="3"/>
  <c r="X159" i="3"/>
  <c r="Y159" i="3"/>
  <c r="Z159" i="3"/>
  <c r="AA159" i="3"/>
  <c r="AB159" i="3"/>
  <c r="AC159" i="3"/>
  <c r="AD159" i="3"/>
  <c r="AE159" i="3"/>
  <c r="AF159" i="3"/>
  <c r="AG159" i="3"/>
  <c r="AH159" i="3"/>
  <c r="F160" i="3"/>
  <c r="G160" i="3"/>
  <c r="H160" i="3"/>
  <c r="I160" i="3"/>
  <c r="J160" i="3"/>
  <c r="K160" i="3"/>
  <c r="L160" i="3"/>
  <c r="M160" i="3"/>
  <c r="N160" i="3"/>
  <c r="O160" i="3"/>
  <c r="P160" i="3"/>
  <c r="Q160" i="3"/>
  <c r="R160" i="3"/>
  <c r="S160" i="3"/>
  <c r="T160" i="3"/>
  <c r="U160" i="3"/>
  <c r="V160" i="3"/>
  <c r="W160" i="3"/>
  <c r="X160" i="3"/>
  <c r="Y160" i="3"/>
  <c r="Z160" i="3"/>
  <c r="AA160" i="3"/>
  <c r="AB160" i="3"/>
  <c r="AC160" i="3"/>
  <c r="AD160" i="3"/>
  <c r="AE160" i="3"/>
  <c r="AF160" i="3"/>
  <c r="AG160" i="3"/>
  <c r="AH160" i="3"/>
  <c r="F161" i="3"/>
  <c r="G161" i="3"/>
  <c r="H161" i="3"/>
  <c r="I161" i="3"/>
  <c r="J161" i="3"/>
  <c r="K161" i="3"/>
  <c r="L161" i="3"/>
  <c r="M161" i="3"/>
  <c r="N161" i="3"/>
  <c r="O161" i="3"/>
  <c r="P161" i="3"/>
  <c r="Q161" i="3"/>
  <c r="R161" i="3"/>
  <c r="S161" i="3"/>
  <c r="T161" i="3"/>
  <c r="U161" i="3"/>
  <c r="V161" i="3"/>
  <c r="W161" i="3"/>
  <c r="X161" i="3"/>
  <c r="Y161" i="3"/>
  <c r="Z161" i="3"/>
  <c r="AA161" i="3"/>
  <c r="AB161" i="3"/>
  <c r="AC161" i="3"/>
  <c r="AD161" i="3"/>
  <c r="AE161" i="3"/>
  <c r="AF161" i="3"/>
  <c r="AG161" i="3"/>
  <c r="AH161" i="3"/>
  <c r="F162" i="3"/>
  <c r="G162" i="3"/>
  <c r="H162" i="3"/>
  <c r="I162" i="3"/>
  <c r="J162" i="3"/>
  <c r="K162" i="3"/>
  <c r="L162" i="3"/>
  <c r="M162" i="3"/>
  <c r="N162" i="3"/>
  <c r="O162" i="3"/>
  <c r="P162" i="3"/>
  <c r="Q162" i="3"/>
  <c r="R162" i="3"/>
  <c r="S162" i="3"/>
  <c r="T162" i="3"/>
  <c r="U162" i="3"/>
  <c r="V162" i="3"/>
  <c r="W162" i="3"/>
  <c r="X162" i="3"/>
  <c r="Y162" i="3"/>
  <c r="Z162" i="3"/>
  <c r="AA162" i="3"/>
  <c r="AB162" i="3"/>
  <c r="AC162" i="3"/>
  <c r="AD162" i="3"/>
  <c r="AE162" i="3"/>
  <c r="AF162" i="3"/>
  <c r="AG162" i="3"/>
  <c r="AH162" i="3"/>
  <c r="F163" i="3"/>
  <c r="G163" i="3"/>
  <c r="H163" i="3"/>
  <c r="I163" i="3"/>
  <c r="J163" i="3"/>
  <c r="K163" i="3"/>
  <c r="L163" i="3"/>
  <c r="M163" i="3"/>
  <c r="N163" i="3"/>
  <c r="O163" i="3"/>
  <c r="P163" i="3"/>
  <c r="Q163" i="3"/>
  <c r="R163" i="3"/>
  <c r="S163" i="3"/>
  <c r="T163" i="3"/>
  <c r="U163" i="3"/>
  <c r="V163" i="3"/>
  <c r="W163" i="3"/>
  <c r="X163" i="3"/>
  <c r="Y163" i="3"/>
  <c r="Z163" i="3"/>
  <c r="AA163" i="3"/>
  <c r="AB163" i="3"/>
  <c r="AC163" i="3"/>
  <c r="AD163" i="3"/>
  <c r="AE163" i="3"/>
  <c r="AF163" i="3"/>
  <c r="AG163" i="3"/>
  <c r="AH163" i="3"/>
  <c r="F164" i="3"/>
  <c r="G164" i="3"/>
  <c r="H164" i="3"/>
  <c r="I164" i="3"/>
  <c r="J164" i="3"/>
  <c r="K164" i="3"/>
  <c r="L164" i="3"/>
  <c r="M164" i="3"/>
  <c r="N164" i="3"/>
  <c r="O164" i="3"/>
  <c r="P164" i="3"/>
  <c r="Q164" i="3"/>
  <c r="R164" i="3"/>
  <c r="S164" i="3"/>
  <c r="T164" i="3"/>
  <c r="U164" i="3"/>
  <c r="V164" i="3"/>
  <c r="W164" i="3"/>
  <c r="X164" i="3"/>
  <c r="Y164" i="3"/>
  <c r="Z164" i="3"/>
  <c r="AA164" i="3"/>
  <c r="AB164" i="3"/>
  <c r="AC164" i="3"/>
  <c r="AD164" i="3"/>
  <c r="AE164" i="3"/>
  <c r="AF164" i="3"/>
  <c r="AG164" i="3"/>
  <c r="AH164" i="3"/>
  <c r="F165" i="3"/>
  <c r="G165" i="3"/>
  <c r="H165" i="3"/>
  <c r="I165" i="3"/>
  <c r="J165" i="3"/>
  <c r="K165" i="3"/>
  <c r="L165" i="3"/>
  <c r="M165" i="3"/>
  <c r="N165" i="3"/>
  <c r="O165" i="3"/>
  <c r="P165" i="3"/>
  <c r="Q165" i="3"/>
  <c r="R165" i="3"/>
  <c r="S165" i="3"/>
  <c r="T165" i="3"/>
  <c r="U165" i="3"/>
  <c r="V165" i="3"/>
  <c r="W165" i="3"/>
  <c r="X165" i="3"/>
  <c r="Y165" i="3"/>
  <c r="Z165" i="3"/>
  <c r="AA165" i="3"/>
  <c r="AB165" i="3"/>
  <c r="AC165" i="3"/>
  <c r="AD165" i="3"/>
  <c r="AE165" i="3"/>
  <c r="AF165" i="3"/>
  <c r="AG165" i="3"/>
  <c r="AH165" i="3"/>
  <c r="F166" i="3"/>
  <c r="G166" i="3"/>
  <c r="H166" i="3"/>
  <c r="I166" i="3"/>
  <c r="J166" i="3"/>
  <c r="K166" i="3"/>
  <c r="L166" i="3"/>
  <c r="M166" i="3"/>
  <c r="N166" i="3"/>
  <c r="O166" i="3"/>
  <c r="P166" i="3"/>
  <c r="Q166" i="3"/>
  <c r="R166" i="3"/>
  <c r="S166" i="3"/>
  <c r="T166" i="3"/>
  <c r="U166" i="3"/>
  <c r="V166" i="3"/>
  <c r="W166" i="3"/>
  <c r="X166" i="3"/>
  <c r="Y166" i="3"/>
  <c r="Z166" i="3"/>
  <c r="AA166" i="3"/>
  <c r="AB166" i="3"/>
  <c r="AC166" i="3"/>
  <c r="AD166" i="3"/>
  <c r="AE166" i="3"/>
  <c r="AF166" i="3"/>
  <c r="AG166" i="3"/>
  <c r="AH166" i="3"/>
  <c r="F167" i="3"/>
  <c r="G167" i="3"/>
  <c r="H167" i="3"/>
  <c r="I167" i="3"/>
  <c r="J167" i="3"/>
  <c r="K167" i="3"/>
  <c r="L167" i="3"/>
  <c r="M167" i="3"/>
  <c r="N167" i="3"/>
  <c r="O167" i="3"/>
  <c r="P167" i="3"/>
  <c r="Q167" i="3"/>
  <c r="R167" i="3"/>
  <c r="S167" i="3"/>
  <c r="T167" i="3"/>
  <c r="U167" i="3"/>
  <c r="V167" i="3"/>
  <c r="W167" i="3"/>
  <c r="X167" i="3"/>
  <c r="Y167" i="3"/>
  <c r="Z167" i="3"/>
  <c r="AA167" i="3"/>
  <c r="AB167" i="3"/>
  <c r="AC167" i="3"/>
  <c r="AD167" i="3"/>
  <c r="AE167" i="3"/>
  <c r="AF167" i="3"/>
  <c r="AG167" i="3"/>
  <c r="AH167" i="3"/>
  <c r="F168" i="3"/>
  <c r="G168" i="3"/>
  <c r="H168" i="3"/>
  <c r="I168" i="3"/>
  <c r="J168" i="3"/>
  <c r="K168" i="3"/>
  <c r="L168" i="3"/>
  <c r="M168" i="3"/>
  <c r="N168" i="3"/>
  <c r="O168" i="3"/>
  <c r="P168" i="3"/>
  <c r="Q168" i="3"/>
  <c r="R168" i="3"/>
  <c r="S168" i="3"/>
  <c r="T168" i="3"/>
  <c r="U168" i="3"/>
  <c r="V168" i="3"/>
  <c r="W168" i="3"/>
  <c r="X168" i="3"/>
  <c r="Y168" i="3"/>
  <c r="Z168" i="3"/>
  <c r="AA168" i="3"/>
  <c r="AB168" i="3"/>
  <c r="AC168" i="3"/>
  <c r="AD168" i="3"/>
  <c r="AE168" i="3"/>
  <c r="AF168" i="3"/>
  <c r="AG168" i="3"/>
  <c r="AH168" i="3"/>
  <c r="E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3" i="3"/>
  <c r="AV91" i="2"/>
  <c r="AD9" i="2"/>
  <c r="AC9" i="2"/>
  <c r="W9" i="2"/>
</calcChain>
</file>

<file path=xl/sharedStrings.xml><?xml version="1.0" encoding="utf-8"?>
<sst xmlns="http://schemas.openxmlformats.org/spreadsheetml/2006/main" count="17228" uniqueCount="2636">
  <si>
    <t>Conservation Practices Physical Effects (CPPE) - National Template</t>
  </si>
  <si>
    <t xml:space="preserve">5 Substantial Improvement
4 Moderate to Substantial Improvement
3 Moderate Improvement
2 Slight to Moderate Improvement
1 Slight Improvement
0 No Effect
-1 Slight Worsening
-2 Slight to Moderate Worsening
-3 Moderate Worsening
-4 Moderate to Substantial Worsening
-5 Substantial Worsening
</t>
  </si>
  <si>
    <r>
      <rPr>
        <b/>
        <sz val="10"/>
        <rFont val="Times New Roman"/>
        <family val="1"/>
      </rPr>
      <t>Practice Setting:</t>
    </r>
    <r>
      <rPr>
        <sz val="10"/>
        <rFont val="Times New Roman"/>
        <family val="1"/>
      </rPr>
      <t xml:space="preserve"> A description of the practice as typically used and its representative setting. Applicable land use(s) and other specific information may be listed to further define the situation being rated for "effects."</t>
    </r>
  </si>
  <si>
    <r>
      <rPr>
        <b/>
        <sz val="10"/>
        <rFont val="Times New Roman"/>
        <family val="1"/>
      </rPr>
      <t>Baseline Setting:</t>
    </r>
    <r>
      <rPr>
        <sz val="10"/>
        <rFont val="Times New Roman"/>
        <family val="1"/>
      </rPr>
      <t xml:space="preserve"> A description of the conditions that exist in the planning situation on which the effects of practice application are based.</t>
    </r>
  </si>
  <si>
    <r>
      <rPr>
        <b/>
        <sz val="10"/>
        <rFont val="Times New Roman"/>
        <family val="1"/>
      </rPr>
      <t>Effect:</t>
    </r>
    <r>
      <rPr>
        <sz val="10"/>
        <rFont val="Times New Roman"/>
        <family val="1"/>
      </rPr>
      <t xml:space="preserve"> The magnitude of the practice's effect on the resource concern assuming the practice is fully functional. WORSENING indicates the concern becomes greater and IMPROVEMENT denotes the concern diminishes. The term SLIGHT signifies a noticeable but limited worsening or improvement in the resource concern commensurate with the potential influence at the site level (e.g., generally no more than a 10 percent change in measurable quantities achievable at the site level). The term SUBSTANTIAL denotes that the practice clearly and markedly worsens or improves the resource concern (e.g., usually more than a 50 percent change at the site level). The term MODERATE describes a condition more than SLIGHT and less than SUBSTANTIAL. A rating of No Effect indicates that the fully-functioning practice normally causes no change, a negligible change, or a "net" no effect in the resource concern. No Effect can also be used when the practice normally has no relation to the resource concern.</t>
    </r>
  </si>
  <si>
    <r>
      <rPr>
        <b/>
        <sz val="10"/>
        <rFont val="Times New Roman"/>
        <family val="1"/>
      </rPr>
      <t>Rationale:</t>
    </r>
    <r>
      <rPr>
        <sz val="10"/>
        <rFont val="Times New Roman"/>
        <family val="1"/>
      </rPr>
      <t xml:space="preserve"> Explanation of how the practice produces the effect</t>
    </r>
  </si>
  <si>
    <r>
      <t xml:space="preserve">Worksheet: Physical Effects
</t>
    </r>
    <r>
      <rPr>
        <sz val="10"/>
        <rFont val="Times New Roman"/>
        <family val="1"/>
      </rPr>
      <t>By practice (rows), two interpretations are displayed for each resource concern (columns): 1) the effect, 2) the rationale for how the practice produces the effect. In addition, lead disciplines for each practice, the practice code, and a practice setting is recorded to define the typical circumstances and settings of how the practice is used and rated. This setting is used as the basis or reference for establishing the effect.</t>
    </r>
  </si>
  <si>
    <r>
      <t xml:space="preserve">Worksheet: Lookup
</t>
    </r>
    <r>
      <rPr>
        <sz val="10"/>
        <rFont val="Times New Roman"/>
        <family val="1"/>
      </rPr>
      <t>Only data managers are to modify this worksheet; they are cautioned that changes to ratings in "named" ranges will make newly rated items inconsistent with national values. Only named ranges highlighted in green are used at this time.</t>
    </r>
  </si>
  <si>
    <t>Disclaimer</t>
  </si>
  <si>
    <t>CPPE effects and rationale statements have been developed in the context of field or conservation management unit application, i.e., the site level, and indicate the general resource effects and level of impact when a particular practice has reached a designed, functional state. Short-term effects shortly after construction, installation, planting, etc. are NOT rated unless the practice characteristically reaches a functional state quickly. Most plant-related practices take from months to a decade or more to become fully functional. Because of varying conditions within regions, states and local areas, many ratings in the National CPPE template are expressed as a range, e.g., ‘slight to moderate improvement’ in a particular resource concern. States and locales are encouraged to refine ratings to improve accuracy for CPPEs developed for an entire state or a particular Common Resource Area.</t>
  </si>
  <si>
    <t>Other considerations in using the CPPE and refining ratings locally include:</t>
  </si>
  <si>
    <t>1. Applying a practice on a planning unit may have a substantial effect at the site level that, when assessed at a landscape or watershed level, may be of a lesser degree. Beneficial watershed effects depend on the cumulative impacts of individual practices applied in many places and as part of the resource management systems.</t>
  </si>
  <si>
    <t>2. The CPPE ratings are for individual practices and, in a few applicable cases, practices that are very closely associated and usually installed concurrently with the practice being rated. It is recognized that practices are seldom installed singly and, when a system of practices is installed, a considerable synergistic effect can occur. Because the effects ratings focus on single practices, system effects and their magnitudes are not part of the CPPE. However, the additive effects of a group of practices could be individually accumulated giving some indication of a general overall effect on pertinent resource concerns. In addition, the consequences of planned systems are determined during the planning/environmental evaluation process and will vary from site to site.</t>
  </si>
  <si>
    <t>3. Even though not rated in the CPPE, short-term effects are an important aspect of conservation planning particularly when dealing with engineering or construction-type practices that require temporary ground disturbance. Short-term effects of preparing and installing a practice may cause undesired but temporary consequences. Such consequences are usually anticipated and mitigating measures are taken. For example, during site preparation and installation of Grade Stabilization Structure to treat a gully, soil disturbance can be substantial. When such disturbance is near or adjacent to a stream, a moderate to substantial amount of sediment can reach the stream unless mitigating actions are taken. Typically, the entire disturbed area is seeded and mulched shortly after construction to minimize sediment delivery to very low levels. Thus, the amount of sediment from the construction area in the short term is reduced to acceptable, low levels and represents an insignificant amount when compared to the sediment production and land wasting if the gully is left untreated.</t>
  </si>
  <si>
    <t>4. Some practices are difficult to rate because of a counter-productive influence on another condition or offsetting worsening and improvement in a resource concern. For example, the application of Upland Wildlife Habitat Management may improve habitat for one group of organisms while adversely affecting habitat for another group. The fact that habitat for a favored species is improved does not make up for the adverse effect on the other species. Another example is demonstrated by the effect of Grazing Land Mechanical Treatment on salinity in groundwater. Even though the practice is designed to improve infiltration which could result in more salts being leached to groundwater, plant growth and vigor is improved resulting in increased water use and diminished leaching. Thus, application of the practice produces both worsening and improving effects that tend to offset each other. Situations as depicted above were rated ‘neutral’ with a rationale statement explaining the circumstances.</t>
  </si>
  <si>
    <t>5. Many of the effects that, at first glance, would indicate an undesired worsening in a resource concern were rated as 'no effect because agency policy requires an on-site environmental assessment evaluation before the practice is installed requiring mitigating measures to eliminate undesired effects. Typically, the rationale statement for the ‘no effect' rating explains such circumstances.</t>
  </si>
  <si>
    <t xml:space="preserve">6. A number of practices under the leadership of the grazing lands discipline are considered "facilitating" practices, i.e., Fence, 382, and Animal Trails and Walkways, 575. The effects of such practices can only be assessed when used in context with other practices. Thus, many resource concerns are rated as "No Effect" with further explanation in the adjacent rationale column. </t>
  </si>
  <si>
    <t>Definitions</t>
  </si>
  <si>
    <t>Sheet and Rill Erosion</t>
  </si>
  <si>
    <t>Wind Erosion</t>
  </si>
  <si>
    <t>Ephemeral Gully Erosion</t>
  </si>
  <si>
    <t>Classic Gully Erosion</t>
  </si>
  <si>
    <t>Bank Erosion from Streams, Shorelines or Water Conveyance Channels</t>
  </si>
  <si>
    <t xml:space="preserve">Subsidence </t>
  </si>
  <si>
    <t xml:space="preserve">Compaction </t>
  </si>
  <si>
    <t>Organic Matter Depletion</t>
  </si>
  <si>
    <t>Concentration of Salts or other Chemicals</t>
  </si>
  <si>
    <t>Soil Organism Habitat Loss or Degradation</t>
  </si>
  <si>
    <t>Aggregate Instability</t>
  </si>
  <si>
    <t xml:space="preserve">Ponding and Flooding </t>
  </si>
  <si>
    <t xml:space="preserve">Seasonal High Water Table </t>
  </si>
  <si>
    <t>Seeps</t>
  </si>
  <si>
    <t>Drifted Snow</t>
  </si>
  <si>
    <t xml:space="preserve">Naturally Available Moisture Use </t>
  </si>
  <si>
    <t>Surface Water Depletion</t>
  </si>
  <si>
    <t>Groundwater Depletion</t>
  </si>
  <si>
    <t>Inefficient Irrigation Water Use</t>
  </si>
  <si>
    <t xml:space="preserve">Nutrients Transported to Surface Water </t>
  </si>
  <si>
    <t xml:space="preserve">Nutrients Transported to Groundwater </t>
  </si>
  <si>
    <t xml:space="preserve">Pathogens and Chemicals from Manure, Bio-solids or Compost Applications Tranported to Surface Water </t>
  </si>
  <si>
    <t xml:space="preserve">Pathogens and Chemicals from Manure, Bio-solids or Compost Applications Tranported to Groundwater </t>
  </si>
  <si>
    <t>Sediment Transported to Surface Water</t>
  </si>
  <si>
    <t>Pesticides Transported to Surface Water</t>
  </si>
  <si>
    <t>Pesticides Transported to Groundwater</t>
  </si>
  <si>
    <t>Petroleum, Heavy Metals and Other Pollutants Transported to Surface Water</t>
  </si>
  <si>
    <t>Petroleum, Heavy Metals and Other Pollutants Transported to Groundwater</t>
  </si>
  <si>
    <t>Salts Transported to Surface Water</t>
  </si>
  <si>
    <t>Salts Transported to Groundwater</t>
  </si>
  <si>
    <t>Elevated water temperature</t>
  </si>
  <si>
    <t>Emissions of Particulate Matter (PM) and PM Precursors</t>
  </si>
  <si>
    <t xml:space="preserve">Emissions of Greenhouse Gasses - GHGs </t>
  </si>
  <si>
    <t>Emissions of Ozone Precursors</t>
  </si>
  <si>
    <t>Objectionable Odor</t>
  </si>
  <si>
    <t>Emissions of Airborne Reactive Nitrogen</t>
  </si>
  <si>
    <t xml:space="preserve">Plant Pest Pressure </t>
  </si>
  <si>
    <t>Plant Productivity and Health</t>
  </si>
  <si>
    <t>Plant Structure and Composition</t>
  </si>
  <si>
    <t>Wildfire Hazard from Biomass Accumulation</t>
  </si>
  <si>
    <t>Feed and Forage Imbalance</t>
  </si>
  <si>
    <t>Inadequate Livestock Shelter</t>
  </si>
  <si>
    <t>Inadequate Livestock Water Quantity, Quality and Distribution</t>
  </si>
  <si>
    <t>Terrestrial Habitat for Wildlife and Invertebrates</t>
  </si>
  <si>
    <t>Aquatic Habitat for Fish and other Organisms</t>
  </si>
  <si>
    <t>Energy Efficiency of Equipment and Facilities</t>
  </si>
  <si>
    <t>Energy Efficiency of Farming/Ranching Practices and Field Operations</t>
  </si>
  <si>
    <t xml:space="preserve">Cultural Resources and/or  Historic Properties Present or Suspected to be Present </t>
  </si>
  <si>
    <t xml:space="preserve">Capital - Total Investment Cost </t>
  </si>
  <si>
    <t xml:space="preserve">Capital - Annual O&amp;M Cost </t>
  </si>
  <si>
    <t xml:space="preserve">Profitability - Change in Profitability Effect </t>
  </si>
  <si>
    <t xml:space="preserve">Risk - Yield Effect </t>
  </si>
  <si>
    <t xml:space="preserve">Risk - Cash Flow Effect </t>
  </si>
  <si>
    <t xml:space="preserve">Land - Change in Land Use </t>
  </si>
  <si>
    <t xml:space="preserve">Land - Land in Production </t>
  </si>
  <si>
    <t xml:space="preserve">Capital - Change in Equipment </t>
  </si>
  <si>
    <t xml:space="preserve">Labor - Labor </t>
  </si>
  <si>
    <t xml:space="preserve">Labor - Change in Management Level </t>
  </si>
  <si>
    <t xml:space="preserve">Risk - Flexibility and Timing </t>
  </si>
  <si>
    <t>Aquistion of Technical Knowledge</t>
  </si>
  <si>
    <t>Practice</t>
  </si>
  <si>
    <t>Lead Discipline(s)</t>
  </si>
  <si>
    <t>Practice Code</t>
  </si>
  <si>
    <t>Unit</t>
  </si>
  <si>
    <t>Effect</t>
  </si>
  <si>
    <t>Rationale</t>
  </si>
  <si>
    <t>Baseline Setting</t>
  </si>
  <si>
    <t>Notes</t>
  </si>
  <si>
    <t xml:space="preserve">Access Control </t>
  </si>
  <si>
    <t>ESD-For</t>
  </si>
  <si>
    <t>ac</t>
  </si>
  <si>
    <t>Moderate Improvement</t>
  </si>
  <si>
    <t>Excluding animals, people and vehicles reduces disturbance of soil and vegetation.</t>
  </si>
  <si>
    <t>Slight Improvement</t>
  </si>
  <si>
    <t>Moderate to Substantial Improvement</t>
  </si>
  <si>
    <t>Substantial Improvement</t>
  </si>
  <si>
    <t>No Effect</t>
  </si>
  <si>
    <t>Not Applicable</t>
  </si>
  <si>
    <t>Excluding animals, people and vehicles lessens compactive forces on soil.</t>
  </si>
  <si>
    <t>Excluding animals, people and vehicles help maintain conditions of soil and vegetation.</t>
  </si>
  <si>
    <t>Excluding animals, people and vehicles can improve vigor and health of vegetation and improve soil structure which can increase retardance of water flows. Also, exclusion structures can trap debris further retarding flows.</t>
  </si>
  <si>
    <t>Slight to Moderate Improvement</t>
  </si>
  <si>
    <t>Excluding animals, people and vehicles influences vigor and health of vegetation which in turn can influence water uptake.</t>
  </si>
  <si>
    <t>Excluding animals, people and vehicles influences vigor and health of vegetation which in turn can influence water uptake and infiltration.</t>
  </si>
  <si>
    <t>Excluding animals, people and vehicles influences vegetation vigor and soil structure which can help optimize water use.</t>
  </si>
  <si>
    <t>Excluding animals, people and vehicles influences vigor and health of vegetation and soil condition reducing runoff when applied with other management practices.</t>
  </si>
  <si>
    <t>Excluding animals, people, and vehicles influences vegetation vigor and soil structure which can accelerate use and breakdown of nutrients/organics.</t>
  </si>
  <si>
    <t>Excluding animals, people and vehicles influences vigor and health of vegetation and soil condition which in turn can influence water uptake and infiltration to reduce runoff and increase mortality of pathogens.</t>
  </si>
  <si>
    <t>Excluding animals and people lessens pathogen production in sensitive areas.</t>
  </si>
  <si>
    <t>Excluding animals, people and vehicles influences vigor and health of vegetation and soil condition reducing sediment supply to surface waters when applied with other management practices.</t>
  </si>
  <si>
    <t>Excluding animals, people and vehicles influences vigor and health of vegetation and soil conditions which retain pesticides when applied with other management practices.</t>
  </si>
  <si>
    <t>Excluding animals, people and vehicles improves vigor and health of vegetation and soil condition, which influences water uptake and infiltration to reduce runoff. Reducing vehicles eliminates heavy metals from brakes and fuel.</t>
  </si>
  <si>
    <t>Excluding animals, people, and vehicles influences vegetation vigor and soil structure which can accelerate attenuation of heavy metals.</t>
  </si>
  <si>
    <t>Excluding animals, people and vehicles influences vigor, health, and availability of riparian vegetation which can shade associated surface waters.</t>
  </si>
  <si>
    <t>Excluding vehicles influences vegetation health and vigor, resulting in improved ground cover and reducing the generation of particulates.</t>
  </si>
  <si>
    <t>Excluding vehicles influences vegetation health and vigor, resulting in more removal of CO2 from the air.  Excluding vehicles also reduces engine emissions from the area.</t>
  </si>
  <si>
    <t>Excluding vehicles reduces engine emissions from the area.</t>
  </si>
  <si>
    <t xml:space="preserve">Can't be rated. Forest ecosystems' capability to utilize reactive nitrogen is variable and net effects on C-N cycles are scientifically uncertain. </t>
  </si>
  <si>
    <t>Excluding animals, people and vehicles influences vigor and health of desirable vegetation thereby reducing threat of noxious and invasive plants when applied with other conservation practices.</t>
  </si>
  <si>
    <t>Excluding animals, people, and vehicles when applied with other conservation practices maintains and enhances health and vigor of desired plant communities.</t>
  </si>
  <si>
    <t>Excluding access encourages natural revegetation and aids in establishment of seeded or planted species.</t>
  </si>
  <si>
    <t>Excluding people and vehicles from high hazard areas reduces the risk of fire starts.</t>
  </si>
  <si>
    <t>Excluding animals, people, and vehicles influences vigor and health of vegetation.</t>
  </si>
  <si>
    <t>Excluding animals, people, and vehicles influences vigor and health of vegetation, including trees that limit livestock heat stress.</t>
  </si>
  <si>
    <t>Excluding animals, people and vehicles influences vigor and health of vegetation and improves habitat for certain wildlife species.</t>
  </si>
  <si>
    <t>Excluding livestock, people and vehicles protects available water sources.</t>
  </si>
  <si>
    <t>Any land use needing permanent or temporary use exclusion to protect, maintain, or improve the quantity and quality of the natural resources in the area.</t>
  </si>
  <si>
    <t xml:space="preserve">Access Road </t>
  </si>
  <si>
    <t>CED-CE</t>
  </si>
  <si>
    <t>ft.</t>
  </si>
  <si>
    <t>A surfaced access road will be less erosive.</t>
  </si>
  <si>
    <t>Winds acting on the road edges that are routinely graded may cause saltation, creep, and suspension of soil particles.</t>
  </si>
  <si>
    <t xml:space="preserve">Road will intercept runoff and break up gullies. </t>
  </si>
  <si>
    <t>Traffic is confined to road areas.</t>
  </si>
  <si>
    <t>confines  traffic to a limited area thereby reducing impact over all</t>
  </si>
  <si>
    <t>Access road installation has the potential to create adverse ponding situation but proper design should account for collection, transport of water</t>
  </si>
  <si>
    <t>Roads may create landscape breaks increasing snow trapping and drifting.  In some cases, this would assist with groundwater recharge.</t>
  </si>
  <si>
    <t>Road will provide better farm and irrigation equipment access.</t>
  </si>
  <si>
    <t>Interception of runoff.</t>
  </si>
  <si>
    <t xml:space="preserve">The standard has a surfacing criterion to address particulate emissions.  </t>
  </si>
  <si>
    <t>Improved access increases ability to manage stands.</t>
  </si>
  <si>
    <t>Roads provide firebreaks and access to sites for fuel reduction activities.</t>
  </si>
  <si>
    <t>Lower fuel usage with properly placed roads and a stable surface.</t>
  </si>
  <si>
    <t>Access road does not exist on the planning unit or is just a driving path.</t>
  </si>
  <si>
    <t>Agrichemical Handling Facility</t>
  </si>
  <si>
    <t>CED-EE</t>
  </si>
  <si>
    <t>no</t>
  </si>
  <si>
    <t>Proper handling of solid agrichemicals can reduce emissions of particulate matter.  Proper handling of nitrogen-based fertilizers can reduce emissions of ammonia.</t>
  </si>
  <si>
    <t>Proper handling of organic liquids can reduce emissions of VOCs.</t>
  </si>
  <si>
    <t>Proper handling of nitrogen-based fertilizers can reduce emissions of ammonia.</t>
  </si>
  <si>
    <t>Producer is mixing pesticide and fertilizers in a manner where spills could contaminate surface or groundwater resources.</t>
  </si>
  <si>
    <t>Air Filtration and Scrubbing</t>
  </si>
  <si>
    <t>CED-AQS &amp; ESD-ARS</t>
  </si>
  <si>
    <t>Some filtration and scrubbing systems are highly effective at mitigating particulate matter and ammonia emissions.</t>
  </si>
  <si>
    <t>Some filtration and scrubbing systems can be highly effective at mitigating emissions of methane.  However, some biofilters may also increase emissions of nitrous oxide (N2O).</t>
  </si>
  <si>
    <t>Some filtration and scrubbing systems can be highly effective at mitigating emissions of volatile organic compounds (VOCs).</t>
  </si>
  <si>
    <t>Some filtration and scrubbing systems can be highly effective at mitigating emissions of volatile organic compounds (VOCs), odorous sulfur compounds, and ammonia.</t>
  </si>
  <si>
    <t>Some filtration and scrubbing systems can be highly effective at mitigating emissions of ammonia.</t>
  </si>
  <si>
    <t>Slight Worsening</t>
  </si>
  <si>
    <t>Some air filtration systems are energy intensive.</t>
  </si>
  <si>
    <t>Primarily air flow from structures (livestock containment, etc.) that have air emissions of various types.  Can be ventilation systems and others.</t>
  </si>
  <si>
    <t>Alley Cropping</t>
  </si>
  <si>
    <t>Vegetation and surface litter reduce raindrop impact and slow runoff water increasing infiltration.</t>
  </si>
  <si>
    <t>Tall vegetation creates a wind shadow, reduces erosive wind velocities and provides a stable area which stops saltating particles.</t>
  </si>
  <si>
    <t>Vegetation reduces erosive energy of concentrated water flows reducing detachment of soil particles.</t>
  </si>
  <si>
    <t>Vegetation and surface litter reduces the flows contributing to gully erosion.</t>
  </si>
  <si>
    <t>Root penetration and organic matter helps restore soil structure.</t>
  </si>
  <si>
    <t>Roots and vegetative matter from permanent vegetation increases organic matter.</t>
  </si>
  <si>
    <t>Plants may take up some salts, and increased root penetration improves infiltration that may lead to increased leaching.</t>
  </si>
  <si>
    <t>Roots and vegetative matter from permanent vegetation increases organism habitat.</t>
  </si>
  <si>
    <t>Root penetration and organic matter input improves stablility</t>
  </si>
  <si>
    <t>Reduced runoff results in increased water infiltration which will slightly reduce the potential for flooding or ponding.</t>
  </si>
  <si>
    <t>Plants uptake excess water.</t>
  </si>
  <si>
    <t>Snow is captured by tree/shrub crowns and deposited between rows.</t>
  </si>
  <si>
    <t>Crops must be adapted and managed to account for use of  available water by trees.</t>
  </si>
  <si>
    <t xml:space="preserve">Tall vegetation reduces wind speeds and creates microclimate that uses available water more efficiently. </t>
  </si>
  <si>
    <t xml:space="preserve">Tall vegetation reduces wind speeds and evapotranspiration allowing more efficient use of available water. </t>
  </si>
  <si>
    <t>Plants and soil organisms uptake nutrients.</t>
  </si>
  <si>
    <t>Ground vegetation captures and delays pathogen movement and thereby increase their mortality.</t>
  </si>
  <si>
    <t>Improved vegetation encourages infiltration of surface water and associated pathogens, but increased plant vigor and microbial activity reduces pathogen numbers.</t>
  </si>
  <si>
    <t>Vegetation retards sediment-laden water to allow it to drop sediment load.</t>
  </si>
  <si>
    <t>Trees and shrubs take up pesticide residues and may intercept pesticide drift.  Also, the practice reduces runoff and erosion.</t>
  </si>
  <si>
    <t>Trees and shrubs take up pesticide residues.  Also, pesticide degradation may be improved by increased soil organic matter and biological activity.</t>
  </si>
  <si>
    <t>Growing plants will take up metals.</t>
  </si>
  <si>
    <t>The action may promote increased uptake due to vigorous plant growth.</t>
  </si>
  <si>
    <t>Vegetation encourages infiltration, which reduces the amount of surface runoff.</t>
  </si>
  <si>
    <t>The action may promote increased salinity uptake due to vigorous plant growth..</t>
  </si>
  <si>
    <t>Surface run-off is diminished if flow is intercepted by alley cropping.</t>
  </si>
  <si>
    <t>Permanent vegetation can serve as a windbreak, reducing erosive wind velocities and providing a stable area which stops saltating particles.</t>
  </si>
  <si>
    <t>Vegetation removes CO2 from the air and stores it in the form of carbon in the plants and soil.</t>
  </si>
  <si>
    <t>Presence of tall vegetation promotes air turbulence and mixing, accelerating odor dissipation.</t>
  </si>
  <si>
    <t xml:space="preserve">Vegetation is installed and managed to control undesired species. </t>
  </si>
  <si>
    <t>Plants are selected and managed to maintain optimal productivity and health.</t>
  </si>
  <si>
    <t xml:space="preserve">Plants are selected for desirable composition and structural characteristics.  </t>
  </si>
  <si>
    <t>The quality and quantity of feed and forage plants is enhanced by improving the microclimate.</t>
  </si>
  <si>
    <t>Trees are chosen to limit livestock heat stress.</t>
  </si>
  <si>
    <t>Trees and shrubs may be selected and managed to enhancefood, cover, and/or shelter for desired wildlife species.</t>
  </si>
  <si>
    <t>Trees and shrubs intercept precipitation and provide infiltration sites to reduce runoff; this improves water quality and aquatic habitat.</t>
  </si>
  <si>
    <t xml:space="preserve">Depending on previous land uses, alley cropping management operations may be comparatively more energy-efficient. </t>
  </si>
  <si>
    <t>Depending on previous land uses, alley cropping management operations may be comparatively more energy-efficient.  Potential biofuel production may or may not produce an energy gain.</t>
  </si>
  <si>
    <t>Cropland or forage land fields. Field concerns are water and wind erosion, plant stress and lack of woody habitat and products.</t>
  </si>
  <si>
    <t>Amending Soil Properties with Gypsum Products</t>
  </si>
  <si>
    <t>ESD-Agron</t>
  </si>
  <si>
    <t>Improves infiltration by improvement in soil aggregate stability</t>
  </si>
  <si>
    <t>Improvement in soil aggregate stability</t>
  </si>
  <si>
    <t>Adding Gypsum modify the soil properties that create soil aggragtes</t>
  </si>
  <si>
    <t>Reduce aluminum toxicity</t>
  </si>
  <si>
    <t>Improved flocculation</t>
  </si>
  <si>
    <t>Improved soil structure and infiltration.  CASO4 can tie up phosphorus.</t>
  </si>
  <si>
    <t>Gypsum interacts with phosphorus to reduce dissolved reactive P leaching.</t>
  </si>
  <si>
    <t>Can improve Ca:Mg ratio for improved nutrient use efficiency</t>
  </si>
  <si>
    <t>Field with high P levels or aluminum toxicity concerns</t>
  </si>
  <si>
    <t>Amendments for Treatment of Agricultural Waste</t>
  </si>
  <si>
    <t>ani unt</t>
  </si>
  <si>
    <t>Using amendments could create high organic residues that when land applied could increase soil organic matter in excess of the application of untreated manure</t>
  </si>
  <si>
    <t>Could be slight worsening to slight improvement depending on whether salts are concentrated or removed from the land applied waste stream</t>
  </si>
  <si>
    <t>Some amendments such as PAM could alter the intake rates of soils receiving an altered waste stream,</t>
  </si>
  <si>
    <t>Altered waste stream with minimum solids will be compatible with irrigation needs</t>
  </si>
  <si>
    <t>Amendments are often used  to remove nutrients and organics from the waste stream</t>
  </si>
  <si>
    <t>Amendments can be used to alter the waste stream to remove salts, metals, and some pathogens.</t>
  </si>
  <si>
    <t>Amendments can reduce ammonia emissions and inhibit dust.</t>
  </si>
  <si>
    <t>Amendments that help retain nitrogen can reduce emissions of N2O, however, one would not normally use an amendment specifically for this purpose.</t>
  </si>
  <si>
    <t>Amendments that help retain nitrogen can reduce emissions of NOx, however, one would not normally use an amendment specifically for this purpose.</t>
  </si>
  <si>
    <t>A number of amendments are very successful in reducing odor emissions from manure</t>
  </si>
  <si>
    <t>Some amendments can reduce ammonia emissions.</t>
  </si>
  <si>
    <t>Amendments can alter the waste stream to better meet the needs of the plant</t>
  </si>
  <si>
    <t>Amendments could favorably alter the waste stream to better provide the needs of growing feed and forage, but this would be minor impact</t>
  </si>
  <si>
    <t>Some amendments are used to treat the waste stream to the point water can be reused by livestock</t>
  </si>
  <si>
    <t>May allow altered ventilation strategies for energy savings.</t>
  </si>
  <si>
    <t xml:space="preserve">Reduce volume/weight for material transport. Can reduce commercial fertilizer use through nutrient tie-up. </t>
  </si>
  <si>
    <t>Untreated manure and/or other agricultural wastes are being applied to the land.</t>
  </si>
  <si>
    <t>Anaerobic Digester</t>
  </si>
  <si>
    <t>Seepage is minimal.</t>
  </si>
  <si>
    <t>Management options are increased.  Proper field application of nutrients should minimize runoff losses.</t>
  </si>
  <si>
    <t>Digester provides storage and treatment of manure and other organics which would reduce pathogens and allow for better management of nutrients.</t>
  </si>
  <si>
    <t>Anaerobic digester itself does not prevent leakage from a manure management system</t>
  </si>
  <si>
    <t>Harmful levels of heavy metals are rarely associated with manure.  Digester provides storage and treatment of manure and other organics which would normally reach surface water.</t>
  </si>
  <si>
    <t>Heavy metals are rarely associated with manure.  Earthen waste storage ponds do have limited seepage which  may contain some metals.</t>
  </si>
  <si>
    <t>Earthen waste storage ponds do have limited seepage.  The amount of seepage depends on the viability of the lining materials chosen. Seepage will contain some level of salinity.</t>
  </si>
  <si>
    <t xml:space="preserve"> Dust from manure application will be less from a liquid application system than a dry untreated manure system.  However, anaerobic digestion may result in a greater potential for ammonia release.</t>
  </si>
  <si>
    <t>By flaring or combusting the biogas, methane is converted to CO2, reducing net GHGs.</t>
  </si>
  <si>
    <t>Digesters break down VOCs which are ozone precursors.  However, by flaring or combusting the biogas, there may be an increase in emissions of NOx.</t>
  </si>
  <si>
    <t>Cover will retain gas emissions and eliminate contact with atmosphere.  Digesters break down VOCs, substantially reducing odors.</t>
  </si>
  <si>
    <t>Anaerobic digestion may result in a greater potential for ammonia release post-digestion.</t>
  </si>
  <si>
    <t>Agriculture waste are stored in a manner where odor and greenhouse gasses are released in excess.</t>
  </si>
  <si>
    <t>Animal Mortality Facility</t>
  </si>
  <si>
    <t>ac.</t>
  </si>
  <si>
    <t xml:space="preserve">Composting dead animals produces a stable product whose nutrients are slowly available to crops. </t>
  </si>
  <si>
    <t>Properly handled mortality will prevent groundwater contamination.</t>
  </si>
  <si>
    <t xml:space="preserve">Properly handled mortality will prevent  contamination.  </t>
  </si>
  <si>
    <t xml:space="preserve">Properly handled mortality should prevent groundwater contamination. </t>
  </si>
  <si>
    <t xml:space="preserve">Mortality incinerators can produce PM emissions.  Proper composting of mortalities can decrease ammonia and PM emissions. </t>
  </si>
  <si>
    <t>CO2 emissions are increased when incineration is used.  Methane releases are typically decreased from proper mortality management.</t>
  </si>
  <si>
    <t>Mortality incinerators can produce emissions of NOx</t>
  </si>
  <si>
    <t xml:space="preserve">Proper mortality management reduces odor emissions from dead animals </t>
  </si>
  <si>
    <t>Mortality incinerators can produce emissions of NOx. Proper composting of mortalities can decrease ammonia emissions.</t>
  </si>
  <si>
    <t>There is no on-farm facility for disposal of livestock or poultry carcasses.</t>
  </si>
  <si>
    <t>Anionic Polyacrylamide (PAM) Erosion Control</t>
  </si>
  <si>
    <t>CED-WME</t>
  </si>
  <si>
    <t>Application aggregates soil particles making them less susceptible to detachment from flowing water.</t>
  </si>
  <si>
    <t>Application aggregates soil particles making them less susceptible to detachment from wind energy.</t>
  </si>
  <si>
    <t>Application aggregates soil particles making them less susceptible to detachment from concentrated flow.</t>
  </si>
  <si>
    <t>Improves surface infiltration rate</t>
  </si>
  <si>
    <t>Increased soil infiltration rates can provide additional flooding/ponding relief, benefits</t>
  </si>
  <si>
    <t>Increased surface infiltration rate</t>
  </si>
  <si>
    <t>Minimizing furrow erosion allows a higher water flow in the furrow that provides more efficient application.</t>
  </si>
  <si>
    <t>Because irrigation-induced erosion is reduced, there is less delivery of sediment-attached nutrients to be carried off-site to surface water.</t>
  </si>
  <si>
    <t>The action increases infiltration.</t>
  </si>
  <si>
    <t>The action reduces erosion and sediment load</t>
  </si>
  <si>
    <t>The action decreases runoff and erosion.</t>
  </si>
  <si>
    <t>PAM will reduce transport of heavy metals attached to soils.</t>
  </si>
  <si>
    <t>Application of PAM can reduce the susceptibility of soil to wind erosion.</t>
  </si>
  <si>
    <t xml:space="preserve">Reduces seepage losses which can result in reduced energy use for pumping. </t>
  </si>
  <si>
    <t>Reduces tillage requirements by reducing furrow erosion and sedimentation.</t>
  </si>
  <si>
    <t>Aquaculture Ponds</t>
  </si>
  <si>
    <t>CED-CCE &amp; ESD-AqEco</t>
  </si>
  <si>
    <t>Excavated aquaculture ponds have potential to collect, store runoff during storm events</t>
  </si>
  <si>
    <t>Slight to Moderate Worsening</t>
  </si>
  <si>
    <t>Discharge of wastewater from these ponds can result in the contamination of surface water with nutrients and organics, but contamination would be minimal when practice standard is properly implemented</t>
  </si>
  <si>
    <t>Wastewater discharge  from ponds could result in groundwater contamination, but contamination would be minimal when practice standard is properly implemented</t>
  </si>
  <si>
    <t>Fish pathogens from facility wastewater could be discharged into surface waters and infect wild fish</t>
  </si>
  <si>
    <t>Pond water discharges will be warmer than ambient temperature of receiving waters.</t>
  </si>
  <si>
    <t>Aquatic vegetation is managed to maintain the desired riparian and aquatic plant communities and control undesired species</t>
  </si>
  <si>
    <t>Aquaculture pond allows appropriate feeding for commercial production of fish and other aquatic organisms</t>
  </si>
  <si>
    <t>Aquaculture pond provides appropriate conditions for aquaculture production</t>
  </si>
  <si>
    <t>Aquaculture pond allows appropriate water quanity, quality, and distribution for commercial production of fish and other aquatic organisms</t>
  </si>
  <si>
    <t>Ponds  provide incidental use by aquatic species and prevent nutrients and pathogens from reaching receiving waterbodies</t>
  </si>
  <si>
    <t>Existing aquaculture production system has 1) excessive seepage or frequent release of nutrient laden aquaculture water, 2) potential of loss of non-native aquaculture production fish species to the native environment, and/or 3) poor growing conditions for the current aquaculture species.</t>
  </si>
  <si>
    <t xml:space="preserve">Aquatic Organism Passage </t>
  </si>
  <si>
    <t>ESD-AqEco</t>
  </si>
  <si>
    <t>mi</t>
  </si>
  <si>
    <t>Reduced peak flows downstream from impoundment.</t>
  </si>
  <si>
    <t>Removal of barriers to aquatic organism movement could improve runoff and stream conveyance capacities - potentially decreasing flooding.</t>
  </si>
  <si>
    <t xml:space="preserve">Improving aquatic passage could reduce pooling and standing water within stream channel potentially reducing heating. </t>
  </si>
  <si>
    <t xml:space="preserve">Habitat requirements of other aquatic or terrestrial species may be positively affected </t>
  </si>
  <si>
    <t>odification or removal of barriers to aquatic organism passage increases aquatic habitat connectivity and continuity.</t>
  </si>
  <si>
    <t xml:space="preserve">All aquatic habitats where barriers impede passage for fish and other aquatic organisms. </t>
  </si>
  <si>
    <t>Bivalve Aquaculture Gear and Biofouling Control</t>
  </si>
  <si>
    <t>Fouling organisms will be removed from nets and cages and from the aqueous environment reducing organics in localized surface waters</t>
  </si>
  <si>
    <t xml:space="preserve">By removing fouling organisms material infected with pathogens or diseased organisms will also be removed from the local aquatic environment. </t>
  </si>
  <si>
    <t xml:space="preserve">Management of shellfish cages to support shellfish production </t>
  </si>
  <si>
    <t>Management to improve water quality and quantity, by allowing food and waste exchage to support shellfish production</t>
  </si>
  <si>
    <t xml:space="preserve">Bivalves filter nutrients and organisms out of the water.  Aquaculture production increases and increased water filtration improves aquatic habitat.  </t>
  </si>
  <si>
    <t xml:space="preserve">Bivalve shellfish aquaculture production sites in approved areas. </t>
  </si>
  <si>
    <t>Brush Management</t>
  </si>
  <si>
    <t>ESD-Graz Land Sp</t>
  </si>
  <si>
    <t>Reduction of brush canopy will increase  herbaceous ground cover resulting in increased infiltration, reduced overland flow and reduced soil detachment.  There may be a temporary increase in exposure of the soil surface following mechanical treatment.</t>
  </si>
  <si>
    <t>Not applicable.</t>
  </si>
  <si>
    <t>Runoff is reduced by increased ground cover.</t>
  </si>
  <si>
    <t>There will be increased moisture availability and plant use efficiency caused by decrease in undesirable species.</t>
  </si>
  <si>
    <t>Removal of undesireable woody species will increase hydrologic-enhanced vegetative cover long term</t>
  </si>
  <si>
    <t>The decrease is due to improved plant cover and increased infiltration, reducing overland flow and runoff.</t>
  </si>
  <si>
    <t>Pesticides may be used to control brush.</t>
  </si>
  <si>
    <t>Removal of vegetation by mechanical means or burning can increase short-term PM emissions.  However, there should be no long-term effect from brush management.</t>
  </si>
  <si>
    <t>Removal of vegetation by burning can increase short-term CO2 emissions.  Removal of woody biomass can also increase CO2 emissions.  However, in arid regions, removal of woody biomass (leaving onsite) will also reduce GHG emissions from wildfire.</t>
  </si>
  <si>
    <t>Removal of vegetation by chemical means or burning can increase short-term VOC and/or NOx emissions.  However, there should be no long-term effect from brush management.</t>
  </si>
  <si>
    <t>Removal of vegetation by burning can increase short-term NOx emissions.  However, there should be no long-term effect from brush management.</t>
  </si>
  <si>
    <t>There will be a removal of competition to increase desirable plant community health, vigor, and biodiversity.</t>
  </si>
  <si>
    <t>The removal of competition increases desirable plant community health, vigor, and biodiversity.</t>
  </si>
  <si>
    <t>Undesirable brush species will be managed by physical, chemical, or biological means to make it suitable for the desired plant community.</t>
  </si>
  <si>
    <t>Management reduces fuel loadings.</t>
  </si>
  <si>
    <t xml:space="preserve">The reduction of undesirable brush species increases production of forage that meets nutritional and productive needs for livestock. </t>
  </si>
  <si>
    <t>Plant communities may be modified to enhance wildlife habitat.</t>
  </si>
  <si>
    <t>Brush manipulation is needed to achieve land management objectives.</t>
  </si>
  <si>
    <t>Channel Bed Stabilization</t>
  </si>
  <si>
    <t>CED-EG</t>
  </si>
  <si>
    <t>The action stabilizes channel to prevent further erosion.</t>
  </si>
  <si>
    <t>Stabilizes channel to prevent further degradation and improves bank stabilization.</t>
  </si>
  <si>
    <t>Reduced channel degradation improves ground water levels and surface water levels in floodplains, riparian areas, and wetlands.</t>
  </si>
  <si>
    <t>Reduced channel degradation improves ground water levels in floodplains, riparian areas, and wetlands.</t>
  </si>
  <si>
    <t>Maintaining stable channels usually results in decreased suspended sediment.</t>
  </si>
  <si>
    <t>The action design addresses stream water quality and fish habitat, which includes stream temperature.</t>
  </si>
  <si>
    <t>Noxious and invasive plants are removed from streambank and replaced with stabilization species.</t>
  </si>
  <si>
    <t>When species are selected, they are adapted and suited.</t>
  </si>
  <si>
    <t>Channels beds undergoing damaging aggradation or degradation that cannot be feasibly controlled by clearing or snagging, establishment of vegetative protection, installation of bank protection, or installation of upstream water control measures.</t>
  </si>
  <si>
    <t>Clearing &amp; Snagging</t>
  </si>
  <si>
    <t>Removal of undesirable obstructions will prevent bank erosion by eddies or redirection of flow.</t>
  </si>
  <si>
    <t xml:space="preserve">Purpose to increase channel flow capacities, decrease blockages and thereby reduce flooding. </t>
  </si>
  <si>
    <t xml:space="preserve">Removal of snags or large wood may re-suspend sediments into the stream. </t>
  </si>
  <si>
    <t xml:space="preserve">Removal of shade-producing canopy will lead to an increase in surface water temperature, especially during low flows. </t>
  </si>
  <si>
    <t>Noxious or invasive plants can be removed and the area replanted with appropriate species.</t>
  </si>
  <si>
    <t>Removal of vegetation along streambank will create a wider firebreak than the stream alone.</t>
  </si>
  <si>
    <t xml:space="preserve">Removal of vegetation along the streambank removes cover protecting small animals from predators. </t>
  </si>
  <si>
    <t>Planning unit includes channels or drainages that contain snags, drifts, or other obstructions.</t>
  </si>
  <si>
    <t>Combustion System Improvement</t>
  </si>
  <si>
    <t xml:space="preserve">CED-AQS &amp; ESCD-ARS </t>
  </si>
  <si>
    <t>A primary purpose of this standard is to mitigate emissions of particulate matter from agricultural combustion systems.</t>
  </si>
  <si>
    <t>Depending on the technology used to improve the agricultural combustion system, reductions in fossil fuel emissions of CO2 can be achieved.</t>
  </si>
  <si>
    <t>A primary purpose of this standard is to mitigate emissions of oxides of nitrogen (NOx) from agricultural combustion systems.</t>
  </si>
  <si>
    <t>Combustion systems can be improved for energy efficiency.</t>
  </si>
  <si>
    <t>Mobile combustion system modifications can be designed to increase energy efficiency.</t>
  </si>
  <si>
    <t>Combustion systems of many types that could reduce various air emissions via system changes.</t>
  </si>
  <si>
    <t>Composting Facility</t>
  </si>
  <si>
    <t>CED-EE &amp; ESD-NM</t>
  </si>
  <si>
    <t>no.</t>
  </si>
  <si>
    <t>Facility will properly treat manure or other agricultural by-products into a stable material. The nutrients are slowly available and less susceptible to losses from runoff or leaching.</t>
  </si>
  <si>
    <t>The action will properly treat manure and organic waste that was once mishandled.  Degree of impact depends on conditions before installation.</t>
  </si>
  <si>
    <t>Facility will properly treat manure solids and organic waste reducing pathogens.</t>
  </si>
  <si>
    <t>Composting kills pathogens.</t>
  </si>
  <si>
    <t>Proper composting can reduce ammonia and PM emissions.</t>
  </si>
  <si>
    <t>Proper composting will increase CO2 emissions, but decrease the potential for methane and nitrous oxide production.</t>
  </si>
  <si>
    <t>Proper composting can reduce emissions of VOCs by converting them to CO2.</t>
  </si>
  <si>
    <t>Proper composting can reduce emissions of odorous compounds.</t>
  </si>
  <si>
    <t>Proper composting can reduce ammonia emissions.</t>
  </si>
  <si>
    <t>Heat in the composting process normally destroys weed seeds.</t>
  </si>
  <si>
    <t xml:space="preserve">Reduce volume/weight for material transport. </t>
  </si>
  <si>
    <t>Organic waste material is generated from agricultural production or processing in the headquarters area.</t>
  </si>
  <si>
    <t>This rationale (By-products from this practice can be used in lieu of fossil fuels) does not effect energy efficiency, therefore entry is changed to "Not applicable." Consider adding this rationale to an Air Quality RC.</t>
  </si>
  <si>
    <t>Conservation Cover</t>
  </si>
  <si>
    <t>Increased vegetation and cover will improve infiltration and decrease soil detachment by water.</t>
  </si>
  <si>
    <t>An increase in vegetation and cover will protect the soil surface and decrease soil detachment by wind.</t>
  </si>
  <si>
    <t>An increase in perennial vegetation and cover will improve infiltration, protect the soil surface and decrease soil detachment by concentrated flow.</t>
  </si>
  <si>
    <t>Increased cover will reduce runoff.</t>
  </si>
  <si>
    <t>Better vegetation and cover can reduce overland flow.  Permanent roots stabilize site.</t>
  </si>
  <si>
    <t>Permanent vegetation will increase roots and organic matter and result in less field operations to cause compaction.</t>
  </si>
  <si>
    <t>Establishing permanent vegetation will increase biomass production, infiltration and  root establishment.</t>
  </si>
  <si>
    <t>Permanent cover may increase salt uptake.</t>
  </si>
  <si>
    <t>Increased diversity of live root impacts food and shelter</t>
  </si>
  <si>
    <t>Improved aggregation with perennial root system and organic matter turnover.</t>
  </si>
  <si>
    <t>Increased water use and infiltration can reduce runoff and decrease ponding.</t>
  </si>
  <si>
    <t>Increased water use by permanent vegetation. However, increased infiltration could increase seepage.</t>
  </si>
  <si>
    <t>Permanent vegetation can trap snow.</t>
  </si>
  <si>
    <t>Less erosion and runoff reduces transport of nutrients. Permanent cover can take up excess nutrients and convert them to stable organic forms.</t>
  </si>
  <si>
    <t>Permanent vegetation will uptake excess nutrients.</t>
  </si>
  <si>
    <t>Less erosion and runoff reduces delivery of pathogens.</t>
  </si>
  <si>
    <t>Permanent vegetation increases organic matter promoting microbial activity which competes with pathogens.</t>
  </si>
  <si>
    <t xml:space="preserve">Less erosion and runoff reduces sediment. </t>
  </si>
  <si>
    <t>The action reduces the need for pesticide use, decreases runoff and erosion, and increases soil organic matter.</t>
  </si>
  <si>
    <t>The action reduces the need for pesticide use and increases soil organic matter.</t>
  </si>
  <si>
    <t>not applicable</t>
  </si>
  <si>
    <t>Less runoff reduces transport of soluble salts. Permanent vegetation can use excess water which reduces seepage.</t>
  </si>
  <si>
    <t>Permanent vegetation can take up salts and water reducing the leaching potential of salts.</t>
  </si>
  <si>
    <t>Permanent vegetation reduces wind erosion and generation of fugitive dust.</t>
  </si>
  <si>
    <t>Vegetation removes CO2 from the air and stores it in the form of carbon in the plants and soil.  Reduced use of machinery in permanent vegetation reduces CO2 emissions.</t>
  </si>
  <si>
    <t>Reduced use of machinery in permanent vegetation reduces NOx emissions.</t>
  </si>
  <si>
    <t>Establishment of permanent vegetation may provide competition that would slow the spread of noxious plants.</t>
  </si>
  <si>
    <t xml:space="preserve">Plants selected are adapted and suited.  </t>
  </si>
  <si>
    <t>Improved plant diversity, structure and composition, and connectivity.</t>
  </si>
  <si>
    <t>Improved structure and composition provides some cover of aquatic habitat.</t>
  </si>
  <si>
    <t>Removes area from crop production operations which reduces energy use.  May increase operation of equipment if mowing or harvest occurs</t>
  </si>
  <si>
    <t>Conservation cover does not exist.</t>
  </si>
  <si>
    <t>Conservation Crop Rotation</t>
  </si>
  <si>
    <t xml:space="preserve">Maintaining sufficient canopy and residue cover reduces soil detachment by water. </t>
  </si>
  <si>
    <t xml:space="preserve">Maintaining sufficient canopy and residue cover reduces soil detachment by wind. </t>
  </si>
  <si>
    <t>More complex crop rotations provide plant cover and root biomass to hold soil in place.</t>
  </si>
  <si>
    <t>Deep rooted crops in the rotation may reduce compaction</t>
  </si>
  <si>
    <t>High residue crops can lead to increased root development and increased soil organic carbon.</t>
  </si>
  <si>
    <t>Salt tolerant crops with high transpiration rates can increase salt uptake and reduce salt content in the root zone.</t>
  </si>
  <si>
    <t>Diversity of annuals and perennial in rotation improves quality of food, cover, shelter for soil organisms.</t>
  </si>
  <si>
    <t>Rotations with high residue crops build soil organic matter, diversity of root structure impacts aggregation.</t>
  </si>
  <si>
    <t>Rotations with grass and legumes and high residue crops will reduce erosion and runoff.</t>
  </si>
  <si>
    <t>Improved plant uptake reduces excessive seepage.</t>
  </si>
  <si>
    <t>Crop rotation balances available water with crop needs.</t>
  </si>
  <si>
    <t>Nitrogen demanding or deep rooted crops can remove excess nitrogen. Legume in rotation will provide slow release nitrogen and reduce need for additional nitrogen.</t>
  </si>
  <si>
    <t>Depending on crop rotation, less erosion and runoff reduces delivery of pathogens.</t>
  </si>
  <si>
    <t>Depending on crop rotation and biomass produced, crop rotation reduces erosion and runoff which reduces transport of  sediment.</t>
  </si>
  <si>
    <t>The action reduces the need for pesticide use by breaking pest lifecycles.</t>
  </si>
  <si>
    <t>The action can reduce erosion and runoff which reduces transport of salts. Some crops may accumulate salts.</t>
  </si>
  <si>
    <t xml:space="preserve">Suitable crops can take up salts, the amount depending on crop rotation and rooting pattern, </t>
  </si>
  <si>
    <t>The proper selection of crops in the rotation can reduce the generation of fugitive dust.</t>
  </si>
  <si>
    <t>Vegetation removes CO2 from the air and stores it in the form of carbon in the plants and soil. Nitrous Oxide emissions can be reduced with legumes in rotation.</t>
  </si>
  <si>
    <t>Ammonium fertilizers may be used; legumes in rotation decrease amount of N required.</t>
  </si>
  <si>
    <t>Depending on crop rotation, crop rotation creates diversity that may reduce weed pressures, break weed life cycles, and provide competition that would slow the spread of noxious plants.</t>
  </si>
  <si>
    <t>Crop selection will be modified to include species better suited to soils and climate.</t>
  </si>
  <si>
    <t>Crop rotation may be designed to add forage crops.</t>
  </si>
  <si>
    <t>Provides food and cover habitat</t>
  </si>
  <si>
    <t>The use of legume crops to supply nitrogen</t>
  </si>
  <si>
    <t>Crop field is subject to wind erosion.</t>
  </si>
  <si>
    <t>CPS inlcudes a consideration regarding this rationale.</t>
  </si>
  <si>
    <t>Constructed Wetland</t>
  </si>
  <si>
    <t>Practice will provide added benefit of temporary storm runoff control, storage though not main purpose.</t>
  </si>
  <si>
    <t>Use of this practice can lead to increased evaporation of wastewater effluent.</t>
  </si>
  <si>
    <t xml:space="preserve">The action traps nutrients and organics which are broken down and used by wetland plants. </t>
  </si>
  <si>
    <t>Pathogens are trapped in the wetland.</t>
  </si>
  <si>
    <t>Microbial activity in wetlands can reduce pathogen levels.</t>
  </si>
  <si>
    <t>System traps and holds suspended materials from entering surface waters.</t>
  </si>
  <si>
    <t>The action captures pesticide residues and facilitates their degradation.</t>
  </si>
  <si>
    <t>Vegetation and anaerobic conditions trap heavy metals.</t>
  </si>
  <si>
    <t xml:space="preserve">Heavy metals attached to sediment can be trapped in wetlands.  </t>
  </si>
  <si>
    <t>Any salts in surface runoff will be detained in the wetland. Some wetland plants may take up salts.</t>
  </si>
  <si>
    <t>Any salinity in runoff or wastewater will be assimilated in the wetland rather than infiltrating to groundwater.</t>
  </si>
  <si>
    <t xml:space="preserve">Footprint usually too small for effect. </t>
  </si>
  <si>
    <t>The accumulation of organic matter and sediments sequester carbon.  However, anaerobic conditions can promote the generation of methane.</t>
  </si>
  <si>
    <t>Anaerobic conditions can promote the generation of hydrogen sulfide and other odorous compounds.</t>
  </si>
  <si>
    <t>Could create habitat for noxious invasive plants</t>
  </si>
  <si>
    <t>The planning unit contains runoff and/or wastewater from agricultural lands that needs treatment.</t>
  </si>
  <si>
    <t>Contour Buffer Strips</t>
  </si>
  <si>
    <t xml:space="preserve">Maintaining vegetation on the contour reduces runoff velocities, thus reducing the detachment and transport capacity of over-land flow.  </t>
  </si>
  <si>
    <t>Contouring reduces runoff velocities and changes overland flow direction, thus reducing the detachment and transport capacity of concentrated over-land flow.</t>
  </si>
  <si>
    <t xml:space="preserve">Reduced soil erosion and increased infiltration will increase or maintain organic matter. </t>
  </si>
  <si>
    <t>Reduces runoff resulting in increased water infiltration which will slightly reduce the potential for flooding or ponding.</t>
  </si>
  <si>
    <t>Reduces runoff resulting in increased water infiltration which increases subsurface water.  AND HAS NOTHING TO DO WITH THE WATER TABLE</t>
  </si>
  <si>
    <t>Reduces runoff and traps drifting snow resulting in increased water infiltration that may move laterally to a seep area, particularly during fallow periods.</t>
  </si>
  <si>
    <t xml:space="preserve">The action decreases soil erosion by water and may increase water infiltration, thereby reducing the transport of nutrients and organics to surface water. </t>
  </si>
  <si>
    <t xml:space="preserve">The action reduces the velocity of runoff and traps drifting snow resulting in increased water infiltration which could move nutrients and organics to groundwater. </t>
  </si>
  <si>
    <t xml:space="preserve">Contour Buffer Strips decrease sheet and rill erosion and slow runoff velocities, thereby reducing the potential for transport of pathogens to surface water </t>
  </si>
  <si>
    <t>Increased water infiltration could move pathogens into the soil. Which then could get eliminated by the other soil microorganisms and/or not leach to the groundwater anyway.</t>
  </si>
  <si>
    <t xml:space="preserve">Contour Buffer Strips reduce sheet and rill erosion and slow the velocity of runoff, thereby reducing the transport of sediment to surface water </t>
  </si>
  <si>
    <t>The action reduces runoff and erosion and the amount of pesticide applied.</t>
  </si>
  <si>
    <t>The action increases infiltration which is offset by increased soil organic matter and biological activity .</t>
  </si>
  <si>
    <t xml:space="preserve">The action slows runoff, which may increase water infiltration, reducing the potential for transport of salts to surface water. </t>
  </si>
  <si>
    <t xml:space="preserve">The action reduces the velocity of runoff and traps drifting snow resulting in increased water infiltration which could move salts to groundwater. </t>
  </si>
  <si>
    <t>Vegetation reduces erosive wind velocities and provides a stable area which stops saltating particles.</t>
  </si>
  <si>
    <t xml:space="preserve">  Buffer strip provides different structure in the same field as the cash crop.</t>
  </si>
  <si>
    <t>There may be some use of the planting for feed and forage by livestock.</t>
  </si>
  <si>
    <t>herbaceous species provide habitat for wildlife, pollinatoris, or other beneficial organisms of concern (332 Considerations)</t>
  </si>
  <si>
    <t>Decrease sediment delivery to surface water.</t>
  </si>
  <si>
    <t>Removes strip from production and maintains permanent herbaceous cover.  Equipment operated on the contour vs up and down hill which is really 330 Contour Farming but somewhat associated.</t>
  </si>
  <si>
    <t>Planning area has uniform slopes ranging from 4-8 percent, with appropriate slope lengths for contour buffers.</t>
  </si>
  <si>
    <t xml:space="preserve">This rationale (Field Operation) does not effect energy efficiency of E&amp;F, therefore entry is changed to "Not applicable." </t>
  </si>
  <si>
    <t>Contour Farming</t>
  </si>
  <si>
    <t>Contouring reduces runoff velocities and changes overland flow direction, thus reducing the detachment and transport capacity of over-land flow.</t>
  </si>
  <si>
    <t xml:space="preserve">Reduced soil erosion decreases organic matter loss. </t>
  </si>
  <si>
    <t>Increases water infiltration which will slightly reduce the potential for flooding or ponding.</t>
  </si>
  <si>
    <t>Increases infiltration which could contribute to excess subsurface water. And has nothing to do with the water table.</t>
  </si>
  <si>
    <t>Increases water infiltration that may move laterally to a seep area, particularly during fallow periods.</t>
  </si>
  <si>
    <t>Increases water infiltration resulting in improved water storage in the profile.</t>
  </si>
  <si>
    <t xml:space="preserve">The action reduces sheet and rill erosion and can increase water infiltration, thereby reducing the transport of nutrients and organics to surface water. </t>
  </si>
  <si>
    <t xml:space="preserve">The action reduces the velocity of runoff, resulting in increased water infiltration which could move nutrients and organics to groundwater. </t>
  </si>
  <si>
    <t xml:space="preserve">Contour Farming decreases sheet and rill erosion and slows runoff velocities, thereby reducing the potential for transport of pathogens to surface water </t>
  </si>
  <si>
    <t xml:space="preserve">Contour Farming reduces sheet and rill erosion and slows the velocity of runoff, thereby reducing the transport of sediment to surface water </t>
  </si>
  <si>
    <t>The action reduces runoff and erosion.</t>
  </si>
  <si>
    <t>The action increases infiltration. Why is this differen than Contour Buffer Strips to be rated slightly worsening? Except in situations where the groundwater is near the surface.</t>
  </si>
  <si>
    <t xml:space="preserve">The action reduces the velocity of runoff, resulting in increased water infiltration which could move salts to groundwater. </t>
  </si>
  <si>
    <t>Increased infiltration increases the amount of available water for crop growth.</t>
  </si>
  <si>
    <t>Equipment operated on the contour vs up and down hill</t>
  </si>
  <si>
    <t>Farming operations are not on the contour.</t>
  </si>
  <si>
    <t xml:space="preserve">This rationale (Equipment operated on the contour vs up and down hill- Applied to field operation not  here.) does not effect energy efficiency of E&amp;F, therefore entry is changed to "Not applicable." </t>
  </si>
  <si>
    <t>Contour Orchard and Other Perennial Crops</t>
  </si>
  <si>
    <t>Increases water infiltration which will slightly reduce additions of irrigation and precipitation not exceeding the infiltration rate and field capacity to reduce the potential for flooding or ponding.</t>
  </si>
  <si>
    <t>Increases infiltration which could contribute to excess subsurface water.  However, sloping landscape positions may have less potential for seasonal high water tables limiting use.</t>
  </si>
  <si>
    <t xml:space="preserve">Contouring reduces slope grade, velocities of irrigation applied water and increases infiltration. </t>
  </si>
  <si>
    <t xml:space="preserve">The action decreases sheet and rill erosion and may increase water infiltration, thereby reducing the transport of nutrients and organics to surface water. </t>
  </si>
  <si>
    <t xml:space="preserve">Contouring reduces sheet and rill erosion and slows the velocity of runoff, thereby reducing the transport of sediment to surface water </t>
  </si>
  <si>
    <t>The action increases infiltration which may lead to pesticide transport in quantities that degrade water quality.</t>
  </si>
  <si>
    <t xml:space="preserve">The action reduces the velocity of runoff, resulting in increased water infiltration which could move salts to groundwaterin quantities that degrade aquifer water quality. </t>
  </si>
  <si>
    <t>Vegetation removes CO2 from the air and stores it in the form of carbon in the plants and soil.  This applies to any crop rotation or permanent vegetation and not necessarily the contouring.</t>
  </si>
  <si>
    <t>Vegetation is installed and managed to control undesired species. However the contouring does not impact plant pest pressure without alley or strips which should be captured under those practices.</t>
  </si>
  <si>
    <t>Planning area includes an orchard or fruit area that is not on the contour, or installation of a contour orchard is being considered.</t>
  </si>
  <si>
    <t xml:space="preserve">This rationale (Equipment operated on the contour vs up and down hill is applicable to the Field operations category.  No stationary equipment of facilities are used for 331.) does not effect energy efficiency of E&amp;F, therefore entry is changed to "Not applicable." </t>
  </si>
  <si>
    <t>Controlled Traffic Farming</t>
  </si>
  <si>
    <t>Wheel track are confined to the same tracks at all times.</t>
  </si>
  <si>
    <t>localized compaction benefits field soil health however tillage offsets that benefit</t>
  </si>
  <si>
    <t>Improved space, water and connectivity outside the designated wheel tracks.</t>
  </si>
  <si>
    <t>Reduced impact outside the designated wheel tracks.</t>
  </si>
  <si>
    <t>Localize compaction traffic areas may cause concentrated flow to contribute to ponding and flooding concerns however the majority of the field may have increased infiltration and reduce potential for ponding and flooding.</t>
  </si>
  <si>
    <t>more infiltration on majority of field not part of traffic lanes</t>
  </si>
  <si>
    <t>more infiltration</t>
  </si>
  <si>
    <t>Controlled traffic lanes may reduce PM however majority of field under tillage offsets the benefit</t>
  </si>
  <si>
    <t>Better infiltration over a majority of the field where crops are growing.</t>
  </si>
  <si>
    <t xml:space="preserve">Reduced compaction area and better infiltration- this RC does nothing for plant structure or composition other than the traffic lanes may not have plants. </t>
  </si>
  <si>
    <t>Field with compaction where future wheel/tracks are limits to specific zones</t>
  </si>
  <si>
    <t>Cover Crop</t>
  </si>
  <si>
    <t xml:space="preserve">Increased cover during erosive periods will reduce soil detachment by water.  </t>
  </si>
  <si>
    <t xml:space="preserve">Increased cover during erosive periods will reduce soil detachment by wind.   </t>
  </si>
  <si>
    <t xml:space="preserve">Increased cover during erosive periods will reduce concentrated flow and associated soil detachment.    </t>
  </si>
  <si>
    <t>If it affects drainage the practice can have an impact on subsidence.  A cover crop is not going to consume water in the amounts that drain an organic soil causing subsidence.</t>
  </si>
  <si>
    <t>Increased biomass and roots improve aggregation, which gives better resistance to compaction.</t>
  </si>
  <si>
    <t>More biomass produced will increase organic matter.</t>
  </si>
  <si>
    <t>Live plant roots and diversity of roots improves quality of food, shelter, and cover.</t>
  </si>
  <si>
    <t>Live plant roots increase  aggregation physically and through exudates.</t>
  </si>
  <si>
    <t>Growing plants will increase infiltration and may reduce ponding/flooding.</t>
  </si>
  <si>
    <t>Growing plants may take up excess water if plants are selected that tolerate wet feet. However, infiltration will increase, which may offset some of the benefits depending on the depth to the groundwater or perched water table.</t>
  </si>
  <si>
    <t>Growing plants may take up excess water. However, infiltration will increase, which may offset some of the benefits.  Depends on the subsurface saturated flows and if infiltration can contribute quantity to cause a seep.</t>
  </si>
  <si>
    <t>Vegetation may trap wind-blown snow and accumulate water.</t>
  </si>
  <si>
    <t>Improves infiltration, soil structure, and winter water use that may otherwise be lost. For dry climates (&lt;20 inches/year); cover crops will compete for main crop's moisture.</t>
  </si>
  <si>
    <t>Improves infiltration</t>
  </si>
  <si>
    <t>The action reduces erosion and runoff and transport of nutrients. Cover crops can uptake excess nutrients temporarily removing from a loss pathway.</t>
  </si>
  <si>
    <t xml:space="preserve">The action utilizes excess nutrients and temporarily holds against leaching, and increases organic matter. The additional organic matter will increase cation exchange capacity which will hold some nutrients. </t>
  </si>
  <si>
    <t>The action increases organic matter promoting microbial activity which competes with pathogens.</t>
  </si>
  <si>
    <t>Vegetation will reduce erosion and transport of sediment.</t>
  </si>
  <si>
    <t xml:space="preserve">The action increases/ builds soil organic matter, biological activity, and pesticide uptake.  </t>
  </si>
  <si>
    <t>Ground cover helps reduce wind erosion (covered under Wind ) and generation of fugitive dust.</t>
  </si>
  <si>
    <t>Vegetation removes CO2 from the air and may build soil organic carbon stored in the soil.</t>
  </si>
  <si>
    <t>Improved nitrogen cycling may reduce use of ammonium fertilizers.</t>
  </si>
  <si>
    <t xml:space="preserve"> Cover crops may add nutrients or recycle nutrients to be available for the cash crop.</t>
  </si>
  <si>
    <t xml:space="preserve">Interseeded or relay cover crops may improve ecological functions.  </t>
  </si>
  <si>
    <t>Cover crops will add supplemental forage. NOT A PURPOSE OF 340.  However, cover crops may be grazed.</t>
  </si>
  <si>
    <t>Cover crops provide food and shelter between commercial crop years.</t>
  </si>
  <si>
    <t>Cover crops can reduce nitrogen inputs.</t>
  </si>
  <si>
    <t>Planning area requires vegetative cover for natural resource protection or improvement.</t>
  </si>
  <si>
    <t>CPS does not include a consideration regarding this rationale therefore, assign a value of 1 as it is a secondary benefit that is not mentioned in the CPS.</t>
  </si>
  <si>
    <t>Critical Area Planting</t>
  </si>
  <si>
    <t>ESD-Agron &amp; CED-LA</t>
  </si>
  <si>
    <t>Increased vegetation and cover, and stabilization of erosive conditions   will improve infiltration and decrease soil detachment by water.</t>
  </si>
  <si>
    <t>An increase in vegetation and cover will improve infiltration, protect the soil surface and decrease soil detachment by concentrated flow.</t>
  </si>
  <si>
    <t>Increased vegetation and cover will decrease erosion and runoff.</t>
  </si>
  <si>
    <t>Increased vegetation and cover will improve stability.</t>
  </si>
  <si>
    <t>If it affects drainage the practice can have an impact on subsidence.  Critical area vegetaion will not remove soil water in the amount to drain an organic soil and cause subsidence.</t>
  </si>
  <si>
    <t>Increased root growth will decrease compaction.</t>
  </si>
  <si>
    <t>Increased  perennial cover and growing vegetation will increase soil organic matter.</t>
  </si>
  <si>
    <t>Increased vegetation with salt tolerant species may increase salt uptake and increased organic matter may tie up salts and other chemicals.</t>
  </si>
  <si>
    <t>Diverse species mix improves habitat or reduces degradation</t>
  </si>
  <si>
    <t>Permanent vegetation improves soil aggregate formation.</t>
  </si>
  <si>
    <t>Growing plants will stabilized a disturbed site but plants may not be water tolerant.  Effect may be neutral.  Select appropriate plant for the soil hydrologic group.</t>
  </si>
  <si>
    <t>Growing plants may take up excess water if selected plants tolerate wet feet, but planting area is so small there is a neutral effect. Any effect depends on the depth to groundwater or perched water table.</t>
  </si>
  <si>
    <t>Growing plants will take up excess water but planting area is so small there is a neutral effect.</t>
  </si>
  <si>
    <t>The action reduces erosion and sediment-attached nutrient delivery to surface water.  Permanent vegetation will uptake nutrients.</t>
  </si>
  <si>
    <t xml:space="preserve"> vegetation increases organic matter promoting microbial activity which competes with pathogens.</t>
  </si>
  <si>
    <t>Vegetation reduces erosion and sediment delivery.</t>
  </si>
  <si>
    <t>Vegetation stabilizes site and may reduce runoff carrying dissolved pesticides.</t>
  </si>
  <si>
    <t>Permanent cover helps reduce wind erosion and generation of fugitive dust.</t>
  </si>
  <si>
    <t>Vegetation removes CO2 from the air and stores it in the form of carbon in the plants and soil.  Permanent vegetation may not receive nitrogen fertilizer applications reducing nitrous oxide emissions</t>
  </si>
  <si>
    <t>Establishment of permanent vegetation may provide competition that would slow the spread of weeds, insects or diseases.</t>
  </si>
  <si>
    <t>Proper plant selection, nutrient modification, and management improves plant growth and vigor. However, acres are removed from production of the cash crop which offsets some benefit.</t>
  </si>
  <si>
    <t>Plants selected to restore ecological functions.</t>
  </si>
  <si>
    <t>When wildlife is a secondary concern, plant materials may be selected to improve structure and composition available for habitat.</t>
  </si>
  <si>
    <t>When adjacent to surface waters, plant materials reduce sediment delivery.</t>
  </si>
  <si>
    <t>Permanent vegetation may require less equipment operations for the land taken out of production.  However, maintenance may offset some benefits.</t>
  </si>
  <si>
    <t>Planning area has a need for Critical Area Planting.</t>
  </si>
  <si>
    <t>Cross Wind Ridges</t>
  </si>
  <si>
    <t>588</t>
  </si>
  <si>
    <t xml:space="preserve">Adding roughness to the soil across the prevailing wind direction reduces saltation. </t>
  </si>
  <si>
    <t>Tillage causes mixing and aeration.  Tillage will increase oxidation of organic soils.  However the ridges could be created in the planting operation.  Does not apply on unstable organic soils.</t>
  </si>
  <si>
    <t>Reduced wind erosion decreases organic matter loss.</t>
  </si>
  <si>
    <t>The action reduces soil erosion from wind which decreases the potential for transport of soil-adsorbed nutrients to surface water.</t>
  </si>
  <si>
    <t>Ridges reduce soil erosion from wind and the resulting offsite sediment transport.</t>
  </si>
  <si>
    <t>The action reduces soil erosion from wind.</t>
  </si>
  <si>
    <t>The action can reduce the transport of wind-borne saline particles to surface water bodies.</t>
  </si>
  <si>
    <t>Surface roughness oriented perpendicular to the erosive wind direction will reduce wind erosion.</t>
  </si>
  <si>
    <t>The reduction of wind erosion decreases physical plant damage and maintains soil quality.</t>
  </si>
  <si>
    <t>Cropland field is subject to wind erosion and has soils that are stable enough to sustain effective ridges and cloddiness.</t>
  </si>
  <si>
    <t>Cross Wind Trap Strips</t>
  </si>
  <si>
    <t>589C</t>
  </si>
  <si>
    <t xml:space="preserve">Vegetative strips oriented across the prevailing wind erosion direction trap saltating soil particles.  </t>
  </si>
  <si>
    <t>Vegetative strips decrease organic matter loss by reducing wind erosion</t>
  </si>
  <si>
    <t>Trap strips induce snow deposition</t>
  </si>
  <si>
    <t>Trap strips induce snow deposition and improve soil moisture</t>
  </si>
  <si>
    <t>Vegetative strips reduce soil erosion from wind and the resulting offsite sediment transport.</t>
  </si>
  <si>
    <t>Strips of vegetation that trap saltating soil particles can help slow or stop the wind erosion process.</t>
  </si>
  <si>
    <t>Vegetative wind traps will add composition and structural diversity to the field. Plants selected are adapted and suited.  Ecological functions may not be improved.</t>
  </si>
  <si>
    <t>There may be some use of the planting for feed and forage by livestock. BUT harvest or grazing would remove the height of plant needed to be the trap.</t>
  </si>
  <si>
    <t>Dam</t>
  </si>
  <si>
    <t>CED-DE</t>
  </si>
  <si>
    <t>Stabilization of the gully due to the embankment.</t>
  </si>
  <si>
    <t>Reduced peak flows downstream from embankment.</t>
  </si>
  <si>
    <t>Concentrates salts and chemicals in one location where build up over time can occur.</t>
  </si>
  <si>
    <t xml:space="preserve">Reduces the potential for downstream erosion. </t>
  </si>
  <si>
    <t>Reduces the potential for downstream erosion.</t>
  </si>
  <si>
    <t>Installation will directly control and prevent flooding through water detention and peak flow reduction. Practice purpose is flood protection.</t>
  </si>
  <si>
    <t>Seepage from ponded water.</t>
  </si>
  <si>
    <t>Possible seepage from ponding of water.</t>
  </si>
  <si>
    <t>The retention of water improves the accessibility of surface water.</t>
  </si>
  <si>
    <t>The retention of water can help recharge ground water depending on the geology below the reservoir.</t>
  </si>
  <si>
    <t xml:space="preserve">Provides permanent water storage for irrigation. </t>
  </si>
  <si>
    <t>Nutrients impounded could contaminate groundwater.</t>
  </si>
  <si>
    <t>Because of aquatic animal feed or decaying vegetation, or from excessive nutrients in runoff</t>
  </si>
  <si>
    <t>Suspended sediments are trapped.</t>
  </si>
  <si>
    <t>Water released from impoundments may be warmer or cooler than receiving waters, depending on site conditions.</t>
  </si>
  <si>
    <t>Dams can also provide stock water.</t>
  </si>
  <si>
    <t>Ponds and adjacent areas provide additional space for wildlife and pond-dwelling species, but eliminates space for stream species.</t>
  </si>
  <si>
    <t xml:space="preserve">Although water is impounded for lotic species, passage to upstream and downstream habitats is not possible for fish and other aquatic wildlife. </t>
  </si>
  <si>
    <t>Dam, Diversion</t>
  </si>
  <si>
    <t>If protection isn't provided the diverted flows may cause erosion</t>
  </si>
  <si>
    <t>Flows are diverted into other channels to provide relief</t>
  </si>
  <si>
    <t>Water can be diverted for beneficial use</t>
  </si>
  <si>
    <t xml:space="preserve"> A dam diversion can provide additional water for irrigation or for flood control increasing the availibility of surface water.</t>
  </si>
  <si>
    <t xml:space="preserve"> A dam diversion can provide additional water for irrigation or for flood control desreasing the need to use groundwater.</t>
  </si>
  <si>
    <t>Diverted water maybe be used for irrigation</t>
  </si>
  <si>
    <t xml:space="preserve">Diversion of stream flow during warm periods when irrigation is needed will decrease depth of flow, making stream more susceptible to solar radiation and increased stream temperature. </t>
  </si>
  <si>
    <t>Reducing stream flows will reduce habitat for aquatic species and water supply for riparian species.</t>
  </si>
  <si>
    <t>Deep Tillage</t>
  </si>
  <si>
    <t>Fracture of restrictive layers reduces compaction and may improve infiltration which may reduce sheet and rill erosion.</t>
  </si>
  <si>
    <t>Deep tillage causes mixing and aeration. Histosols are subject to subsidence if drained and tilled.  Deep tillage will increase oxidation of organic soils.  Should not be used for normal tillage.</t>
  </si>
  <si>
    <t>Fracture of restrictive layers reduces compaction.</t>
  </si>
  <si>
    <t>The lifting and fracturing of deep rippers increases the oxidation of organic matter.  However, restrictive layers are reduce, plant roots develop and support plant productivity.  Not part of the normal tillage operations thus offsets negative impacts.</t>
  </si>
  <si>
    <t>Fracturing restrictive layers allow salts to leach. Deep plowing may reduce the concentration of salt or other contaminant.</t>
  </si>
  <si>
    <t>Improved habitat by reduced compaction. But impact is below the normal tillage depth and not impact the surface conditions as much.</t>
  </si>
  <si>
    <t>Compacted layers shattered allows roots to improve physical aggregation.</t>
  </si>
  <si>
    <t>Fracturing restrictive layers may improve subsurface drainage and reduce ponding.</t>
  </si>
  <si>
    <t>Deep ripping a tillage pan or fragipanis capture under Ponding and Flooding.  Deep tillage does not alter the depth to water table.</t>
  </si>
  <si>
    <t>Deep tillage may temporarily increase soil water content.  However, the seep subsurface flow is not created by deep tillage.</t>
  </si>
  <si>
    <t>Deep tillage increases infiltration, but also improves drainage.</t>
  </si>
  <si>
    <t>May Increase infiltration through restrictive layers thus improving the infiltration rate of irrigation water.</t>
  </si>
  <si>
    <t>Not applicable</t>
  </si>
  <si>
    <t>Deep tillage fractures restrictive layers resulting in greater leaching potential.  However, the improved drainage promotes plant growth and nutrient use.</t>
  </si>
  <si>
    <t xml:space="preserve">Deep tillage increases infiltration, reducing runoff and erosion. </t>
  </si>
  <si>
    <t>Intensive tillage can increase emissions of particulate matter.</t>
  </si>
  <si>
    <t>Moderate Worsening</t>
  </si>
  <si>
    <t>Intensive tillage will release stored soil carbon</t>
  </si>
  <si>
    <t>Intensive tillage can increase emissions of NOx and VOC from tractor engines. However, deep tillage would not be applied as normal tillage thus the effect is temporary.</t>
  </si>
  <si>
    <t>Deep tillage can increase emissions of NOx from tractor engines. However this is not normal tillage, and may be infrequently applied.</t>
  </si>
  <si>
    <t>Enhanced root growth after the reduction of restrictive layers improves plant health and vigor.</t>
  </si>
  <si>
    <t>Forage production may be enhanced by increasing rooting depth and vigor.</t>
  </si>
  <si>
    <t>Compacted layers or sediment deposition is adversely affecting crop growth and infiltration.</t>
  </si>
  <si>
    <t>Denitrifying Bioreactor</t>
  </si>
  <si>
    <t>Systems will encourage (increasesed) saturated zones by design. Clogged or incorrectly applied systems could cause excess ponding and flooding</t>
  </si>
  <si>
    <t>Reactors remove 30 to 60% of the nitrogen load coming from a drain pipe.</t>
  </si>
  <si>
    <t>Water containing nirtrogen could infiltrate and contribute to additional N in the groundwater. Bioreactor removes  30 to % of the annual nitrogen load in drain tile outflow.</t>
  </si>
  <si>
    <t>Dike and Levee</t>
  </si>
  <si>
    <t>CED-HE</t>
  </si>
  <si>
    <t>Reduces overland flow; one main purpose of practice is flood control</t>
  </si>
  <si>
    <t>Potential for higher water depths, velocities in stream or channels</t>
  </si>
  <si>
    <t>If used for water retention, could result in collection, concentration of salts, chemicals in ponded runoff;  Alternatively, if used for flood prevention, could results in protection from salt, chemical concentrations</t>
  </si>
  <si>
    <t>Water is maintained within a channel (levee) a prevents flooding.  Practice purpose directly addresses flood control. Consideration of 'worsening' conditions in impoundment scenario.</t>
  </si>
  <si>
    <t>Seepage may increase due to temporary storage behind the dikes.</t>
  </si>
  <si>
    <t>Dikes used to manage water levels within wetlands areas can create ponded areas where water is retained on the surface.</t>
  </si>
  <si>
    <t>Dikes used to manage water levels within wetlands areas can create ponded areas where water is retained on the surface and potentially infiltrated into the groundwater.</t>
  </si>
  <si>
    <t>Dikes can block pollutants and nutrients from being transported into surface water by holding back overland flows however impact on nutrient reduction is minimal</t>
  </si>
  <si>
    <t>Overland flows blocked by dikes from entering surface water can create a situation where water is infiltrated into the ground.</t>
  </si>
  <si>
    <t>Dikes can block pollutants and nutrients from being transported into surface water by holding back overland flows.</t>
  </si>
  <si>
    <t>If a dike is constructed to hold water, suspended sediment and turbidity decreases; if dike is constructed as flood control measure, suspended sediment and turbidity will increase because of erosive effect of flowing, channelized water.</t>
  </si>
  <si>
    <t>The action traps pesticide losses before entering surface waters.</t>
  </si>
  <si>
    <t xml:space="preserve">The action could create a sink of trapped runoff to infiltrate to groundwater but will likely reduce risk of pesticide loss and allow more time for photolysis and sorption to potentially reduce concentrations. </t>
  </si>
  <si>
    <t>Dike provides barrier to water flows transporting salts directly into/out of stream/channels</t>
  </si>
  <si>
    <t>Overland flows blocked by dikes from entering surface water can  create a situation where water infiltration transports salts into the groundwater.</t>
  </si>
  <si>
    <t>Surface water temperature is dependent on site conditions and location of dike.</t>
  </si>
  <si>
    <t>Dikes can create wetland conditions and enhance habitat and ecosystem.</t>
  </si>
  <si>
    <t>Restricting floodplaines eliminates refuge habitat for stream and river-dwelling wildlif species;  could case aquatic habitats to be fragmented.</t>
  </si>
  <si>
    <t>Diversion</t>
  </si>
  <si>
    <t>CED-AE</t>
  </si>
  <si>
    <t xml:space="preserve">A channel across the slope reduces the slope length and the opportunity for runoff water to detach soil particles.    </t>
  </si>
  <si>
    <t xml:space="preserve">A channel constructed across the slope intercepts surface flow and decreases soil detachment by water.  </t>
  </si>
  <si>
    <t>Overland flow is diverted from gully.</t>
  </si>
  <si>
    <t>Reduces overland flow to stream.</t>
  </si>
  <si>
    <t xml:space="preserve">Diversions are design, installed to redirect runoff flows from sensitive areas and prevent flooding, ponding conditions. </t>
  </si>
  <si>
    <t>Intercepts shallow subsurface flows.</t>
  </si>
  <si>
    <t>Seepage may increase due to temporary storage behind the diversion.</t>
  </si>
  <si>
    <t xml:space="preserve">May collect or direct water for water-spreading or water-harvesting systems. </t>
  </si>
  <si>
    <t>Increases opportunity time for infiltration</t>
  </si>
  <si>
    <t>May help capture and reuse runoff.</t>
  </si>
  <si>
    <t>The action diverts surface water away from feedlots and reduces BOD5, Total Phosphorous, and Total Nitrogen loading to receiving surface waters.</t>
  </si>
  <si>
    <t>The action increases infiltration which may provide transport for nutrients.</t>
  </si>
  <si>
    <t>Enables better runoff management</t>
  </si>
  <si>
    <t>Diversions collect and slow run-off to a non-erosive velocity.</t>
  </si>
  <si>
    <t>The action diverts water from the pesticide application site.</t>
  </si>
  <si>
    <t>Controlled runoff reduces erosion and heavy metals attached to associated sediment.</t>
  </si>
  <si>
    <t>The action diverts surface water away from feedlots and reduces salt concentrations in receiving surface water</t>
  </si>
  <si>
    <t>The action controls surface erosion and surface water movement.</t>
  </si>
  <si>
    <t>Water is managed to optimize moisture requirements for plants.</t>
  </si>
  <si>
    <t>Drainage Water Management</t>
  </si>
  <si>
    <t>Control of water surface elevations keeps the soil surface moist and prevents soil detachment by wind.</t>
  </si>
  <si>
    <t>Reducing oxidation of organic matter will reduce the opportunity for subsidence.</t>
  </si>
  <si>
    <t>Moist soil surface is susceptible to equipment compaction.</t>
  </si>
  <si>
    <t>Maintaining water table in the root zone decreases oxidation of organic matter.  Lowering water table can increase oxidation in certain situations.</t>
  </si>
  <si>
    <t>If the water table is kept high, salt build up may occur.</t>
  </si>
  <si>
    <t>Runoff is controlled to create ponding or flooding conditions.</t>
  </si>
  <si>
    <t>Subsurface water is managed to limit periods of saturation compatible with the present or intended land use.</t>
  </si>
  <si>
    <t>Water table is managed to prevent excessive seepage.</t>
  </si>
  <si>
    <t>The rate of water release is slower than under natural conditions, allowing more time for some nutrients in solution to volatilize and for sediment-attached nutrient to settle out.</t>
  </si>
  <si>
    <t>The action increases groundwater elevation which moves it closer in proximity to nutrients. This increases the potential to contaminate groundwater.</t>
  </si>
  <si>
    <t xml:space="preserve">Water releases are controlled, lowering the overall amount of drainage water released. </t>
  </si>
  <si>
    <t xml:space="preserve">The action will alter the timing and possibly amount of drainage.  Holding water in root zone may contribute to pathogen die-off.  </t>
  </si>
  <si>
    <t>Drainage reduces runoff and erosion.</t>
  </si>
  <si>
    <t xml:space="preserve">Drainage increases aerobic pesticide degradation in the root zone during the periods when crops are growing. </t>
  </si>
  <si>
    <t>Water releases are controlled giving less opportunity for heavy metal-laden sediment to enter surface water.</t>
  </si>
  <si>
    <t xml:space="preserve">Changing the soil water level can affect soil chemistry, which can increase the solubility of some metals. This may make them more or less susceptible to leaching.  </t>
  </si>
  <si>
    <t>The action can reduce the rate at which salt-contaminated water is released, but has no effect on the amount of salt.</t>
  </si>
  <si>
    <t>Managing drainage water can keep the soil surface moist, reducing the potential for wind erosion.</t>
  </si>
  <si>
    <t>Provides for conditions to promote plant growth.  Increased plant growth removes CO2 from the air and stores it in the form of carbon in the plants and soil.</t>
  </si>
  <si>
    <t>Drainage provides conditions for optimum plant growth.</t>
  </si>
  <si>
    <t>Optimum moisture is maintained for forage production.</t>
  </si>
  <si>
    <t>Dry Hydrant</t>
  </si>
  <si>
    <t>Accessing the dry hydrant may result in limited compaction in the area of the water source.</t>
  </si>
  <si>
    <t>Hydrant installation and use has potential to remove ponded water for use in fire supression, livestock watering and/or small-scale irrigation.</t>
  </si>
  <si>
    <t>Dry hydrants can support water use in fire supression, livestock watering, irrigation and wetland management</t>
  </si>
  <si>
    <t xml:space="preserve">Expanded dry hydrant uses has potential to deplete surface water </t>
  </si>
  <si>
    <t>Dry hydrants can support water use in small acreage irrigation systems</t>
  </si>
  <si>
    <t>Dry hydrant use can support irrigation purposes; increased water availability enhances plant growth, health and vigor.</t>
  </si>
  <si>
    <t>One of the primary purposes of dry hydrant is to provide access to water source for fire supression</t>
  </si>
  <si>
    <t>Dry hydrant installation can directly support livestock watering needs</t>
  </si>
  <si>
    <t>Dry hydrants may draw water from stream sources and adversely impact aquatic organisms and other wildlife that depend upon the water source.</t>
  </si>
  <si>
    <t>Dust Control on Unpaved Roads and Surfaces</t>
  </si>
  <si>
    <t xml:space="preserve">CED-AQS &amp; ESD-ARS </t>
  </si>
  <si>
    <t>sq ft</t>
  </si>
  <si>
    <t>Treatment of unpaved surfaces can help to bind particles, resulting in reduced erosion.</t>
  </si>
  <si>
    <t>Treatment of unpaved surfaces can help to bind particles, resulting in reduced erosion.  Addressing wind erosion is a purpose in the standard.</t>
  </si>
  <si>
    <t>If salt-based hygroscopic suppressants (such as calcium chloride or magnesium chloride) are used, adjacent soil may be impacted.</t>
  </si>
  <si>
    <t>If organic suppressants (such as lignosulfonates or oils) are used, nearby surface water may be impacted.</t>
  </si>
  <si>
    <t>Treatment of unpaved surfaces can help to bind particles, resulting in reduced erosion and sediment load to nearby surface waters.</t>
  </si>
  <si>
    <t>If road oils are used, nearby surface water may be impacted.  Otherwise, no effect is expected.</t>
  </si>
  <si>
    <t>If salt-based hygroscopic suppressants (such as calcium chloride or magnesium chloride) are used, nearby surface water may be impacted.</t>
  </si>
  <si>
    <t>Use of dust suppressants will mitigate particulate matter emissions from vehicle traffic and wind erosion on unpaved roads and surfaces.  The primary purpose of this standard is to mitigate particulate matter emissions.</t>
  </si>
  <si>
    <t>Unpaved roads or surfaces where dust (particulate matter emissions) are of concern.</t>
  </si>
  <si>
    <t>Dust Management for Pen Surfaces</t>
  </si>
  <si>
    <t>Treatment of open lots to reduce dust emissions from animal activity can also lessen the potential for entrainment of particles by wind.</t>
  </si>
  <si>
    <t>If more frequent manure removal is applied, there will be less potential for manure nutrients to be included in runoff from the open lot surface.</t>
  </si>
  <si>
    <t>If more frequent manure removal is applied, there will be less potential for pathogens and chemicals to be included in runoff from the open lot surface.</t>
  </si>
  <si>
    <t>If more frequent manure removal is applied, there will be less potential for manure salts to be included in runoff from the open lot surface.</t>
  </si>
  <si>
    <t>Use of manure harvesting and other dust control techniques will mitigate particulate matter emissions from animal activity on open lot surfaces.  The primary purpose of this standard is to mitigate particulate matter emissions.</t>
  </si>
  <si>
    <t>If more frequent manure removal is applied, there will be less potential for odors to arise from biological breakdown of manure in the open lot.</t>
  </si>
  <si>
    <t>Open lot surfaces at animal feeding operations where dust (particulate matter emissions) are of concern.</t>
  </si>
  <si>
    <t>Early Successional Habitat Development/Mgt.</t>
  </si>
  <si>
    <t>ESD-WBio</t>
  </si>
  <si>
    <t xml:space="preserve">Disturbance of the site has short term but negligible effect on soil detachment by water. </t>
  </si>
  <si>
    <t xml:space="preserve">Disturbance of the site has short term but negligible effect on soil detachment by wind. </t>
  </si>
  <si>
    <t>Heavy equipment used to apply the practice may result in temporary compaction.</t>
  </si>
  <si>
    <t>Although vegetation is manipulated, soil disturbance is minimal.</t>
  </si>
  <si>
    <t>Removal of shade-producing canopy along streams will lead to an increase in surface water temperature, especially during low flows.</t>
  </si>
  <si>
    <t>Total carbon content is maintained.</t>
  </si>
  <si>
    <t>Established vegetation may add forage for domestic animals.</t>
  </si>
  <si>
    <t>Emergency Animal Mortality Management</t>
  </si>
  <si>
    <t>Mass mortality die-off may result in excavation for burial and short-term soil disturbance.</t>
  </si>
  <si>
    <t>Properly handled mortality will prevent groundwater contamination.  May be slight worsening in problem where burial pits are the facility option.</t>
  </si>
  <si>
    <t>Properly handled mortality should prevent groundwater contamination.  Where burial pits are used a slight potential for pathogen movement exists.</t>
  </si>
  <si>
    <t>There is no on-farm plan for disposal of catastrophic mortality of livestock or poultry.</t>
  </si>
  <si>
    <t>Energy Efficient Agricultural Operation</t>
  </si>
  <si>
    <t>CED-ECE</t>
  </si>
  <si>
    <t>Possible if water-source heat pump is installed.</t>
  </si>
  <si>
    <t>Improved equipment efficiency can reduce particulate matter emissions from combustion.</t>
  </si>
  <si>
    <t>Reduced energy use will typically reduce GHG emissions.</t>
  </si>
  <si>
    <t>Improved equipment efficiency can reduce emissions of oxides of nitrogen associated with combustion.</t>
  </si>
  <si>
    <t>Only purpose is to improve energy efficicency of ag operations.</t>
  </si>
  <si>
    <t>Added "emissions"</t>
  </si>
  <si>
    <t>Energy Efficient Building Envelope</t>
  </si>
  <si>
    <t>672</t>
  </si>
  <si>
    <t>Less equipment usage can reduce particulate matter emissions from combustion.</t>
  </si>
  <si>
    <t>Less equipment usage can reduce emissions of oxides of nitrogen associated with combustion.</t>
  </si>
  <si>
    <t>Only purpose is to improve energy efficiency of building envelopes.</t>
  </si>
  <si>
    <t>Energy Efficient Lighting System</t>
  </si>
  <si>
    <t>670</t>
  </si>
  <si>
    <t>Only purpose is to improve energy efficicency of lighting systems.</t>
  </si>
  <si>
    <t>Added sentence regarding reduced energy use may reduce GHG emissions.</t>
  </si>
  <si>
    <t>Feed Management</t>
  </si>
  <si>
    <t>ESD-AH</t>
  </si>
  <si>
    <t>Reducing the amount of nutrients excreted in manure can reduce the potential for over-application of nutrients on land which the manure is applied, thus reducing the potential for loss to surface waters.</t>
  </si>
  <si>
    <t>The action reduces the amount of nutrients excreted in manure which reduces the potential for over-application on the land.</t>
  </si>
  <si>
    <t>Certain additives can be fed that reduce pathogens in manure.</t>
  </si>
  <si>
    <t xml:space="preserve"> Certain additives can be fed that will reduce pathogens in manure.</t>
  </si>
  <si>
    <t>Certain feedstuffs lead to high salt levels in manure</t>
  </si>
  <si>
    <t>Changing form of feed can reduce dust level.  Better nitrogen management in feed can greatly reduce emissions of ammonia.</t>
  </si>
  <si>
    <t>Feed management can reduce nitrogen excretion, resulting in lower potential for nitrous oxide emissions.  Feed management in ruminants can also reduce methane emissions.</t>
  </si>
  <si>
    <t>Feed management can reduce VOC emissions.  Better nitrogen management can reduce nitrogen excretion, resulting in lower potential for emissions of oxides of nitrogen.</t>
  </si>
  <si>
    <t>Feed management can reduce VOC emissions.  Better nitrogen and sulfur management can result in lower ammonia and hydrogen sulfide emissions.</t>
  </si>
  <si>
    <t>Better nitrogen management in feed can greatly reduce emissions of ammonia and oxides of nitrogen.</t>
  </si>
  <si>
    <t>Feed and forage are in balance to ensure nutritional requirements of livestock.</t>
  </si>
  <si>
    <t>Improves diet, reduces manure excretion. Reduces energy needed to transport and utilize manure.</t>
  </si>
  <si>
    <t>Fence</t>
  </si>
  <si>
    <t>Barriers reduce the excessive disturbance of soil and vegetation by facilitating the effective control of timing, frequency, duration and intensity of use of an area by animals or people.</t>
  </si>
  <si>
    <t>Barriers reduce the excessive disturbance of soil and vegetation by facilitating the effective control of timing, frequency, duration and intensity of use of an area by animals or people. This promotes vegetative growth and streambank stabilization.</t>
  </si>
  <si>
    <t>Barriers reduce the excessive compaction of soil and vegetation by facilitating the effective control of timing, frequency, duration and intensity of use of an area by animals or people.</t>
  </si>
  <si>
    <t>limits animals to a specific area for a specific time  thereby reducing impact over all.</t>
  </si>
  <si>
    <t>limits  animals  to a specific area for a specific time  thereby reducing impact over all</t>
  </si>
  <si>
    <t>Control access of animals and/or people to stream areas.</t>
  </si>
  <si>
    <t>Fencing will reduce pathogens into a drinking water aquifer</t>
  </si>
  <si>
    <t>Fencing can be used to protect and/or improve vegetation.</t>
  </si>
  <si>
    <t>Control of animals facilitates grazing management enhancing health and vigor of desired plant communities.</t>
  </si>
  <si>
    <t>Control of animals facilitates grazing management which encourages growth of plants that are adapted and suitable for the site.</t>
  </si>
  <si>
    <t>Control of animals influences vigor and health of vegetation.</t>
  </si>
  <si>
    <t>Controlling movement of animals provides plant rest which provides terrestrial habitat for wildlife or invertabrates.</t>
  </si>
  <si>
    <t>Controlling movement of animals provides plant rest which provides aquatic and riparian habitat for wildlife or invertabrates.</t>
  </si>
  <si>
    <t>Fence used to control movement of animals and/or people.</t>
  </si>
  <si>
    <t>Field Border</t>
  </si>
  <si>
    <t>Permanent vegetation planted across the slope reduces erosive water energy.</t>
  </si>
  <si>
    <t>Stiff-stemmed, permanent vegetation traps saltating particles. More roughened surface slows wind velocities.</t>
  </si>
  <si>
    <t>Vegetation across the slope reduces erosive energy of concentrated flows where they exit the field. Field borders establishment eliminates ephemeral gullies.  However up slope field conditions left untreated may impair the field border trapping functions.</t>
  </si>
  <si>
    <t>Increased vegetation can reduce concentrated runoff flowing over streambanks.</t>
  </si>
  <si>
    <t>Drainage has the predominant impact on subsidence.</t>
  </si>
  <si>
    <t xml:space="preserve">Root penetration and organic matter helps restore soil structure. </t>
  </si>
  <si>
    <t>Permanent cover and lack of soil disturbance reduces decomposition of soil organic materials such as roots and allows accumulation.</t>
  </si>
  <si>
    <t>Permanent vegetation provides food and cover for soil organisms. However, field borders may be subject to equipment traffic and disturbance.</t>
  </si>
  <si>
    <t>Permanent vegetation will increase infiltration.</t>
  </si>
  <si>
    <t>Permanent vegetation will take up available nutrients and function as edge of field filter of dissolved nutrients.</t>
  </si>
  <si>
    <t>Permanent vegetation will take up available nutrients.</t>
  </si>
  <si>
    <t>Less erosion and runoff reduces delivery of pathogens. More moist environment in permanent vegetation may slow pathogen mortality, however.</t>
  </si>
  <si>
    <t xml:space="preserve">Vegetation protects soil surface and traps sediment. </t>
  </si>
  <si>
    <t>The action reduces runoff and erosion.  Also, the borders may attract beneficial insects or trap insect pests, reducing the need for pesticide applications.</t>
  </si>
  <si>
    <t>Permanent vegetation around the field edge reduces particulate emissions from vehicle traffic and tillage in the border area.</t>
  </si>
  <si>
    <t>Decreased annual inputs of fertilizer.</t>
  </si>
  <si>
    <t>Permanent vegetation provides food and cover.  Controlled or limited traffic can improve cover conditions.</t>
  </si>
  <si>
    <t>Reduces sediment delivery to adjacent surface water, reduces nutrient delivery to adjacent surface water; increases habitat quality</t>
  </si>
  <si>
    <t>Field Operations Emissions Reduction</t>
  </si>
  <si>
    <t>CED-AQS &amp; ESD-ARS &amp; ESD-Agron</t>
  </si>
  <si>
    <t>Many of these techniques will reduce the potential for sheet and rill erosion</t>
  </si>
  <si>
    <t>Many of these techniques will reduce the potential for wind erosion</t>
  </si>
  <si>
    <t>Reduce soil and residue particulates in the air via changes in tillage, harvest and other field operations.</t>
  </si>
  <si>
    <t>Some of these techniques can reduce GHG emissions from engines and pile burning of biomass</t>
  </si>
  <si>
    <t>Reduced engine use can reduce emissions of ozone precursors.  Utilizing alternatives to biomass burning can also reduce emissions of ozone precursors.</t>
  </si>
  <si>
    <t>Reduced engine use can reduce emissions of oxides of nitrogen.  Utilizing alternatives to biomass burning can also reduce emissions of oxides of nitrogen.</t>
  </si>
  <si>
    <t>Excess particulate matter emissions (dust, esp.) are being produced from various field operations (primarily cropping situations).</t>
  </si>
  <si>
    <t>Filter Strip</t>
  </si>
  <si>
    <t>Vegetation removes contaminants however upland contributing area must be treated so that sheet flow is uniform when entering the filter strip.  This is an edge of field trapping practice for sediment and dissolved contaminants.</t>
  </si>
  <si>
    <t>Vegetation across the slope reduces erosive energy of concentrated flows where they exit the field if filter strips are placed across slopes, but they are supposed to be located downslope from contributing area.</t>
  </si>
  <si>
    <t>Increased vegetation can stabilize banks.</t>
  </si>
  <si>
    <t>Root penetration and organic matter helps restore soil structure with in the footprint of the filter strip</t>
  </si>
  <si>
    <t>Permanent cover and lack of soil disturbance reduces decomposition of soil organic materials such as roots and allows accumulation only under the foot print of the filter strip.</t>
  </si>
  <si>
    <t>Plant materials provide food and cover for soil organisms.</t>
  </si>
  <si>
    <t>Reduced traffic on filterstrip reduces compaction and shear stress and is captured under Compaction.  However, plant roots improve aggregate formation.</t>
  </si>
  <si>
    <t>Permanent vegetation will reduce runoff and increase infiltration.</t>
  </si>
  <si>
    <t>Solid organics and sediment-attached nutrients are filtered out. Soluble nutrients infiltrate the soil and may be taken up by plants or utilized by soil organisms.</t>
  </si>
  <si>
    <t xml:space="preserve">Permanent vegetation will take up available nutrients and increase organic matter. The increased organic matter will increase cation exchange capacity which will hold nutrients. </t>
  </si>
  <si>
    <t>Filter strips capture and delay pathogen movement, but mortality may also be delayed because vegetative cover may protect pathogens from desiccation.</t>
  </si>
  <si>
    <t>The action captures and delays pathogen movement, but pathogen mortality may also be delayed because vegetative cover may protect pathogens from desiccation.</t>
  </si>
  <si>
    <t xml:space="preserve">Vegetation protects soil surface and traps sediment, nutrients and other materials. </t>
  </si>
  <si>
    <t>The action reduces runoff and traps adsorbed pesticides.  Also, the strips may attract beneficial insects or trap insect pests, reducing the need for pesticide applications.</t>
  </si>
  <si>
    <t>There is a potential to increase infiltration and absorption by plant roots and breakdown of pesticides with biological activity.</t>
  </si>
  <si>
    <t>Runoff containing heavy metals is slowed, trapping  into the soil where metals are often tied up. Some plants can take up heavy metals.  Dissolved contaminant removal is dependent on the filter strip width designed for the contributing area.</t>
  </si>
  <si>
    <t>Contaminants are trapped in the filter strip, some may be used by plants.</t>
  </si>
  <si>
    <t>The action will result in increased uptake by salt tolerant plants if selected for a saline site.</t>
  </si>
  <si>
    <t>Areas converted to permanent vegetation reduce the area susceptible to wind erosion and tillage.</t>
  </si>
  <si>
    <t>Plants are selected and managed to maintain optimal productivity and health.  However the filter strip itself function as a filter does nothing for plant productivity and health of field crops.  No net effect.</t>
  </si>
  <si>
    <t>Plants selected are adapted and suited.  However the structure and composition are more related to the filtering capacity than improvement of plant structure and composition.  Some ecological function may improve.</t>
  </si>
  <si>
    <t>Filterstrips can be managed as wildlife friendly when wildlife is a secondary concern.</t>
  </si>
  <si>
    <t>Suspended sediments and suspended or dissolved contaminants delivery to surface water is reduced which is fully captured under Sediment.  However, being at or near edge of field and trapping sediment may improve habitat.</t>
  </si>
  <si>
    <t>Firebreak</t>
  </si>
  <si>
    <t xml:space="preserve">A strip with bare soil or reduction in vegetative cover and surface litter has potential for increases in erosive water energy. </t>
  </si>
  <si>
    <t xml:space="preserve">A strip with bare soil or reduction in vegetative cover and surface litter has potential for increased exposure of the soil surface to erosive wind energy. </t>
  </si>
  <si>
    <t>A streambank may be used as an anchor or end point for a fire break or as a fire break with vegetation removed.</t>
  </si>
  <si>
    <t>Equipment used to maintain minimum vegetation can compact forest soils.</t>
  </si>
  <si>
    <t>Nutrient cycling is halted on strips left unvegetated.</t>
  </si>
  <si>
    <t>A strip with bare soil or reduction in vegetative cover and surface litter has potential to decrease organism habitat</t>
  </si>
  <si>
    <t>A strip with bare soil or reduction in vegetative cover and surface litter has potential to increase soil instablility</t>
  </si>
  <si>
    <t xml:space="preserve">A strip with bare soil or reduced vegetative cover and surface litter has potential for increases in erosive water energy that may transport additional sediments to surface waters. </t>
  </si>
  <si>
    <t>There is a minimal reduction of particulate matter through reduced incidence of wildfire.</t>
  </si>
  <si>
    <t>There is a decrease in CO2 emissions from reduced incidence of wildfire.</t>
  </si>
  <si>
    <t>There is a minimal reduction of ozone precursors through reduced incidence of wildfire.</t>
  </si>
  <si>
    <t>There is a minimal reduction of NOx through reduced incidence of wildfire.</t>
  </si>
  <si>
    <t>Undesired species can colonize areas left bare.</t>
  </si>
  <si>
    <t>Plant productivity and health are improved through reduced incidence of wildfire.</t>
  </si>
  <si>
    <t>Fuel loadings are isolated and wildfire risk is reduced.</t>
  </si>
  <si>
    <t>Fire protection benefits wildlife</t>
  </si>
  <si>
    <t>Fire protection helps maintain quality of water sources, and maintain vegetation for soil protection, interception, and filtration associated with precipitation.</t>
  </si>
  <si>
    <t>The incidence of wildfire is reduced, and energy use associated with fighting wildfire is also reduced.</t>
  </si>
  <si>
    <t>Areas with fuel loadings or flammable conditions that pose a risk of wildfire.</t>
  </si>
  <si>
    <t>Fish Raceway or Tank</t>
  </si>
  <si>
    <t>ESD-AqEco &amp; CED-DE</t>
  </si>
  <si>
    <t>Discharge from raceways can result in slight worsening of nutrients delivery to surface water, but contamination would be minimal when practice standard is properly implemented</t>
  </si>
  <si>
    <t>Discharge from raceways can result in slight worsening of nutrients delivery to groundwater, but contamination would be minimal when practice standard is properly implemented</t>
  </si>
  <si>
    <t>Fish pathogens from facility wastewater could be discharged into surface waters. Mitigation is part of practice design.</t>
  </si>
  <si>
    <t>Contamination to groundwater would be minimal when practice standard is properly implemented</t>
  </si>
  <si>
    <t>Contamination would be minimal when practice standard is properly implemented</t>
  </si>
  <si>
    <t>Water discharges are generally warmer than ambient temperature of receiving waters</t>
  </si>
  <si>
    <t>Fish raceway or tank allows appropriate feeding for aquaculture production</t>
  </si>
  <si>
    <t>Fish raceway or tank provides appropriate conditions for aquaculture production</t>
  </si>
  <si>
    <t>Fish raceway or tank provides appropriate water quality and quantity for aquaculture production</t>
  </si>
  <si>
    <t>Fish raceway or tank improvea aquatic habitat for aquatic organisms (including species restoration) and reduces nutrients and pathogens discharges into receiving waterbodies</t>
  </si>
  <si>
    <t>Aquaculture production system has 1) excessive seepage or frequent release of nutrient laden aquaculture water, 2) potential of loss of non-native aquaculture production fish species to the native environment, and/or 3) poor growing conditions for the current aquaculture species.</t>
  </si>
  <si>
    <t>Fishpond Management</t>
  </si>
  <si>
    <t>Non-production ponds should not produce wastewater discharges when properly implemented</t>
  </si>
  <si>
    <t>Non-commercial fishpond should not likely harbor pathogens.</t>
  </si>
  <si>
    <t>Vegetation removes CO2 from the air and stores it in the form of carbon in the plants and soil</t>
  </si>
  <si>
    <t>Undesired aquatic vegetation is controlled by management.</t>
  </si>
  <si>
    <t xml:space="preserve">Unsuitable aquatic plants are managed to maintain habitat values.  </t>
  </si>
  <si>
    <t xml:space="preserve">Unsuitable aquatic plants are controlled.  </t>
  </si>
  <si>
    <t xml:space="preserve">Expands option for high-quality livestock water while considering the impacts on nutrient management </t>
  </si>
  <si>
    <t>Improves habitat that provide additional wildlife habitat within or around the impoundment for cover and breeding purposes</t>
  </si>
  <si>
    <t>Purpose is to habitat management of impounded water for aquatic species.</t>
  </si>
  <si>
    <t>An existing pond, lake, or reservoir that is not managed for commercial aquaculture purposes.</t>
  </si>
  <si>
    <t>Forage Harvest Management</t>
  </si>
  <si>
    <t>ESD- Graz Land Sp</t>
  </si>
  <si>
    <t xml:space="preserve">Maintaining a vigorous vegetative cover will reduce soil detachment by water.  </t>
  </si>
  <si>
    <t xml:space="preserve">Maintaining a vigorous vegetative cover will reduce soil detachment by wind.    </t>
  </si>
  <si>
    <t xml:space="preserve">Not applicable.  </t>
  </si>
  <si>
    <t xml:space="preserve">There will be improved root development, litter accumulation, increased biological activity and decrease number of mechanical operations. </t>
  </si>
  <si>
    <t>There will be an increase in vegetative cover and deeper root systems that may increase soil organic material.</t>
  </si>
  <si>
    <t>By improved forage management, vegetative cover and deeper roots will increase soil organism habitat.</t>
  </si>
  <si>
    <t>Increased forage management will improve root development, litter accumulation and increased biological activity reducing aggregate instability.</t>
  </si>
  <si>
    <t>Improved forage management improves water use efficiency.</t>
  </si>
  <si>
    <t xml:space="preserve">Increased management will retain more surface water and less runoff from rainfall by increased plant cover, roots and litter. </t>
  </si>
  <si>
    <t>Increased retention of surface water will filter more water to groundwater instead of losses to runoff.</t>
  </si>
  <si>
    <t>Improved management and plant health and vigor reduces nutrients and organics used.</t>
  </si>
  <si>
    <t>Management improves vegetative cover, decrease runoff, and increased soil microbiological activity.</t>
  </si>
  <si>
    <t>Managing for desirable plant health and vigor reduces the need for pesticide applications.</t>
  </si>
  <si>
    <t xml:space="preserve">Improved plant density, health and vigor will marginally improve plant uptake. </t>
  </si>
  <si>
    <t>Plants are managed to reduce pest pressure (insects, disease, weeds, invasive plants or plant toxins)</t>
  </si>
  <si>
    <t>Plants are managed to maintain optimal productivity and health.</t>
  </si>
  <si>
    <t xml:space="preserve">Plants are managed to maintain the composition of adapted and suited species.  </t>
  </si>
  <si>
    <t>Improved management will improve quantity and quality of feed and forage.</t>
  </si>
  <si>
    <t>Increased quality and quantity of forage with managed timing of harvest improves terrestrial habitat, food and cover.</t>
  </si>
  <si>
    <t>Removal of forages as hay green-chop or ensilage.</t>
  </si>
  <si>
    <t>Forest Farming</t>
  </si>
  <si>
    <t>The combination of an open tree canopy and robust understory create ideal conditions to slow runoff water, increasing infiltration.</t>
  </si>
  <si>
    <t>Trees or shrubs create turbulence, reduce erosive wind velocities and provide a stable area which stops saltating particles.</t>
  </si>
  <si>
    <t xml:space="preserve">On sites that previously lacked permanent vegetatation, canopy cover and organic matter provide soil buffer during extended tropical droughts to reduce OM oxidation and loss. </t>
  </si>
  <si>
    <t>On sites that previously lacked permanent vegetatation, root penetration, organic matter cycling, and biological activity help to restore soil structure.</t>
  </si>
  <si>
    <t>On sites that previously lacked permanent vegetatation, an increase in biological activity, root depth and density, and vegetative matter cycling from permanent vegetation increases surface and below-ground organic components.</t>
  </si>
  <si>
    <t>On sites that previously lacked permanent vegetatation, plants may take up some salts, and increased root penetration improves infiltration that may lead to increased leaching.</t>
  </si>
  <si>
    <t>Root turnover and litter/detritus from permanent vegetation increases organic matter and organism habitat.</t>
  </si>
  <si>
    <t>Roots and organic matter from permanent vegetation improves soil stability.</t>
  </si>
  <si>
    <t>On sites that previously lacked permanent vegetatation, roots increase infiltration, evapotranspiration utilizes water, and increased soil OM holds water.</t>
  </si>
  <si>
    <t>On sites that previously lacked permanent vegetatation, plant evapotranspiration utilizes water, and increased soil OM holds water.</t>
  </si>
  <si>
    <t xml:space="preserve">Permanent vegetation reduces wind and creates a microclimate where available water is used more efficiently. </t>
  </si>
  <si>
    <t>On sites that were formerly cropland, permanent vegetatation and soil organisms uptake nutrients.</t>
  </si>
  <si>
    <t>Plants and soil organisms uptake nutrients. Increase in tannins due to organic matter.</t>
  </si>
  <si>
    <t>Management of multi layered canopy cover and organic matter impedes movement of harmful pathogens.</t>
  </si>
  <si>
    <t>Management of multi layered canopy cover and organic matter results in increased plant vigor and microbial activity reduces harmful pathogens.</t>
  </si>
  <si>
    <t>Varied canopy layers and surface cover and organic matter management reduces sediment-laden runoff from reaching surface water conveyances.</t>
  </si>
  <si>
    <t>On sites that previously lacked permanent vegetatation, management of mixed multistoried crops reduces need for chemicals to manage pests. Pesticide degradation may be improved by interception of drift by varied canopy layers.</t>
  </si>
  <si>
    <t>On sites that previously lacked permanent vegetatation, management of mixed multistoried crops reduces need for chemicals to manage pests. Also, pesticide degradation may be improved by increased soil organic matter and biological activity.</t>
  </si>
  <si>
    <t>Management of diverse species and organic matter may promote increased uptake.</t>
  </si>
  <si>
    <t>Varied canopy layers and surface cover and organic matter management increases infiltration and reduces need for irrigation or chemical inputs.</t>
  </si>
  <si>
    <t>Permanent vegetation traps air and slows movement of air, reducing wind velocities and wind stress on crops while providing a stable area to intercept air particles.</t>
  </si>
  <si>
    <t>On sites that previously lacked permanent vegetatation, CO2 removed from the air is stored as carbon in living plants (stem, roots, foliage, etc.) and soil organic carbon components.</t>
  </si>
  <si>
    <t>Open tree canopy provides good air turbulence and mixing, diluting odors.</t>
  </si>
  <si>
    <t xml:space="preserve">Planned vegetation is installed and managed to control undesired species. </t>
  </si>
  <si>
    <t>Plants selected are those that make the stand more desirable in structure and composition.</t>
  </si>
  <si>
    <t>Management of multiple layers and surface organic matter reduce ladder fuel load buildup.</t>
  </si>
  <si>
    <t>Suitable plant species may be selected and managed to enhance food/cover/shelter for desired wildlife.</t>
  </si>
  <si>
    <t xml:space="preserve">Selection of trees capable of maximum height growth provide shade to water bodies, reducing water temperatures. </t>
  </si>
  <si>
    <t>Cropland or unmanaged forest with the potential for growing trees or shrubs.</t>
  </si>
  <si>
    <t>Forest Stand Improvement</t>
  </si>
  <si>
    <t>Trees and other vegetation are cut or killed, opening up the canopy and allowing additional light to reach the ground, stimulating understory vegetation and holding soil in place.  Woody debris is left on site in contact with the ground surface.</t>
  </si>
  <si>
    <t>Residual vegetation and debris maintain non-erosive conditions.</t>
  </si>
  <si>
    <t>Equipment used to harvest or remove forest products can compact forest soils; however, forest management plans and practice plans will minimize impacts.</t>
  </si>
  <si>
    <t>Trees and other vegetation are cut or killed; decomposition of woody debris and dead root systems increases soil OM.</t>
  </si>
  <si>
    <t>Forest products that have assimilated salts/chemicals are removed or harvested from the site.</t>
  </si>
  <si>
    <t>When trees and other vegetation are cut or killed, woody debris, leaf litter, and dead root systems become food for soil organisms. Increased heat and light can alter habit in +/- ways.</t>
  </si>
  <si>
    <t xml:space="preserve">Effects on soil stability are +/-. Increased plant vigor holds soil, organic inputs improve stability, but associated road/trail construction/ maintenance can be a negative impact. </t>
  </si>
  <si>
    <t>Reduction in tree density temporarily leads to less evapotranspiration and more water on site, but increases in vigor as the stand regrows will offset this condition.</t>
  </si>
  <si>
    <t>Excess trees and undesired vegetation are removed which reallocates water to remaining desired vegetation or may provide additional water yield from the site.</t>
  </si>
  <si>
    <t>Excess trees and undesired vegetation are removed which leaves more moisture on site to be allocated to desired vegetation.</t>
  </si>
  <si>
    <t>Excess trees and undesired vegetation are removed which provides additional groundwater recharge to the site.</t>
  </si>
  <si>
    <t>Management may includesthe use of pesticides; stand entry may lead to invasion of undesired plants and pests in some caes, but increased health and vigor of desired tree species may reduce the need for pesticide use in others.</t>
  </si>
  <si>
    <t>As the vigor of the stand increases following removal of all or part of the overstory, nutrient uptake increases.</t>
  </si>
  <si>
    <t>Removal of canopy/woody vegetation exposes the site and increases mortality of pathogens that would have otherwise entered surface water.</t>
  </si>
  <si>
    <t>Removal of canopy/woody vegetation exposes the site and increases mortality of pathogens that would have otherwise entered ground water.</t>
  </si>
  <si>
    <t>Use of Best Management Practices, and maintaining vegetative cover, should result in minimal sediment production.</t>
  </si>
  <si>
    <t>Management may include the use of pesticides; stand entry may lead to invasion of undesired plants and pests in some caes, but increased health and vigor of desired tree species may reduce the need for pesticide use in others.</t>
  </si>
  <si>
    <t>Removal of overstory canopy increases  vigor of ground cover that can increase heavy metal uptake and reduces runoff.</t>
  </si>
  <si>
    <t>As the vigor of the stand increases following removal of all or part of the overstory, uptake of heavy metals and some pollutants increases, reducing the potential for leaching.</t>
  </si>
  <si>
    <t>Removal of overstory canopy can increase the amount and vigor of ground cover, slowing runoff and increasing infiltration.</t>
  </si>
  <si>
    <t>Forest products that are storing salts in their biomass may be removed or harvested from the site. Reduced stand density can increase infiltration and leaching of salts.</t>
  </si>
  <si>
    <t>Use of Best Management Practices, including maintaining vegetative cover in riparian zones, should improve water temperature.</t>
  </si>
  <si>
    <t>On fireprone sites, there may be a minimal reduction of particulate matter through reduced incidence of wildfire; however, this improvement is partly offset by emissions from equipment used in stand management.</t>
  </si>
  <si>
    <t>Decomposition increases with canopy opening and releases carbon stored on site. Increased vigor of remaining plants increases their rate of capture of CO2 but it may be many years before on-site storage is recouped. Carbon may be stored in long-lived wood products, or released as CO2 soon after harvest. On some sites there is a decrease in CO2 emissions from reduced incidence of wildfires.</t>
  </si>
  <si>
    <t>On fireprone sites, there may be a minimal reduction of ozone precursors through reduced incidence of wildfire; however, this improvement is partly offset by emissions from equipment used in stand management.</t>
  </si>
  <si>
    <t>Noxious and invasive plants are controlled.</t>
  </si>
  <si>
    <t>Most productive, healthy and vigorous plants are retained.</t>
  </si>
  <si>
    <t>Plants selected for retention are those that make the stand more desirable in structure and composition.</t>
  </si>
  <si>
    <t>Canopy and understory removal reduces fuel loadings, breaks up fuel continuity, removes "ladder" fuels.</t>
  </si>
  <si>
    <t xml:space="preserve">Changes in stand structure may increase forage, but typically not by an amount that would reduce limitations on livestock production. </t>
  </si>
  <si>
    <t>Remaining canopy and understory continue to provide shelter on sites where livestock grazing is appropriate.</t>
  </si>
  <si>
    <t>Changes in stand structure and composition has positive effects on cover and shelter for certain wildlife species and negative effects on others. Decreases in snags, cavity trees, and large trees may affect some less-common species.</t>
  </si>
  <si>
    <t xml:space="preserve">Increased plant vigor and understory development may improve water quality through interception and filtering. </t>
  </si>
  <si>
    <t>Convert land use from more to less intensive operations.  The incidence of wildfire is reduced, and energy use associated with fighting wildfire is also reduced.</t>
  </si>
  <si>
    <t>1) Desired tree species competing with undesired species; 2) overstocked desired tree species.</t>
  </si>
  <si>
    <t>Forest Trails and Landings</t>
  </si>
  <si>
    <t>ESD-For &amp; CED-AE</t>
  </si>
  <si>
    <t>ft</t>
  </si>
  <si>
    <t>Travel-ways and cleared areas are treated to minimize soil detachment by water.</t>
  </si>
  <si>
    <t xml:space="preserve">Disturbed areas are not extensive enough for wind erosion.  </t>
  </si>
  <si>
    <t xml:space="preserve">Travel-ways and cleared areas are treated to minimize soil detachment by water. </t>
  </si>
  <si>
    <t>Trails and landings are designed, located and maintained to minimize on site and off site impacts to resources.</t>
  </si>
  <si>
    <t>Trails and landings are designed, located and maintained to minimize on site and off site impacts to resources including streambanks.</t>
  </si>
  <si>
    <t>Use of designated trails restricts compaction to limited areas.</t>
  </si>
  <si>
    <t xml:space="preserve">Removal of woody vegetation from a site removes organic material that could have become soil organic matter. </t>
  </si>
  <si>
    <t>The chemical make up of the soil is not altered by disturbance or short term manipulation of vegetative cover.</t>
  </si>
  <si>
    <t>Trails and landings are cleared and compacted, decreasing soil organism habitat.</t>
  </si>
  <si>
    <t>Trails and landings are cleared and compacted; effects can be +/- where existing trails are stabilized initially but may become unstable over time.</t>
  </si>
  <si>
    <t>Wet and flood prone areas are avoided.</t>
  </si>
  <si>
    <t>Proper design, location, and maintenance will minimize off-site delivery of sediment and nutrients from areas disturbed during logging.</t>
  </si>
  <si>
    <t>Trails will be designed to minimize erosion.</t>
  </si>
  <si>
    <t xml:space="preserve">Trails and landings facilitate management of undesirable vegetation. </t>
  </si>
  <si>
    <t>Trails and landings are located to avoid negative impacts on desirable plants as well as allow access for management activities to improve productivity, health and vigor.</t>
  </si>
  <si>
    <t>Trails provide firebreaks and access to sites for fuel reduction activities or firefighting.</t>
  </si>
  <si>
    <t>Distribution of animals makes forage more readily available to livestock.</t>
  </si>
  <si>
    <t xml:space="preserve">Practice is +/-. Rehabilitating roads in poor condition can reduce sedimentation. Construction of new roads may increase it. </t>
  </si>
  <si>
    <t>A forest stand where temporary, periodic equipment access is needed to carry out a management activity. Sites are on suited soils with appropriate bearing strength, drainage class, and slope. Sites avoid critical wildlife habitat and environmentally sensitive areas.</t>
  </si>
  <si>
    <t>Fuel Break</t>
  </si>
  <si>
    <t xml:space="preserve">An area of land with a reduction in vegetative cover and surface litter has potential for increases in erosive water energy. </t>
  </si>
  <si>
    <t>Equipment used to treat vegetation can compact soils.; however, conservation plans and practice plans will minimize impacts.</t>
  </si>
  <si>
    <t>Nutrient cycling is diminished on areas with reduced vegetation.</t>
  </si>
  <si>
    <t>Practice is +/-. Reduction in vegetative cover and surface litter can decrease soil organism habitat, but reducing wildfire risk may improve conditions in the longer term.</t>
  </si>
  <si>
    <t>Practice is +/-. Reduction in vegetative cover and surface litter can decrease soil stability, but reducing wildfire risk may improve conditions in the longer term.</t>
  </si>
  <si>
    <t>Removal of vegetation may reduce uptake of subsurface water.</t>
  </si>
  <si>
    <t xml:space="preserve">An area with bare soil or reduced vegetative cover and surface litter has potential for increases in erosive water energy that may transport additional sediments to surface waters. </t>
  </si>
  <si>
    <t>Herbicides, if used to treat fuels, could reach surface water.</t>
  </si>
  <si>
    <t xml:space="preserve">Herbicides applied to treat fuels may reduce vegetative cover, resulting in less pesticide degradation and more pesticide residue reaching groundwater.  </t>
  </si>
  <si>
    <t>Undesired species can colonize areas where vegetation has been treated.</t>
  </si>
  <si>
    <t>Forage species can be favored on a long-term basis to maintain practice function.</t>
  </si>
  <si>
    <t>Removal of trees can exacerbate heat stress.</t>
  </si>
  <si>
    <t>Treatment is +/-.  Reduction in vegetative cover, woody debris, and snags can decrease cover/shelter. The treated area can provide additional food sources for certain wildlife species.</t>
  </si>
  <si>
    <t xml:space="preserve">Reduction of vegetation, snags, and woody debris can increase overland flow and impact water quality. </t>
  </si>
  <si>
    <t>Lands with vegetation or residue fuel loads with potential to carry and/or exacerbate wildfire.</t>
  </si>
  <si>
    <t>Grade Stabilization Structure</t>
  </si>
  <si>
    <t>The action stabilizes channel to prevent further erosion</t>
  </si>
  <si>
    <t>Grade stabilization structures deceases downstream erosion which untimately increases the soil organism habitat.</t>
  </si>
  <si>
    <t xml:space="preserve">Slight potential to temporarily pond storm flows when routing through outlet structure(s).  </t>
  </si>
  <si>
    <t>Since a grade stabilization structure is a pass through structrure it has little to no effect on surface water.</t>
  </si>
  <si>
    <t>Channel is stabilized and protected from excessive erosion.</t>
  </si>
  <si>
    <t>Stabilizing grade diminishes hyporheic (subsurface) flow.</t>
  </si>
  <si>
    <t xml:space="preserve">Soil/plant moisture relationships are improved near and on channel banks for species diversity and plant growth.  </t>
  </si>
  <si>
    <t>Soil/plant moisture relationships are improved near and on channel banks for species diversity and plant growth.  Structures will not inhibit fish passage.</t>
  </si>
  <si>
    <t>Grassed Waterway</t>
  </si>
  <si>
    <t>CED-AE &amp; ESD-Agron</t>
  </si>
  <si>
    <t xml:space="preserve">The unsheltered distance may be reduced by trapping saltating soil particles.   </t>
  </si>
  <si>
    <t>Shaping or grading of the channel conveys runoff water without causing erosion.</t>
  </si>
  <si>
    <t>Runoff is controlled and managed to prevent erosion.</t>
  </si>
  <si>
    <t>Inflows into the stream are controlled to prevent erosion.</t>
  </si>
  <si>
    <t>Permanent vegetation in the area of the waterway increases soil organic matter.</t>
  </si>
  <si>
    <t>Vegetation traps contaminated sediment.</t>
  </si>
  <si>
    <t>Provide stable habitat for  organism</t>
  </si>
  <si>
    <t>Reduces errosion provides stable environment for aggregates</t>
  </si>
  <si>
    <t>Waterways provide outlets for diversions and other water control practices.</t>
  </si>
  <si>
    <t>Subsurface drainage installed as part of this practice removes excess water.</t>
  </si>
  <si>
    <t>Provide outlet for seeps.</t>
  </si>
  <si>
    <t>Increases opportunity for surface water movement</t>
  </si>
  <si>
    <t>reduces opportunity time for infiltration</t>
  </si>
  <si>
    <t>The vegetation in the channel will filter out some sediments, and the vegetation will utilize some nutrients.</t>
  </si>
  <si>
    <t>The action may slightly increases infiltration within the waterway. However, the vegetation will uptake nutrients.</t>
  </si>
  <si>
    <t>Waterway acts as filter and reduces pathogens in the runoff</t>
  </si>
  <si>
    <t>Erosion is controlled, vegetation traps sediment, and runoff is delivered at a safe velocity.</t>
  </si>
  <si>
    <t>The action increases infiltration and traps adsorbed pesticides.</t>
  </si>
  <si>
    <t>Waterway acts as filter and reduces heavy metals in the runoff. Vegetation may take up heavy metals.</t>
  </si>
  <si>
    <t>The action results in slight increase of infiltration that could decrease soluble salts in runoff.</t>
  </si>
  <si>
    <t xml:space="preserve">Water is not retained in the waterway </t>
  </si>
  <si>
    <t>Vegetation is maintained at optimal conditions for the function of the waterway</t>
  </si>
  <si>
    <t>Plants selected for retention are more adapted and suited.</t>
  </si>
  <si>
    <t>grass may provide habitat for smaller wildlife</t>
  </si>
  <si>
    <t>The action improves surface water quality and provides seasonal habitat for aquatic species, especially if connected to a stream or river.</t>
  </si>
  <si>
    <t>Fewer gullies to cross with equipment</t>
  </si>
  <si>
    <t>Grazing Land Mechanical Treatment</t>
  </si>
  <si>
    <t>Increased surface roughness and improved vegetation cover will increase infiltration, reduce runoff, reduce soil movement.</t>
  </si>
  <si>
    <t>An increase in vegetative cover decreases erosion by wind.</t>
  </si>
  <si>
    <t>Fracture cmpacted soil layers and improve soil permeability</t>
  </si>
  <si>
    <t>Improved plant vigor and productivity increases organic matter.</t>
  </si>
  <si>
    <t>Increased infiltration and decreased runoff.</t>
  </si>
  <si>
    <t>Increased water infiltration and improved plant, soil, moisture, and air relationships.</t>
  </si>
  <si>
    <t>Increased water infiltration</t>
  </si>
  <si>
    <t>Modifications to soil conditions will increase infiltration and reduce runoff.  Improved plant growth will better utilize nutrients, decreasing the potential for losses in runoff.</t>
  </si>
  <si>
    <t xml:space="preserve">Not applicable. </t>
  </si>
  <si>
    <t>Slight improvement because of increased infiltration and decreased runoff.</t>
  </si>
  <si>
    <t>Inproved hydrologic indicators increase infiltration and decreases runoff.</t>
  </si>
  <si>
    <t>Intensive disturbance of soil can release particulate matter.  However, improved grazing  land systems will improve vegetative cover and thus reduce overall PM emissions.</t>
  </si>
  <si>
    <t>Intensive disturbance of soil can release stored soil carbon as carbon dioxide.  However, improvements to grazing lands systems can build long-term soil carbon.</t>
  </si>
  <si>
    <t>Undesired plants can colonize newly treated areas.</t>
  </si>
  <si>
    <t>Site is modified to enhance the health and vigor of desired species.</t>
  </si>
  <si>
    <t>Site is modified to enhancing suited and desired species.</t>
  </si>
  <si>
    <t>Treatment improves plant production and species diversity.</t>
  </si>
  <si>
    <t>Renovate and stimulate the plant community for greater productivity and improved terrestrial habitat</t>
  </si>
  <si>
    <t>Groundwater Testing</t>
  </si>
  <si>
    <t xml:space="preserve">The testing itself does not improve water quality degraded by nutrients.  However, if testing indicates their presence in groundwater, it will be the measures taken afterward that will control the movement of nutrients into groundwater.   </t>
  </si>
  <si>
    <t xml:space="preserve">The testing itself does not improve water quality degradation by manure.  However, if testing indicates their presence in groundwater, it will be the measures taken afterward that will control the movement of manure into groundwater.   </t>
  </si>
  <si>
    <t xml:space="preserve">The testing itself does not improve water quality degraded by pesticides.  However, if testing indicates their presence in groundwater, it will be the measures taken afterward that will control the movement of pesticides into groundwater.   </t>
  </si>
  <si>
    <t xml:space="preserve">The testing itself does not improve water quality degraded by salts.  However, if testing indicates their presence in groundwater, it will be the measures taken afterward that will control the movement of salts into groundwater.   </t>
  </si>
  <si>
    <t>Heavy Use Area Protection</t>
  </si>
  <si>
    <t>Establishment of vegetative cover, surfacing with suitable materials, or installing needed structures will provide needed cover to protect area from soil erosion.</t>
  </si>
  <si>
    <t>The surface is protected from erosion by establishing vegetative cover, by surfacing with suitable materials, and/or by installing needed structures.</t>
  </si>
  <si>
    <t>HUAs are not installed on streambanks</t>
  </si>
  <si>
    <t>The HUAP area will be used preferentially and the area adjacent to the site will have less compaction.</t>
  </si>
  <si>
    <t>If vegetation is used to protect the site, organic matter may be increased.  If some other material is used to protect the site, organic matter will be decreased or unchanged.</t>
  </si>
  <si>
    <t>Area treated does not provide good enviroment for organisims</t>
  </si>
  <si>
    <t>Treated area stablizes soil and prevents errosion</t>
  </si>
  <si>
    <t>Impermeable surfaces will cause increased runoff.</t>
  </si>
  <si>
    <t>HUAs will allow collection of manure that would otherwise runoff to contaminate surface water</t>
  </si>
  <si>
    <t>Protection can reduce erosion and sediment.</t>
  </si>
  <si>
    <t>Stabilizing high-traffic areas can reduce the amount of dust generated from human, animal and vehicular traffic.</t>
  </si>
  <si>
    <t>If used, vegetation removes CO2 from the air and stores it in the form of carbon in the plants and soil.</t>
  </si>
  <si>
    <t xml:space="preserve">By providing a protected area for use, there will be less traffic on adjacent areas, resulting in improved plant health. </t>
  </si>
  <si>
    <t>This action reduces inefficient travel patterns around animal feeding operations and manure management operations</t>
  </si>
  <si>
    <t>Hedgerow Planting</t>
  </si>
  <si>
    <t xml:space="preserve">Dense vegetation traps saltating particles. </t>
  </si>
  <si>
    <t>Root development in the footprint of the practice will improve soil structure and porosity.</t>
  </si>
  <si>
    <t>Permanent vegetation increases soil organic matter in the footprint of the practice.</t>
  </si>
  <si>
    <t>Tall vegetation will trap snow upwind of structures and animal concentration areas.</t>
  </si>
  <si>
    <t xml:space="preserve">Nutrients from runoff are removed when the strips of vegetation are established where they can intercept overland flow or wind-borne soil. </t>
  </si>
  <si>
    <t>The action reduces pesticide drift and may reduce runoff and erosion.  Also, the borders may attract beneficial insects or trap insect pests which reduce the need for pesticide applications.</t>
  </si>
  <si>
    <t>Use of this practice along small streams increases shade and moderates stream temperatures.</t>
  </si>
  <si>
    <t>Permanent rows of trees or shrubs can reduce wind erosion and intercept and trap airborne particles and ammonia.</t>
  </si>
  <si>
    <t>Can be used to intercept and filter odorous gases.</t>
  </si>
  <si>
    <t>Permanent rows of trees or shrubs can intercept and trap airborne ammonia.</t>
  </si>
  <si>
    <t>Plants selected will be maintained at optimal growing conditions for the intended purpose.</t>
  </si>
  <si>
    <t>Hedgerows can provide some shade and protection from wind.</t>
  </si>
  <si>
    <t>If designed to benefit wildlife, improvement may be realized</t>
  </si>
  <si>
    <t>Herbaceous Weed Treatment</t>
  </si>
  <si>
    <t xml:space="preserve">Increase health and vigor of desirable plant species increases ground cover decreasing sheet and rill erosion.  </t>
  </si>
  <si>
    <t>Increase health and vigor of desirable plant species increases ground cover decreasing wind erosion.</t>
  </si>
  <si>
    <t>Increase health and vigor of desirable plant species increases ground cover decreasing  erosion potential.</t>
  </si>
  <si>
    <t>Removal of pervasive plants will result in more roots per area which builds more habitat.</t>
  </si>
  <si>
    <t>Removal of pervasive plants will result in more roots per area which builds more aggregates.</t>
  </si>
  <si>
    <t>Removal of pervasive plants will result in more desirable plant leaves, stems and roots per area which builds organic matter holding more surface water.</t>
  </si>
  <si>
    <t>Removal of pervasive plants will result in more desirable plant leaves, stems and roots per area which allows water to go to groundwater instead of runoff.</t>
  </si>
  <si>
    <t>Based on management objective</t>
  </si>
  <si>
    <t>There may be a slight improvement due to plant community ground cover reducing overland flow.</t>
  </si>
  <si>
    <t>Pesticides may be used to control vegetation.</t>
  </si>
  <si>
    <t>Functional group change may create effect.</t>
  </si>
  <si>
    <t>Removal of vegetation by mechanical means or burning can increase short-term PM emissions.  However, there should be no long-term effect from herbaceous weed control.</t>
  </si>
  <si>
    <t>Removal of vegetation by burning can increase short-term CO2 emissions.  However, there should be a positive long-term carbon sequestration effect from herbaceous weed control, especially when used to release desired deep-rooted perennial species.</t>
  </si>
  <si>
    <t>Removal of vegetation by chemical means or burning can increase short-term VOC and/or NOx emissions.  However, there should be no long-term effect from herbaceous weed control.</t>
  </si>
  <si>
    <t>Removal of vegetation by chemical means or burning can increase short-term NOx emissions.  However, there should be no long-term effect from herbaceous weed control.</t>
  </si>
  <si>
    <t>Undesirable species will be removed by physical, chemical, or biological means to make it suitable for the desired plant community.</t>
  </si>
  <si>
    <t>Management may reduces fuel loadings.</t>
  </si>
  <si>
    <t xml:space="preserve">The reduction of undesirable  species increases production of forage that meets nutritional and productive needs for livestock. </t>
  </si>
  <si>
    <t>Improvement in composition, structure, amount, and availability of desired plants for terrestrial food, cover and shelter.</t>
  </si>
  <si>
    <t>Planning area has brush cover.</t>
  </si>
  <si>
    <t>Herbaceous Wind Barriers</t>
  </si>
  <si>
    <t>Stiff stemmed herbaceous vegetation established across the prevailing wind erosion direction reduces soil erosion from wind by trapping saltating soil particles and sheltering an area down wind.</t>
  </si>
  <si>
    <t>Organic matter loss by wind erosion is reduced.</t>
  </si>
  <si>
    <t>Plant materials may provide organism habitat.</t>
  </si>
  <si>
    <t>Trapped snow can provide additional plant available moisture if plant materials are present at the correct time.</t>
  </si>
  <si>
    <t>The action reduces soil erosion from wind and the potential transport of soil-adsorbed nutrients to surface water.</t>
  </si>
  <si>
    <t>Vegetation reduces soil erosion from wind and the resulting offsite sediment deposits</t>
  </si>
  <si>
    <t xml:space="preserve">The action reduces soil erosion from wind.  Also, the barriers may attract beneficial insects or trap insect pests which reduce the need for pesticide applications.  </t>
  </si>
  <si>
    <t>Properly spaced barriers can effectively reduce wind erosion and particulate emissions.</t>
  </si>
  <si>
    <t>Vegetation removes CO2 from the air and stores it in the form of carbon in the plants and soil and reduced soil organic matter loss</t>
  </si>
  <si>
    <t>Plants selected will be maintained at optimal growing conditions as the wind barrier.  Crop damage is minimized by reducing wind velocity and wind-borne soil particles.</t>
  </si>
  <si>
    <t xml:space="preserve">Plants selected are adapted and suited. Wind barrier plants may be different from the field crop.  Some structure and composition for the field may improve.  Ecological function may improve. </t>
  </si>
  <si>
    <t>When compatible, selected species can improve food and cover habitat, attract desirable organisms and may trap undesirable organisms.</t>
  </si>
  <si>
    <t>Location of wind barrier can decrease sediment delivery to surface water.</t>
  </si>
  <si>
    <t>High Tunnel System</t>
  </si>
  <si>
    <t>Excess runoff from plastic causes concentrated flow</t>
  </si>
  <si>
    <t>Cover will produce more concentrated runoff and could result in adjacent ponding/flooding if not properly addressed</t>
  </si>
  <si>
    <t>requires irrigation where non was required prior</t>
  </si>
  <si>
    <t>Concentrated flow from tunnel</t>
  </si>
  <si>
    <t>Tunnel increases plant healh and vigor by extending growing season</t>
  </si>
  <si>
    <t>Although the hoop structure may capture solar energy, more energy is needed for irrigation and other management</t>
  </si>
  <si>
    <t>The same tillage and physical inputs are required with or without the tunnel</t>
  </si>
  <si>
    <t>Hillside Ditch</t>
  </si>
  <si>
    <t>A channel constructed across the slope diverts damaging runoff and shortens slope length</t>
  </si>
  <si>
    <t xml:space="preserve">A channel constructed across the slope diverts damaging runoff to a protected outlet. </t>
  </si>
  <si>
    <t>Diverts damaging runoff and shorten slope length.</t>
  </si>
  <si>
    <t>Diverts overland flow that may reach streambanks.</t>
  </si>
  <si>
    <t>Installation intended to collect, divert runoff from eroding slopes. Reduction of flooding, ponding is an associated result but not main practice purpose.</t>
  </si>
  <si>
    <t>Hillside ditch may provide outlet for seepage</t>
  </si>
  <si>
    <t>Helps collect excess water and convey to other locations where the water maybe used.</t>
  </si>
  <si>
    <t>The action collects runoff and delivers possible organics and dissolved nutrients to surface water.</t>
  </si>
  <si>
    <t>Collects runoff and delivers possible pesticides to surface water</t>
  </si>
  <si>
    <t>Collects and slows run-off to a non-erosive velocity.</t>
  </si>
  <si>
    <t>The action collects runoff and may deliver heavy metals to surface water.</t>
  </si>
  <si>
    <t>The action collects runoff but does not affect the total salt load from the field.</t>
  </si>
  <si>
    <t>Ditches collect but do not retain overland flow.</t>
  </si>
  <si>
    <t>Diverting runoff and reducing erosion will enhance the health and vigor of desired species.</t>
  </si>
  <si>
    <t>Irrigation and Drainage Tailwater Recovery</t>
  </si>
  <si>
    <t xml:space="preserve">Tailwater is safely conveyed to a recovery site, therefore reducing concentrated flow.  </t>
  </si>
  <si>
    <t>Tailwater is eliminated from gully.</t>
  </si>
  <si>
    <t>Tailwater is eliminated from over land flow.</t>
  </si>
  <si>
    <t>Increased soil moisture in the profile may result in increased compaction during field operations.</t>
  </si>
  <si>
    <t>Reuse of contaminated water increases salts in the profile.</t>
  </si>
  <si>
    <t>Recovery and storage of site drinage, runoff/tailwater eliminates runoff and ponding.</t>
  </si>
  <si>
    <t>Seepage from pit.</t>
  </si>
  <si>
    <t>Possible seepage from pit.</t>
  </si>
  <si>
    <t>Storage and reuse can increases available water.</t>
  </si>
  <si>
    <t xml:space="preserve">The action traps nutrients and organics. </t>
  </si>
  <si>
    <t>Because of reduced sediment yields and runoff</t>
  </si>
  <si>
    <t xml:space="preserve">The action reuses irrigation water that may have higher levels of pathogens.  </t>
  </si>
  <si>
    <t>Sediment is trapped as water velocity is reduced.</t>
  </si>
  <si>
    <t>The action retains pesticide residues for degradation.</t>
  </si>
  <si>
    <t>Seepage that may contain pesticide residues is controlled .</t>
  </si>
  <si>
    <t>The action captures irrigation and/or drainage runoff and associated metal-laden sediment.</t>
  </si>
  <si>
    <t xml:space="preserve">The action reuses irrigation water that may have higher levels of heavy metals.  </t>
  </si>
  <si>
    <t xml:space="preserve">The infiltration that occurs in the tailwater pond will reduce the amount of salt leaving the field.  </t>
  </si>
  <si>
    <t xml:space="preserve">The action results in water reuse, which concentrates the contaminants in water that infiltrates.  </t>
  </si>
  <si>
    <t>Warm surface irrigation and/or drainage water is re-used rather than discharged to streams or other water bodies.</t>
  </si>
  <si>
    <t>May be designed to reduced energy use that will typically reduce GHG emissions.</t>
  </si>
  <si>
    <t>Increased water availability and managed application enhances plant growth, health and vigor.</t>
  </si>
  <si>
    <t>Reuse of tailwater runoff will result in reduced energy use for pumping.</t>
  </si>
  <si>
    <t>Mod Imp since a purpose is to reduce energy use. Added sentence regarding reduced energy use may reduce GHG emissions.</t>
  </si>
  <si>
    <t>Irrigation Canal or Lateral</t>
  </si>
  <si>
    <t xml:space="preserve">A channel constructed across the slope may intercept runoff water and shorten the slope length.  </t>
  </si>
  <si>
    <t xml:space="preserve">A channel constructed across the slope may intercept runoff water.  </t>
  </si>
  <si>
    <t xml:space="preserve">May prevent small amounts of erosion </t>
  </si>
  <si>
    <t>The canal may intercept surface runoff and act as floodway to remove, convey storm flows</t>
  </si>
  <si>
    <t>May provide a water source for infiltration that will add to subsurface water.</t>
  </si>
  <si>
    <t>Canal may provide outlet for seepage, however canals may provide a source of seepage.</t>
  </si>
  <si>
    <t>Canals transport water to areas of irrigation use.</t>
  </si>
  <si>
    <t>Return flows from canals may deliver dissolved and sediment-attached nutrients to surface water.</t>
  </si>
  <si>
    <t>Return flows from canals may deliver possible contaminates to surface water</t>
  </si>
  <si>
    <t>Canal could distribute water more efficiently or could increase return flows that deliver contaminates to surface water.</t>
  </si>
  <si>
    <t>Increased water availability enhances plant growth, health and vigor.</t>
  </si>
  <si>
    <t>Irrigation Ditch Lining</t>
  </si>
  <si>
    <t>Lining will promote irrigation ditch conveyance and prevent waterlogged conditions in adjacent fields.</t>
  </si>
  <si>
    <t>Seepage from ditch or canal will be eliminated.</t>
  </si>
  <si>
    <t>Lining eliminates water losses providing more water for irrigation.</t>
  </si>
  <si>
    <t>Lined ditches reduce the delivery of sediment-attached nutrients to surface water.</t>
  </si>
  <si>
    <t>Lining eliminates seepage.</t>
  </si>
  <si>
    <t>May collect runoff and return flows that could deliver  contaminates to surface water.</t>
  </si>
  <si>
    <t xml:space="preserve">The action eliminates seepage losses from canals, which reduces the potential for movement of pathogens to groundwater.    </t>
  </si>
  <si>
    <t>Impervious materials prevents erosion.</t>
  </si>
  <si>
    <t>The action may collect runoff and return flows may deliver possible contaminates to surface water.</t>
  </si>
  <si>
    <t xml:space="preserve">The action eliminates seepage losses from canals, which reduces the potential for movement of heavy metals to groundwater.    </t>
  </si>
  <si>
    <t>The action eliminates the potential for irrigation water to pick up salts from the ditch.</t>
  </si>
  <si>
    <t xml:space="preserve">The action eliminates seepage from earth canals which can move soluble salts to the ground water.    </t>
  </si>
  <si>
    <t>Conservation irrigation systems minimize affects to surface water quality.</t>
  </si>
  <si>
    <t>Increased water availability and access enhances plant growth, health and vigor.</t>
  </si>
  <si>
    <t>Mod Imp since a purpose is to reduce energy use.</t>
  </si>
  <si>
    <t>Irrigation Field Ditch</t>
  </si>
  <si>
    <t xml:space="preserve">A ditch constructed across the slope may intercept runoff water and shorten the slope length. </t>
  </si>
  <si>
    <t xml:space="preserve">A ditch constructed across the slope may intercept runoff water.  </t>
  </si>
  <si>
    <t>May collect and conveys runoff to safe outlet.</t>
  </si>
  <si>
    <t>May provide outlet for seepage, however canals may provide a source of seepage.</t>
  </si>
  <si>
    <t>Ditches facilitate proper use of irrigation water.</t>
  </si>
  <si>
    <t>May collect runoff and return flows that deliver possible contaminates to surface water.</t>
  </si>
  <si>
    <t>Return flows from canals may deliver contaminates to surface water.</t>
  </si>
  <si>
    <t>Irrigation Land Leveling</t>
  </si>
  <si>
    <t>Reshaping the surface of the land provides the opportunity for more uniform flow.</t>
  </si>
  <si>
    <t xml:space="preserve">Equipment used for cuts and fills will cause compaction, which may be substantial in the short term.   </t>
  </si>
  <si>
    <t>The process of cuts and fills alters the soil profile.</t>
  </si>
  <si>
    <t>Cuts may alter the soil profile moving salts into the root zone from deeper layers.</t>
  </si>
  <si>
    <t>Uniform slopes reduce ponding. May increase runoff.</t>
  </si>
  <si>
    <t>Because of more uniform infiltration and less ponding</t>
  </si>
  <si>
    <t>Leveling facilitates more uniform application of irrigation water.</t>
  </si>
  <si>
    <t>The uniform surface that results from this practice increases infiltration and reduces the potential for transport of nutrients to surface water.</t>
  </si>
  <si>
    <t>The action smoothes the surface which reduces ponding and the transport of nutrients to ground water.</t>
  </si>
  <si>
    <t>Uniform surface reduces transport to surface water</t>
  </si>
  <si>
    <t>The uniform surface grade reduces ponding and excessive infiltration of contaminated water.</t>
  </si>
  <si>
    <t>Land surface is formed to a non-erosive grade.</t>
  </si>
  <si>
    <t>A uniform surface reduces the amount of runoff.</t>
  </si>
  <si>
    <t>A uniform surface reduces deep percolation.</t>
  </si>
  <si>
    <t>Uniform surface reduces transport to surface water.</t>
  </si>
  <si>
    <t>The action allows more efficient use of irrigation water, but does not affect the amount of salt leaving the field.</t>
  </si>
  <si>
    <t>Uniform surface eliminates ponding and associated infiltration, decreasing salt transport to ground water.</t>
  </si>
  <si>
    <t>Intensive disturbance of soil can release particulate matter, but this is a short-term effect.  Better irrigation capability via land leveling should have a corresponding positive effect by allowing for better soil moisture management.</t>
  </si>
  <si>
    <t>Intensive disturbance of soil can release stored soil carbon as carbon dioxide, but this is a short-term effect.</t>
  </si>
  <si>
    <t>Increased irrigation efficiency improves crop health and vigor which decrease weed competition.</t>
  </si>
  <si>
    <t>Site modification to improve irrigation application enhances the health and vigor of desired species.</t>
  </si>
  <si>
    <t>More efficient water distribution, will result in reduced energy use for pumping.</t>
  </si>
  <si>
    <t>Irrigation Pipeline</t>
  </si>
  <si>
    <t>Pipe can act as a collection and transport for water to prevent erosion.</t>
  </si>
  <si>
    <t>Pipeline will be used in conjunction with other practice to address resource concern.</t>
  </si>
  <si>
    <t>Pipeline can collect and convey excessive subsurface water to suitable outlet.</t>
  </si>
  <si>
    <t>Pipeline can collect and convey excessive seepage to suitable outlet.</t>
  </si>
  <si>
    <t>Pipe will convey water and make it possible to use more efficiently.</t>
  </si>
  <si>
    <t>Utilizing pipelines for water delivery reduces the delivery of sediment-attached nutrients to surface water.</t>
  </si>
  <si>
    <t>Pipeline eliminates surface water flow reducing contaminated water runoff.</t>
  </si>
  <si>
    <t>Pipeline does not pick up contaminated surface runoff.</t>
  </si>
  <si>
    <t>Piipline eliminates surface flow that could pick up salts from an unlined ditch.  The pipeline also eliminates evaporation, which can concentrate salts in irrigation water.</t>
  </si>
  <si>
    <t>May be designed to reduce energy use that will typically reduce GHG emissions.</t>
  </si>
  <si>
    <t>Properly sizing pipe to reduce friction losses, will result in reduced energy use for pumping. Pipeline can be used to eliminate pumping of water and powering center pivot equipment.</t>
  </si>
  <si>
    <t>Irrigation Reservoir</t>
  </si>
  <si>
    <t>Due to stabilization gully from embankment construction.</t>
  </si>
  <si>
    <t>Reduced peak flows downstream from reservoir.</t>
  </si>
  <si>
    <t xml:space="preserve">Peak flows are reduced. </t>
  </si>
  <si>
    <t>Seepage from reservoir.</t>
  </si>
  <si>
    <t>Possible seepage from Reservoir.</t>
  </si>
  <si>
    <t>Storage water for irrigation can be used in amore timely fashion increasing efficiency.</t>
  </si>
  <si>
    <t>May increase because of aquatic animal feed or decaying vegetation.</t>
  </si>
  <si>
    <t>Reservoirs can also provide stock water.</t>
  </si>
  <si>
    <t>Allows for off-peak or night time irrigation, will can result in reduced energy use for pumping.</t>
  </si>
  <si>
    <t>Irrigation System, Microirrigation</t>
  </si>
  <si>
    <t>The action limits the wetted area in the soil profile as compared to other irrigation methods.  The compaction during field operations should be limited.</t>
  </si>
  <si>
    <t>Improved irrigation allows the limited leaching of salt below the root zone.</t>
  </si>
  <si>
    <t>More uniform applications reduces ponding and excessive tailwater runoff.</t>
  </si>
  <si>
    <t>A more uniform and efficient irrigation prevents losses to deep percolation.</t>
  </si>
  <si>
    <t>Small irrigation applications and improved uniformity reduces seepage.</t>
  </si>
  <si>
    <t>Water is applied more efficiently and uniformly.</t>
  </si>
  <si>
    <t>Efficient and uniform irrigation reduces the potential for transport of dissolved nutrient to surface water.</t>
  </si>
  <si>
    <t>The action improves water use efficiency resulting in decreased deep percolation.</t>
  </si>
  <si>
    <t>Efficient and uniform irrigation reduces transport to surface water</t>
  </si>
  <si>
    <t>Uniform water application reduces the potential for deep percolation.</t>
  </si>
  <si>
    <t>Installation of irrigation system limits or eliminates surface erosion and resulting sedimentation.</t>
  </si>
  <si>
    <t>Efficient and uniform irrigation reduces runoff and erosion.</t>
  </si>
  <si>
    <t>Efficient and uniform irrigation reduces deep percolation.</t>
  </si>
  <si>
    <t>Efficient and uniform irrigation reduces transport to surface water.</t>
  </si>
  <si>
    <t xml:space="preserve">The action reduces the potential for runoff from the field but concentrates salts around the wetted perimeter. </t>
  </si>
  <si>
    <t>Efficient and uniform irrigation reduces soluble contaminant transport to ground water.  Magnitude of effect depends on previous irrigation method.</t>
  </si>
  <si>
    <t>Increased production from irrigation lowers the soil wind erodibility group by one class.</t>
  </si>
  <si>
    <t>Increased vegetative growth from irrigation can improve carbon sequestration in a reduced tillage system. May be designed to reduce energy use that will typically reduce GHG emissions.</t>
  </si>
  <si>
    <t>Improved irrigation efficiency improves crop health and vigor which decreases weed competition.</t>
  </si>
  <si>
    <t>Production will be improved with uniform and consistent application of water.</t>
  </si>
  <si>
    <t>Requires less water and lower pressure pumping. Substantially reduces water needs because being applied directly to plant roots.</t>
  </si>
  <si>
    <t>Irrigation System, Surface &amp; Subsurface</t>
  </si>
  <si>
    <t xml:space="preserve">Wetting the surface reduces soil detachment by wind. </t>
  </si>
  <si>
    <t>Tailwater runoff  may cause gully erosion.</t>
  </si>
  <si>
    <t>Over land return flows cause erosion on streambanks.</t>
  </si>
  <si>
    <t xml:space="preserve">The action should allow better management of salts, but the degree of impact depends on water management. </t>
  </si>
  <si>
    <t>Because of more uniform infiltration.</t>
  </si>
  <si>
    <t>Efficient and uniform irrigation reduces transport of nutrients to surface water.</t>
  </si>
  <si>
    <t>Efficient and uniform irrigation reduces transport to ground water.</t>
  </si>
  <si>
    <t xml:space="preserve">The action allows more efficient application of irrigation water, which reduces the potential for runoff from the field. </t>
  </si>
  <si>
    <t>An irrigation application moistens the soil surface and reduces the erodibility of the soil.  Increased production from irrigation lowers the soil wind erodibility group by one class.</t>
  </si>
  <si>
    <t>Increased vegetative growth from irrigation can improve carbon sequestration in a reduced tillage system. May be designed to reduced energy use that will typically reduce GHG emissions.</t>
  </si>
  <si>
    <t>Improvement of Distribution Uniformity can result in reduced energy use for pumping.</t>
  </si>
  <si>
    <t>Irrigation Water Management</t>
  </si>
  <si>
    <t>CED-WME &amp; ESD-Agron</t>
  </si>
  <si>
    <t xml:space="preserve">Managing water to maintain surface moisture reduces soil detachment by wind. </t>
  </si>
  <si>
    <t>The action promotes optimum biomass production.</t>
  </si>
  <si>
    <t>Water can be managed to leach salts and chemicals below the root zone</t>
  </si>
  <si>
    <t xml:space="preserve">More efficient irrigation water application should reduce excess runoff and over-saturation </t>
  </si>
  <si>
    <t>Management of irrigation water will help reduce excess subsurface water.</t>
  </si>
  <si>
    <t>Managed application of water for irrigation will increase the efficiency of use.</t>
  </si>
  <si>
    <t>Water is applied at rates that reduce the potential for erosion and detachment, and minimize nutrient transport to surface water.</t>
  </si>
  <si>
    <t>Water is applied at rates and times that minimize nutrient transport to ground water.</t>
  </si>
  <si>
    <t>Water is applied at rates that minimize pathogens transport to surface water</t>
  </si>
  <si>
    <t>Water is applied at rates that minimize pathogen transport to ground water.</t>
  </si>
  <si>
    <t>Water is applied at rates that minimize soil erosion.</t>
  </si>
  <si>
    <t>Controlling the volume, frequency, and application rate of irrigation water reduces runoff and erosion that may carry pesticides into surface water.</t>
  </si>
  <si>
    <t>Controlling the volume, frequency, and application rate of irrigation water reduces deep percolation.</t>
  </si>
  <si>
    <t>Water is applied at rates that minimize heavy metals transport to surface water.</t>
  </si>
  <si>
    <t>Water is applied at rates that minimize heavy metal transport to ground water.</t>
  </si>
  <si>
    <t>Water is applied at rates that minimize salinity transport to surface water.</t>
  </si>
  <si>
    <t>Water is applied at rates that minimize salinity transport to ground water.</t>
  </si>
  <si>
    <t>Maintaining adequate soil moisture content reduces the potential soil erodibility and increases crop growth and residue production.</t>
  </si>
  <si>
    <t>Increased vegetative growth from irrigation can improve carbon sequestration in a reduced tillage system. Alternated wetting and drying (AWD) in flooded crops can reduce methane emissions.</t>
  </si>
  <si>
    <t>Managed application of water enhances plant growth, health and vigor.</t>
  </si>
  <si>
    <t>Improvement of Irrigation Efficiency can result in reduced energy use for pumping.</t>
  </si>
  <si>
    <t>Land Clearing</t>
  </si>
  <si>
    <t>Establishment of temporary vegetative cover is needed to protect the treated area from erosion until the planned use is in place.</t>
  </si>
  <si>
    <t xml:space="preserve">The action requires that temporary cover will be established as necessary to control wind erosion on the cleared area until the planned land use is in place.   </t>
  </si>
  <si>
    <t xml:space="preserve">The action requires that temporary cover will be established as necessary to control water erosion on the cleared area until the planned land use is in place.   </t>
  </si>
  <si>
    <t>Clearing will reduce vegetation resulting in a short term increase of erosion.</t>
  </si>
  <si>
    <t>Clearing may allow for increased vehicle traffic.</t>
  </si>
  <si>
    <t>Organic material may be removed by clearing.</t>
  </si>
  <si>
    <t>Removes vegetation and  distrubes soil</t>
  </si>
  <si>
    <t>Moderate to Substantial Worsening</t>
  </si>
  <si>
    <t>Removal of vegetation may increase runoff.</t>
  </si>
  <si>
    <t>Removal of vegetation may decrease evapotranspiration.</t>
  </si>
  <si>
    <t>reduces obstruction to surface water movement</t>
  </si>
  <si>
    <t>Removal of permanent vegetative cover may increase runoff and erosion and the delivery of sediment-attached nutrients to surface water.</t>
  </si>
  <si>
    <t>removal of cover may increase runoff and erosion</t>
  </si>
  <si>
    <t>Removal of trees and vegetation will increase runoff and erosion. Mitigation is part of practice design.</t>
  </si>
  <si>
    <t xml:space="preserve">Removal of trees, stumps, and other vegetation increases runoff and erosion. </t>
  </si>
  <si>
    <t>Removal of cover may increase runoff and erosion.</t>
  </si>
  <si>
    <t>Removal of cover may increase transport of salinity if contained in runoff and erosion related sediments.</t>
  </si>
  <si>
    <t>Removal of canopy cover reduces the amount of shade and cooling effects on streams and water courses. Mitigation is part of practice design.</t>
  </si>
  <si>
    <t>Equipment operations temporarily produce particulate emissions and exhaust emissions.  Also, disturbance of the soil surface can release particulate emissions and cleared land may have more susceptibility to PM emissions from wind erosion.</t>
  </si>
  <si>
    <t>Carbon can be released with the disposal of material if the material is burned and/or soil surface disturbed.</t>
  </si>
  <si>
    <t>There is a short-term increase in vehicle emissions and ozone precursors from land clearing equipment.</t>
  </si>
  <si>
    <t>Removal of undesirable plants will provide a better growing environment for desired plant species.</t>
  </si>
  <si>
    <t>Activities reduce fuel load buildup.</t>
  </si>
  <si>
    <t>Removal of vegetation will reduce shelter.</t>
  </si>
  <si>
    <t>Clearing removes tree-related food.Removal of vegetation will reduce cover/shelter.</t>
  </si>
  <si>
    <t>May increase sediment and runoff</t>
  </si>
  <si>
    <t xml:space="preserve">This action is typically designed to improve or facilitate farm and ranch operations, such as squaring up irrigated field. </t>
  </si>
  <si>
    <t>Land Reclamation, Abandoned Mined Land</t>
  </si>
  <si>
    <t>CED-DE &amp; ESD-AH</t>
  </si>
  <si>
    <t>Reshaping of disturbed land and establishing vegetative cover can reduce erosion from water.</t>
  </si>
  <si>
    <t>Reshaping of disturbed land and establishing vegetative cover can reduce erosion from wind.</t>
  </si>
  <si>
    <t>Onsite gullies are reclaimed and stabilized.</t>
  </si>
  <si>
    <t>Mulching, soil amendments, compost, and tillage will address soil compaction of the reconstructed area.</t>
  </si>
  <si>
    <t>Soil organic matter is a major concern that will be addressed by mulching, soil amendments, manure, compost, and high biomass producing plants</t>
  </si>
  <si>
    <t>Contaminated soil will be removed from the surface and buried using precautions that prevent water contamination</t>
  </si>
  <si>
    <t>Land reconstruction will include grading, shaping, and revegetation thereby reducing the potential for flooding and ponding.</t>
  </si>
  <si>
    <t>Reconstructed mine land provides reduced runoff and erosion and the filtering effects of vegetation reduces the risk of harmful levels of pathogens entering surface water.</t>
  </si>
  <si>
    <t>Erosion control and revegetation will reduce concerns about sediments.</t>
  </si>
  <si>
    <t>The action results in increased vegetative growth which may take up heavy metals.</t>
  </si>
  <si>
    <t>Improved vegetative cover will stabilize slopes reducing runoff from salt-affected soils.</t>
  </si>
  <si>
    <t>The action results in increased vegetative growth which may take up contaminants.</t>
  </si>
  <si>
    <t>Vegetation stabilizes the soil surface and helps to keep soil particulate from being emitted.</t>
  </si>
  <si>
    <t>Vegetative cover species will be selected and maintained at optimal conditions for the intended purpose.</t>
  </si>
  <si>
    <t>When species are selected for stabilization, they are adapted and suited.</t>
  </si>
  <si>
    <t>Revegetation efforts could include species that provide quality forage for livestock.</t>
  </si>
  <si>
    <t>Plant materials selected will improve quantity and quality of habitat.  Reconstruction plans will provide for wildlife habitat improvements according to client objectives</t>
  </si>
  <si>
    <t>Reconstruction plans will provide for wildlife habitat improvements according to client objectives</t>
  </si>
  <si>
    <t>Land Reclamation, Landslide Treatment</t>
  </si>
  <si>
    <t>CED-SE</t>
  </si>
  <si>
    <t>The establishment of vigorous vegetative cover will reduce erosion from water.</t>
  </si>
  <si>
    <t>The establishment of vigorous vegetative cover will reduce erosion from wind.</t>
  </si>
  <si>
    <t>Site modifications may include revegetation or other features that impact compaction.</t>
  </si>
  <si>
    <t>Site modifications including vegetation establishment increases on-site organic matter.</t>
  </si>
  <si>
    <t>In some cases the loose talus may contain salts or other material that must be removed to re-establish vegetation.</t>
  </si>
  <si>
    <t>Treatment has potential to alleviate flooding and ponding due to blockage in stream, river channels</t>
  </si>
  <si>
    <t>Removal of water to stabilize slopes reduces seepage.</t>
  </si>
  <si>
    <t>Because of increased cover and reduced infiltration</t>
  </si>
  <si>
    <t>Erosion control and increased cover will reduce runoff and sediment.</t>
  </si>
  <si>
    <t>Increased vegetation increases infiltration and reduces runoff and erosion.</t>
  </si>
  <si>
    <t>Land Reclamation, Toxic Discharge Control</t>
  </si>
  <si>
    <t>Establishing vegetation on areas where the soil surface is exposed can reduce erosion from water.</t>
  </si>
  <si>
    <t>Establishing vegetation on areas where the soil surface is exposed can reduce erosion from wind.</t>
  </si>
  <si>
    <t>The action reduces salts and toxic chemicals both on and off-site.</t>
  </si>
  <si>
    <t>Site modification reduces ponding and runoff.</t>
  </si>
  <si>
    <t>Control of onsite  water reduces subsurface water.</t>
  </si>
  <si>
    <t>Control of onsite  water reduces seepage.</t>
  </si>
  <si>
    <t>Control of discharge and reduction in infiltration reduces off-site movement of contaminated water.</t>
  </si>
  <si>
    <t>The action reduces infiltration through spoils containing heavy metals.</t>
  </si>
  <si>
    <t>The action reduces infiltration into spoils containing contaminants.</t>
  </si>
  <si>
    <t>Lined Waterway or Outlet</t>
  </si>
  <si>
    <t>Shaping and lining the channel conveys runoff water without causing erosion.</t>
  </si>
  <si>
    <t>The action stabilizes existing and prevent future gully erosion.</t>
  </si>
  <si>
    <t>Lining stablizes soil and prevents erosion</t>
  </si>
  <si>
    <t>Lined waterway would assist surface runoff collection, conveyance.  Additional ponding/flooding should not increase due to design.</t>
  </si>
  <si>
    <t>The action has no direct effect on any resource concern.  Wells do provide an access to aquifers and the water table to monitor fluctuations in groundwater elevations.</t>
  </si>
  <si>
    <t>The action reduces infiltration and seepage from waterways.</t>
  </si>
  <si>
    <t>Lining may reduce infiltration</t>
  </si>
  <si>
    <t>The action reduces the potential to contaminate groundwater.</t>
  </si>
  <si>
    <t>The action conveys water quickly and will not result in increased surface water temperatures.</t>
  </si>
  <si>
    <t>If food sources exist they will be eliminated.</t>
  </si>
  <si>
    <t>Improves field operations by allowing consistent headrows</t>
  </si>
  <si>
    <t>Livestock Pipeline</t>
  </si>
  <si>
    <t>Available water to facilitate grazing management improves growth and vigor of plants.</t>
  </si>
  <si>
    <t>Pipeline facilitates the distribution of water to livestock.</t>
  </si>
  <si>
    <t>Properly sizing pipe to reduce friction losses, will result in reduced energy use for pumping.</t>
  </si>
  <si>
    <t>Livestock Shelter Structure</t>
  </si>
  <si>
    <t>576</t>
  </si>
  <si>
    <t>ea.</t>
  </si>
  <si>
    <t>The practice gives animals a place to shelter away from stream banks and riparian areas</t>
  </si>
  <si>
    <t>Moving livestock away from streams and riparian areas will decreae the probability of excess  manure nutrients in the water</t>
  </si>
  <si>
    <t>Livestock shelter availability will increase likelihood that aniimals will graze away from riparian areas.</t>
  </si>
  <si>
    <t>Practice will provide shelter from wind or sun away from riparian areas</t>
  </si>
  <si>
    <t>Mine Shaft &amp; Adit Closing</t>
  </si>
  <si>
    <t>The action is designed to prevent subsidence around mine area.</t>
  </si>
  <si>
    <t>Closure limits surface water entering mine and adding to subsurface water.</t>
  </si>
  <si>
    <t>Where closure occurs, the practice prevents toxic discharge from mines to surface water.</t>
  </si>
  <si>
    <t xml:space="preserve">The action may prevent outside water from percolating through the mine shaft and moving heavy metals to ground water.  </t>
  </si>
  <si>
    <t xml:space="preserve">The action may prevent outside water from percolating through mine shaft and moving dissolved contaminants to ground water.  </t>
  </si>
  <si>
    <t>Closure of underground mine openings can reduce release of methane emissions created in the mine.</t>
  </si>
  <si>
    <t>Closure of underground mine openings can reduce release of hydrogen sulfide emissions created in the mine.</t>
  </si>
  <si>
    <t>Monitoring Well</t>
  </si>
  <si>
    <t>The action has no direct effect on any resource concern.  Wells do provide an access to aquifers to monitor groundwater quality.</t>
  </si>
  <si>
    <t>Mulching</t>
  </si>
  <si>
    <t xml:space="preserve">Soil cover reduces erosion from water.   </t>
  </si>
  <si>
    <t xml:space="preserve">Soil cover reduces erosion from wind.   </t>
  </si>
  <si>
    <t>Mulch prevents water channel development and reduces bank erosion.</t>
  </si>
  <si>
    <t>Mulch can buffer the impact of traffic compaction.</t>
  </si>
  <si>
    <t>Decreased erosion of organic matter  and biomass addition from organic mulches will increase soil organic matter.</t>
  </si>
  <si>
    <t>Reduced evaporation may reduce salt build-up. Added organic matter will buffer salts.</t>
  </si>
  <si>
    <t>Mulch buffers soil habitat from temperature changes. Provides food and cover.</t>
  </si>
  <si>
    <t>Increased infiltration, reduces  runoff and ponding.  Mulching does not impact the saturated soil conditions below the surface that create ponding and flooding.</t>
  </si>
  <si>
    <t>Mulching does not impact the ground water, aquifer, perched water table.</t>
  </si>
  <si>
    <t>Increased infiltration results in more water moving through the profile.  However mulch may absorb subsurface flow water.</t>
  </si>
  <si>
    <t>Increases infiltration and decreases evaporation resulting in more available water.  Major purpose of mulching is to improve moisture management.</t>
  </si>
  <si>
    <t>Decreased evapotranspiration rates can reduce irrigation water needs which is captured under Inefficient Irrigation Water Use.</t>
  </si>
  <si>
    <t xml:space="preserve">Mulch at nearly full coverage can: Increase infiltration and decreass evaporation resulting in more available water. </t>
  </si>
  <si>
    <t>The action reduces erosion and runoff, reducing the loss of dissolved and sediment-bound nutrients from the site.</t>
  </si>
  <si>
    <t>Less erosion and runoff reduces transport of sediment.</t>
  </si>
  <si>
    <t>The action reduces runoff, erosion and may reduce the need for pesticide use.  Impervious mulches may increase runoff.</t>
  </si>
  <si>
    <t>Decreased evapo-transpiration reduces the movement of salts in the root zone</t>
  </si>
  <si>
    <t>Better infiltration increases leaching potential.  Less evaporation may concentrate salts.</t>
  </si>
  <si>
    <t>Mulches can stabilize the soil surface, reducing the generation of particulate matter.</t>
  </si>
  <si>
    <t>Applying natural mulch materials can reduce GHG emissions</t>
  </si>
  <si>
    <t>Thick and/or impenetrable mulch cover can prevent emergence of undesired species.</t>
  </si>
  <si>
    <t>Mulching materials improve growing conditions contributing to increased plant health and vigor.</t>
  </si>
  <si>
    <t>May provide food and cover for invertebrates.</t>
  </si>
  <si>
    <t>Nutrient Management</t>
  </si>
  <si>
    <t>ESD-NM &amp; CED-EE</t>
  </si>
  <si>
    <t>Use of Organic Nutrient sources and fertilizers will improve soil organic matter.</t>
  </si>
  <si>
    <t>Matching plant requirements with nutrient applications decreases excess nutrient concentrations</t>
  </si>
  <si>
    <t>Nutrient sources can promote aggregation.</t>
  </si>
  <si>
    <t>Use of Organic Nutrient sources can help improve soil moisture holding capacity.</t>
  </si>
  <si>
    <t>Right: Amount, source, placement, and timing (4R) provides nutrients when plants need them most.</t>
  </si>
  <si>
    <t>Proper application of manure, compost, and bio-solids should reduce or eliminate pathogens and/or chemicals (if present in source material) from moving into surface water.</t>
  </si>
  <si>
    <t>Proper application of manure, compost, and bio-solids should reduce or eliminate pathogens and/or chemicals (if present in source material) from moving into ground water.</t>
  </si>
  <si>
    <t>Right Source and split application of nutrients can help reduce surface water transport of salts.</t>
  </si>
  <si>
    <t>The proper application of nutrients will reduce emissions of particulate matter and ammonia.</t>
  </si>
  <si>
    <t xml:space="preserve"> The proper application of nitrogen can reduce emissions of nitrous oxide.</t>
  </si>
  <si>
    <t>The proper application of nitrogen can reduce NOx emissions.  Proper application techniques can also reduce VOC emissions from manure.</t>
  </si>
  <si>
    <t>The proper application of nitrogen can reduce ammonia emissions.  Proper application techniques can also reduce emissions of VOCs and other odorous compounds from manure.</t>
  </si>
  <si>
    <t>The proper application of nitrogen can help reduce ammonia and NOx emissions.</t>
  </si>
  <si>
    <t>Nutrients and soil amendments are optimized to enhance health and vigor of desired species.</t>
  </si>
  <si>
    <t>Nutrients and soil amendments are optimized to enhance suited and desired species.</t>
  </si>
  <si>
    <t>Obstruction Removal</t>
  </si>
  <si>
    <t>The action requires that appropriate erosion control practices will be applied on disturbed areas.</t>
  </si>
  <si>
    <t>Equipment used in removing obstructions will tend to increase compaction in travel areas.</t>
  </si>
  <si>
    <t>Revegetation where obstructions are removed will increase OM</t>
  </si>
  <si>
    <t>The action may remove obstruction that catches snow.</t>
  </si>
  <si>
    <t>Dust may be generated during obstruction removal and smoke may be generated if the obstruction materials are burned.  However, if obstructions are removed instead of burning, there could be a decrease in PM emissions.</t>
  </si>
  <si>
    <t>CO2 will be generated if the obstruction materials are burned.  However, if obstructions are removed instead of burning, there could be a decrease in CO2 emissions.</t>
  </si>
  <si>
    <t>NOx will be generated if the obstruction materials are burned.  However, if obstructions are removed instead of burning, there could be a decrease in NOx emissions.</t>
  </si>
  <si>
    <t>This action may remove obstructions to increase livestock feed and forage.</t>
  </si>
  <si>
    <t>The action may remove structures used for shelter.</t>
  </si>
  <si>
    <t>Debris removal may remove habitat used for cover/shelter by wildlife, but in some cases it eliminates obstructions that concentrates predation.</t>
  </si>
  <si>
    <t>On-Farm Secondary Containment Facility</t>
  </si>
  <si>
    <t>319</t>
  </si>
  <si>
    <t>Provides for spill containment of petroleum products</t>
  </si>
  <si>
    <t>Producer needs secondary containment of petroleum in order to protect surface and groundwater from accidental spills.</t>
  </si>
  <si>
    <t>Open Channel</t>
  </si>
  <si>
    <t>Stabilized channel bottom and sides.</t>
  </si>
  <si>
    <t>Open channels can increase or descrease soil organism habitat depending on the design.</t>
  </si>
  <si>
    <t>Correctly designed open channels can reduce soil instability.</t>
  </si>
  <si>
    <t>Channel capacity accommodates runoff and reduces flooding and ponding.</t>
  </si>
  <si>
    <t>Provides suitable outlets and facilitates drainage.</t>
  </si>
  <si>
    <t>Water conveyance reduces seepage.</t>
  </si>
  <si>
    <t>Open channels are not designed to deplete source water.</t>
  </si>
  <si>
    <t xml:space="preserve">Open channels can increase groundwater infiltration. </t>
  </si>
  <si>
    <t>Rapid removal of water off site has the potential to decrease infiltration, thus increasing contamination of surface water.</t>
  </si>
  <si>
    <t>Rapid removal of water off site has the potential to decrease infiltration, thus decreasing contamination of ground water.</t>
  </si>
  <si>
    <t>Change in alignment, capacity, and velocity will cause a temporary increase in sediments and turbidity.</t>
  </si>
  <si>
    <t>Rapid movement of water off site will tend to move contaminants in surface water.</t>
  </si>
  <si>
    <t>Constructing or improving channel may increase or decrease food and habitat for fish and wildlife depending on species and the vegetation of the stabilized channel</t>
  </si>
  <si>
    <t xml:space="preserve">Constructing or improving channels may increase or decrease cover/shelter for fish and wildlife. </t>
  </si>
  <si>
    <t>Pasture and Hay Planting</t>
  </si>
  <si>
    <t>Establishment of adapted species  increases vegetative cover and reduces erosion potential.  During the establishment period, there may be a slight to moderate risk of erosion,  depending on seedbed preparation, seeding method, and species planted.</t>
  </si>
  <si>
    <t>Establishment of adapted species increases vegetative cover and reduces erosion potential. During the establishment period, there may be a slight to moderate risk of erosion, depending on seedbed preparation, seeding method, and species planted.</t>
  </si>
  <si>
    <t xml:space="preserve">There will be an increase of vegetative cover and reduced runoff in the watershed in the long-term. </t>
  </si>
  <si>
    <t>There will be enhanced biomass production, root development, litter accumulation, increased biological activity, and/or reduced tillage if associated with change in land use.</t>
  </si>
  <si>
    <t>Perrennial living plants and roots provide habitat and food for soil organisms</t>
  </si>
  <si>
    <t>There will be an increase in cover and infiltration, reducing runoff and overland flow.</t>
  </si>
  <si>
    <t>Perrennial living plants and roots capture most rainfall events during most storms, holding the water in developed organic matter and root channels.</t>
  </si>
  <si>
    <t>Perrennial living plants, roots and developing organic matter holds water to allow the slow movement to groundwater instead of runoff losses.</t>
  </si>
  <si>
    <t>The improved vegetative cover and increased soil microbiological activity will reduce movement of pathogens, however a land use change to pasture may increase potential pathogen levels.</t>
  </si>
  <si>
    <t>There will be improved vegetative cover with a reduction of runoff and sedimentation.</t>
  </si>
  <si>
    <t>The plant species selected will decrease runoff and erosion.</t>
  </si>
  <si>
    <t>Increased uptake by some pasture plants and reduced erosion and runoff  may reduce off-site movement of heavy metals attached to sediment.</t>
  </si>
  <si>
    <t>Establishing permanent vegetation reduces the potential for generation of particulates by wind erosion.</t>
  </si>
  <si>
    <t>Vegetation removes CO2 from the air and stores it in the form of carbon in the plants and soil.  Also, use of biomass as an alternative energy source can greatly reduce the use of (and emissions of CO2 from) fossil fuels.</t>
  </si>
  <si>
    <t>Plants are selected based on site adaptability.</t>
  </si>
  <si>
    <t>Plants selected are adapted and suited.</t>
  </si>
  <si>
    <t>Plant species will be selected that accommodate seasonal livestock production and nutritional needs.</t>
  </si>
  <si>
    <t>Plant species are selected that are well-adapted and compatible to the site providing habitat for terrestrial wildlife and invertebrates.</t>
  </si>
  <si>
    <t>Establish adapted plants suitable for forage, hay, or biomass production.</t>
  </si>
  <si>
    <t>Pest Management Conservation System</t>
  </si>
  <si>
    <t>ESD-PM &amp; CED-EE</t>
  </si>
  <si>
    <t>PAMS Activities can reduce risks to solution and adsorbed runoff losses.</t>
  </si>
  <si>
    <t>PAMS activities can reduce risks to soil, air, drift and volatilization losses.</t>
  </si>
  <si>
    <t>PAMS activities can reduce the risks to solution and adsorbed runoff losses.</t>
  </si>
  <si>
    <t>Soil compaction can be decreased by optimizing the timing and application of PAMS activities.</t>
  </si>
  <si>
    <t>Organic matter depletion can be decreased with PAMS activities.</t>
  </si>
  <si>
    <t>PAMS activities can iprove soil organism habitat</t>
  </si>
  <si>
    <t>PAMS activities can reduce risks to solution and adsorbed runoff losses.</t>
  </si>
  <si>
    <t>PAMS activities can reduce the risks from solution and adsorbed runoff losses to improve surface water quality.</t>
  </si>
  <si>
    <t>PAMS activities can reduce the risks from leaching losses and improve groundwater quality.</t>
  </si>
  <si>
    <t>PAMS activities can reduce the effects of chemical drift of liquid particles.</t>
  </si>
  <si>
    <t>PAMS activities can reduce volatilization of VOCs.</t>
  </si>
  <si>
    <t>PAMS activities can reduce plant pest pressures</t>
  </si>
  <si>
    <t>PAMS activities can reduce the negative impacts to livestock water quality.</t>
  </si>
  <si>
    <t>PAMS activities can improve terrestrial habitat</t>
  </si>
  <si>
    <t>PAMS activities can result in a reduction of field operations.</t>
  </si>
  <si>
    <t>Typical area on cropland where high hazard pesticides are used with potentail effects to water and air quality.</t>
  </si>
  <si>
    <t>Pond</t>
  </si>
  <si>
    <t xml:space="preserve">Runoff and peak flows reduced. </t>
  </si>
  <si>
    <t xml:space="preserve">Provides permanent water storage. </t>
  </si>
  <si>
    <t>The action impounds water reducing the delivery of nutrients to surface water downstream.</t>
  </si>
  <si>
    <t xml:space="preserve">Can concentrate nutrients in runoff from terrestrial animal waste, decaying vegetation, or other sources </t>
  </si>
  <si>
    <t>Suspended sediments are trapped and settle out of water column.</t>
  </si>
  <si>
    <t>Water released from impoundments may be warmer than receiving waters, depending on site conditions.</t>
  </si>
  <si>
    <t>Ponds provide stock water.</t>
  </si>
  <si>
    <t>Ponds provide water for wildlife; entrapment, especially of fish and salamanders.</t>
  </si>
  <si>
    <t xml:space="preserve">Pond Sealing or Lining - Geomembrane or Geosynthetic Clay Liner    </t>
  </si>
  <si>
    <t>Lining decreases contamination immediately below the pond.</t>
  </si>
  <si>
    <t>Pond sealing provides benefit of increased runoff storage</t>
  </si>
  <si>
    <t>Reduced seepage from the pond will result in less contribution to the ground water, particularly in the immediate area of the pond.</t>
  </si>
  <si>
    <t>Reduction in seepage due to less water seeping from ponds.</t>
  </si>
  <si>
    <t xml:space="preserve">Retention of water in pond will allow more optimal use of water. </t>
  </si>
  <si>
    <t xml:space="preserve">Retention of water in pond will allow more optimal use of water.  </t>
  </si>
  <si>
    <t>Liners reduce or prevent seepage losses from waste storage ponds, reducing the delivery of nutrients to surface water.</t>
  </si>
  <si>
    <t>The action will retain a substantial amount of contaminants in the pond.  The magnitude of the effect will depend on the integrity of the pond before lining.</t>
  </si>
  <si>
    <t>The action limits seepage to prevent leaching of pathogens from the pond.</t>
  </si>
  <si>
    <t>The action limits seepage to prevent leaching of heavy metals from the pond.</t>
  </si>
  <si>
    <t>The action prevents contaminants in the pond from moving below the pond to the groundwater.</t>
  </si>
  <si>
    <t xml:space="preserve">Lining will prolong availability of water for livestock.  </t>
  </si>
  <si>
    <t>Pond Sealing or Lining, Compacted Soil Treatment</t>
  </si>
  <si>
    <t>Lining decreases contamination immediately below the pond, but salts often used as dispersants can migrate below the pond.</t>
  </si>
  <si>
    <t>Liner will retain a substantial amount of contaminants in the pond.  The magnitude of the effect will depend on the integrity of the pond before lining.</t>
  </si>
  <si>
    <t>Pond Sealing or Lining, Concrete</t>
  </si>
  <si>
    <t>not Applicable</t>
  </si>
  <si>
    <t>Precision Land Forming and Smoothing</t>
  </si>
  <si>
    <t xml:space="preserve">Reshaping the surface of land may reduce the degree of slope, however, slope length may be increased.  </t>
  </si>
  <si>
    <t xml:space="preserve">Creating a more uniform surface may increase infiltration and decrease concentrated flow. </t>
  </si>
  <si>
    <t>Land forming is used to reshape and fill gully.</t>
  </si>
  <si>
    <t>Use of heavy equipment during land forming may cause compaction. Mitigation and appropriate timing are part of practice design.</t>
  </si>
  <si>
    <t>The process of land forming alters the soil profile and aerates the soil.</t>
  </si>
  <si>
    <t>Smoothing causes a more uniform infiltration</t>
  </si>
  <si>
    <t>Disturbs soil reduces habitat</t>
  </si>
  <si>
    <t>Distrubs soil breaks down aggregate</t>
  </si>
  <si>
    <t xml:space="preserve">Practice purposed to address surface drainage. Forming and smoothing will create uniform, smooth surface and remove depressions to eliminate ponding.  </t>
  </si>
  <si>
    <t>Creates a more uniform surface and removes depressions to improve drainages.</t>
  </si>
  <si>
    <t>Creates a more uniform surface and removal of depressions.</t>
  </si>
  <si>
    <t>Because of improved water distribution.</t>
  </si>
  <si>
    <t>The action smoothes the surface which increases infiltration and reduces transport of nutrients to surface waters.</t>
  </si>
  <si>
    <t>Reshaping the surface of the land reduces erosion.</t>
  </si>
  <si>
    <t>Reshaping the surface of the land reduces deep percolation.</t>
  </si>
  <si>
    <t>Smoothing uneven land allows the application of practices that can reduce sheet, rill and ephemeral gully erosion and increase infiltration.</t>
  </si>
  <si>
    <t>The action will not appreciably alter runoff and runoff-related contaminants.</t>
  </si>
  <si>
    <t>The action causes a decrease in ponding and a more uniform infiltration.</t>
  </si>
  <si>
    <t>Equipment operations temporarily produce particulate emissions and exhaust emissions.</t>
  </si>
  <si>
    <t>Some carbon may be lost due to soil disturbance.</t>
  </si>
  <si>
    <t>Equipment operations temporarily produce exhaust emissions.</t>
  </si>
  <si>
    <t xml:space="preserve">This action improves feedlot drainage to storage and treatment areas. </t>
  </si>
  <si>
    <t xml:space="preserve">This rationale (This action improves feedlot drainage to facilitate efficient and ergonomic manure management.) does not effect energy efficiency of E&amp;F, therefore entry is changed to "Not applicable." </t>
  </si>
  <si>
    <t>Prescribed Burning</t>
  </si>
  <si>
    <t>ESD-Graz Land Sp &amp; ESD-For</t>
  </si>
  <si>
    <t xml:space="preserve">Improved plant production and vegetative cover reduces erosion from water. </t>
  </si>
  <si>
    <t xml:space="preserve">Improved plant production and vegetative cover reduces erosion from wind. </t>
  </si>
  <si>
    <t xml:space="preserve">Improved plant production and vegetative cover decreases runoff and duration to streams. </t>
  </si>
  <si>
    <t>Organic soils are susceptible.</t>
  </si>
  <si>
    <t xml:space="preserve">Improved plant production and vegetative cover decreases depletion. </t>
  </si>
  <si>
    <t>Burning mineralizes organic materials.</t>
  </si>
  <si>
    <t xml:space="preserve">Improved plant production and vegetative cover reduces runoff. </t>
  </si>
  <si>
    <t>The action increases plant vigor and uptake of nutrients.</t>
  </si>
  <si>
    <t xml:space="preserve">Improved plant production and vegetative cover reduces runoff and sediment. </t>
  </si>
  <si>
    <t>Initial removal of vegetation is followed by improved plant growth.</t>
  </si>
  <si>
    <t>The action is designed or mitigated to maintain surface water temperatures.</t>
  </si>
  <si>
    <t>Increased plant vigor reduces the potential for generation of particulates by wind erosion.  However, there will be increased particulate emissions from the fire itself.</t>
  </si>
  <si>
    <t>CO2 emissions are decreased with the decreased incidence of wildfire in forest systems.  Increased plant vigor also increases the potential for carbon sequestration.</t>
  </si>
  <si>
    <t xml:space="preserve">There is a minimal reduction of ozone precursors through reduced incidence of wildfire. There is a short-term increase in ozone precursors (NOx and VOC emissions) during the burn. </t>
  </si>
  <si>
    <t>Fire increases smoke, particulates, and associated odors.</t>
  </si>
  <si>
    <t xml:space="preserve">There is a minimal reduction of NOx through reduced incidence of wildfire. There is a short-term increase in NOx emissions during the burn. </t>
  </si>
  <si>
    <t>Activities are designed and carried out to manage undesirable vegetation.</t>
  </si>
  <si>
    <t xml:space="preserve">Growing conditions are altered to enhance health and productivity of the more desirable plants. </t>
  </si>
  <si>
    <t xml:space="preserve">Growing conditions are altered to allow more suitable species to grow. </t>
  </si>
  <si>
    <t>Activities are carried out to reduce fuel loading.</t>
  </si>
  <si>
    <t xml:space="preserve">Plant and/or site conditions are restored to improve production and quality of desirable forage species. </t>
  </si>
  <si>
    <t xml:space="preserve">Some shrubs and trees which provide shelter are removed from area. </t>
  </si>
  <si>
    <t>Plant and/or site conditions are restored to improve production and quality of desirable forage species</t>
  </si>
  <si>
    <t>Reduces energy requirements for firefighting and pest control.</t>
  </si>
  <si>
    <t>Prescribed Grazing</t>
  </si>
  <si>
    <t>Improving the health and vigor of plant communites will maintain and increase vegetative cover and decrease erosion by water</t>
  </si>
  <si>
    <t xml:space="preserve">Improving the health and vigor of plant communities will increase vegetative cover and decrease erosion by wind.  </t>
  </si>
  <si>
    <t xml:space="preserve">Improving the vigor of plant communities will speed vegetative recovery when eposodic storms cause erosion.   </t>
  </si>
  <si>
    <t>Enhanced vegetation cover limits the speed of concentrated flow.</t>
  </si>
  <si>
    <t>There will be enhancement of protective riparian vegetation.</t>
  </si>
  <si>
    <t>Soil bulk density decreases on long-term basis because of an increase in vegetative cover, deeper root systems, and increased soil organic material. There may be a moderate increase in bulk density in the short term on intensively managed grazing systems.</t>
  </si>
  <si>
    <t>There will be an increase in vegetative cover, deeper root systems, increased soil organic material and biological activity, and improved nutrient cycling.</t>
  </si>
  <si>
    <t>Bare Ground is covered by increased litter and plant bases. Cover reduces evaporative salt accumulation.</t>
  </si>
  <si>
    <t>vegetative cover improved or maintained increasing root growth, organic matter, as well as potential reduction in compaction provides a healthy soil biological community and habitat for soil organisms</t>
  </si>
  <si>
    <t>Improving the health and vigor of plant communities by moving animals will increase vegetative cover, organic matter, and soil biology improving aggregate stability</t>
  </si>
  <si>
    <t>Runoff will be reduced and infiltration increased due to improved vegetative cover, soil health</t>
  </si>
  <si>
    <t>Springs and seeps can be utilized and maintained.</t>
  </si>
  <si>
    <t>There will be increased infiltration, increased available water, and extended interflow yield.</t>
  </si>
  <si>
    <t>Improve or maintain desired species composition and vigor of plant communities reduce erosion improve riparian function</t>
  </si>
  <si>
    <t>Reduced runoff, grazing management, and properly placed and designed watering facilities will reduce risk of movement of pathogens in surface waters.</t>
  </si>
  <si>
    <t>The action may increase soil microbial activity enhancing competition with pathogens.</t>
  </si>
  <si>
    <t>Management will result in increased plant vigor and cover, decreasing sediment yields.</t>
  </si>
  <si>
    <t>Managing for desirable plant health and vigor reduces runoff, erosion, and the need for pesticide applications.</t>
  </si>
  <si>
    <t>The action reduces soil surface evaporation, increases infiltration and reduces runoff.</t>
  </si>
  <si>
    <t>The action results in increased vigor of plant community which may increase contaminant uptake.</t>
  </si>
  <si>
    <t>The action protects soil and water quality.</t>
  </si>
  <si>
    <t>Improved vegetative cover reduces the generation of particulates.</t>
  </si>
  <si>
    <t>Improved vegetative cover removes CO2 from the air and stores it in the form of carbon in the plants and soil.</t>
  </si>
  <si>
    <t>Proper management will spread livestock, reducing manure concentrations.</t>
  </si>
  <si>
    <t>Management will increased health and vigor and competition by desirable plants which will decrease noxious and invasive plants.</t>
  </si>
  <si>
    <t>Improved plant and animal management enhances growing conditions of the desired plant community.</t>
  </si>
  <si>
    <t xml:space="preserve">Grazing management is implemented to create or maintain the desired plant community. </t>
  </si>
  <si>
    <t>Management of plant communities reduces fuel loads.</t>
  </si>
  <si>
    <t>Livestock numbers are in balance with available feed and forage that meets nutritional and productive needs for the kinds and classes of livestock.</t>
  </si>
  <si>
    <t>Grazing management considers location of animals and available shelter(s) throughout the year.</t>
  </si>
  <si>
    <t xml:space="preserve">Provide adequate quantity and quality of drinking water during period of occupancy. </t>
  </si>
  <si>
    <t xml:space="preserve">Improve or maintain quantity and quality of forage for grazing and browsing animals’ health and productivity while immproving or maintaining the quantity and quality of food and/or cover available for wildlife </t>
  </si>
  <si>
    <t>Prescribed grazing can improvesand/or maintain forage for livestock while improving and/or maintaing riparian and aquatic habitats for wildlife</t>
  </si>
  <si>
    <t xml:space="preserve">Preescribed grazing increases energy efficiency by reducing confined feeding operations and associated embodied costs </t>
  </si>
  <si>
    <t>Pumping Plant</t>
  </si>
  <si>
    <t xml:space="preserve">Maintaining water levels reduces opportunity for organic material oxidation, however, if the pump is used as a drainage tool, the oxidation and resulting subsidence may increase.  </t>
  </si>
  <si>
    <t>Practice removes excessive sub- and surface water. Pumping plants support many other practices dictating water use and runoff control/management</t>
  </si>
  <si>
    <t>Provide drainage by the removal of  groundwater.</t>
  </si>
  <si>
    <t>Provides control for better water distribution.</t>
  </si>
  <si>
    <t>Pumping plant efficiency improvements will allow for reduced or more efficient use of combustion equipment, resulting in reduced emissions.</t>
  </si>
  <si>
    <t>Pumping plants facilitates the distribution of water to livestock.</t>
  </si>
  <si>
    <t>Efficient pumping plant saves energy</t>
  </si>
  <si>
    <t>Range Planting</t>
  </si>
  <si>
    <t>Not Applicable since subsidence is water table function.</t>
  </si>
  <si>
    <t>Enhanced root development, litter accumulation, increased biological activity, and/or reduced tillage may improve soil structure.</t>
  </si>
  <si>
    <t>There will be enhanced root development, litter accumulation, and increased biological activity.</t>
  </si>
  <si>
    <t>Site planted to adapted species could contribute to the reduction of saline seep areas.  There would be a negligible decrease of selenium, boron, and heavy metals because of very limited uptake by range plants.</t>
  </si>
  <si>
    <t>increase in diversity of plant species to stimulate growth of soil organisms</t>
  </si>
  <si>
    <t>increaase in diversity of root structure and depth would enhance aggregate development</t>
  </si>
  <si>
    <t>Increased vegetative cover and infiltration will help reduce runoff and overland flow - potentially preventing flooding, ponding.</t>
  </si>
  <si>
    <t>There will be an increase in plant uptake and transpiration in the long-term.  There may be a slight to moderate increase in seepage because of increased infiltration depending on the species selected.</t>
  </si>
  <si>
    <t>Warm Season grasses have a more rigid structure than cool season grasses and can maintain structural height under the weight of snow.</t>
  </si>
  <si>
    <t>The plant species selected will be adapted to meet the seasonal distribution of moisture.</t>
  </si>
  <si>
    <t>Improving vegetative cover will reduce runoff and erosion, and reduce the delivery of organics and nutrients to surface water.</t>
  </si>
  <si>
    <t xml:space="preserve">Increased soil microbial activity will enhance competition with pathogens.  </t>
  </si>
  <si>
    <t>Mitigated by low application requirements.</t>
  </si>
  <si>
    <t xml:space="preserve">Species selected from the Ecological Site Description generally resist or are adapted to pest thereby eliminating the need for harmful pesticides. </t>
  </si>
  <si>
    <t>Live plant growth reduces runoff.</t>
  </si>
  <si>
    <t>Certain plant species can take up heavy metals.  Increased infiltration may increase the potential of heavy metal movement to groundwater.</t>
  </si>
  <si>
    <t>Dense vegetation will increase infiltration and reduce runoff.  Planting of range species in recharge areas may reduce movement of salts to seep areas and surface waters.</t>
  </si>
  <si>
    <t>There will be an increase in plant uptake when adapted plant species are used.  There is the slight potential for leaching of salt into ground water because of increased infiltration.</t>
  </si>
  <si>
    <t>The action improves infiltration, increases shade and provides for thermal regulation of gravitational water moving laterally to open water.</t>
  </si>
  <si>
    <t xml:space="preserve">Vegetation strategy is to control undesired species.  </t>
  </si>
  <si>
    <t>Plants are selected and managed to maintain optimal productivity, health and ecological function.</t>
  </si>
  <si>
    <t>Maladaptation will be avoided by a plant selection based on considerations of geographic region, precipitation, winter hardiness, soil type, genetic ploidy, field testing and Ecological Site Description information.</t>
  </si>
  <si>
    <t>Range plantings will slightly to moderately improve terrestrial wildlife habitat</t>
  </si>
  <si>
    <t>Range plantings will slightly improve aquatic and riparian habitats</t>
  </si>
  <si>
    <t>Recreation Area Improvement</t>
  </si>
  <si>
    <t xml:space="preserve">CED-LA &amp; ESD-For </t>
  </si>
  <si>
    <t xml:space="preserve">Improvement in vegetative cover will reduce erosion from water.  </t>
  </si>
  <si>
    <t xml:space="preserve">Improvement in vegetative cover will reduce erosion from wind.  </t>
  </si>
  <si>
    <t xml:space="preserve">Improvement in vegetative cover will reduce erosion from water.   </t>
  </si>
  <si>
    <t>Improved vegetative cover will reduce runoff causing erosion.</t>
  </si>
  <si>
    <t>The soil compaction concern will decrease as vegetative cover improves and traffic is controlled</t>
  </si>
  <si>
    <t>Soil organic matter concerns will decrease when improved vegetative cover is provided and traffic is controlled</t>
  </si>
  <si>
    <t xml:space="preserve">Establishment of salt tolerant species will reduce the salinity concern </t>
  </si>
  <si>
    <t>Soil organism habitat will improve as vegetative cover is provided and traffic is controlled.</t>
  </si>
  <si>
    <t>Aggregate stability will improve as vegetative cover is provided and traffic is controlled.</t>
  </si>
  <si>
    <t>Improved vegetative cover will reduce runoff, flooding, or ponding on the recreation area.</t>
  </si>
  <si>
    <t>Pathogen-creating actions are mitigated during practice design.</t>
  </si>
  <si>
    <t>Reduced runoff and erosion will reduce the concern about sediment and turbidity in surface water</t>
  </si>
  <si>
    <t>The action increases soil organic matter and biological activity.</t>
  </si>
  <si>
    <t xml:space="preserve">Shade provided by trees and shrubs may moderate stream temperatures. </t>
  </si>
  <si>
    <t>Enhanced ground cover will reduce particulate generation.</t>
  </si>
  <si>
    <t>Enhanced ground cover will improve carbon storage in soils and in biomass, however, the removal of trees will reduce carbon storage in biomass.</t>
  </si>
  <si>
    <t>There will be a selection of well-adapted and compatible species, varieties, and/or cultivars for each site.</t>
  </si>
  <si>
    <t>Activities reduce and isolate fuel loads.</t>
  </si>
  <si>
    <t>Recreation Land Improvement and Protection</t>
  </si>
  <si>
    <t>Gully will be stabilized by grading and reshaping for recreation.</t>
  </si>
  <si>
    <t>Streambanks will be stabilized by grading and reshaping for recreation.</t>
  </si>
  <si>
    <t xml:space="preserve">Initial increase in compaction due to construction equipment will be followed by a decrease in compaction due to the effect of improved vegetative cover.   </t>
  </si>
  <si>
    <t>Soil organic matter concerns will decrease when improved vegetative cover is provided and traffic is controlled.  There will be a temporary increase in the problem as organic material oxidizes during construction.</t>
  </si>
  <si>
    <t>Creates a more uniform surface and removal of depressions will eliminate ponding.</t>
  </si>
  <si>
    <t>Site modification will enhance the health and vigor of desired species.</t>
  </si>
  <si>
    <t>Grading and shaping activities eliminate or reduce food species and shelter.</t>
  </si>
  <si>
    <t>Residue and Tillage Management, No Till</t>
  </si>
  <si>
    <t>Managing residue to reduce soil disturbance and increase residue cover reduces erosion by water.</t>
  </si>
  <si>
    <t>Managing residue to reduce soil disturbance and increase residue cover reduces erosion by wind.</t>
  </si>
  <si>
    <t>Ephemeral gully may not be eliminated during the planting operation.</t>
  </si>
  <si>
    <t>Less soil disturbance of organic soils reduces oxidation.</t>
  </si>
  <si>
    <t>Fewer field operations and less tillage reduce the potential for soil compaction.</t>
  </si>
  <si>
    <t xml:space="preserve">Less oxidation from less tillage will increase or maintain organic matter. </t>
  </si>
  <si>
    <t>Decreased disturbance and management of residue improves habitat quality, food and space.</t>
  </si>
  <si>
    <t>Decreased disturbance events and residue decomposition improve aggregation.</t>
  </si>
  <si>
    <t>No-till increases infiltration, reducing  runoff and ponding. However subsurface saturation may increase and cause ponding.</t>
  </si>
  <si>
    <t>Not tilling will not impact the depth to or capillary rise of groundwater or a perched water table.</t>
  </si>
  <si>
    <t>No-till increases infiltration resulting in more water moving through the profile however,  the timing of tillage may not align with subsurface flows causing seeps.</t>
  </si>
  <si>
    <t>No-till increases infiltration and decreases evaporation resulting in more available water.</t>
  </si>
  <si>
    <t>No-till increases infiltration and decreases evaporation resulting in more available water. However, increased infiltration reduces the efficiency of flood and furrow irrigation.</t>
  </si>
  <si>
    <t>Less erosion and runoff reduces transport of nutrients.</t>
  </si>
  <si>
    <t>The action increases infiltration that contributes to nutrient leaching. Localized channels from roots or earthworms create a conduit to groundwater.</t>
  </si>
  <si>
    <t>Less soil disturbance, increased residue on the surface and fewer field operations reduce the generation of particulate matter.</t>
  </si>
  <si>
    <t>Reduced use of machinery and tillage reduces CO2 emissions and increases soil carbon storage.</t>
  </si>
  <si>
    <t>Reduced use of machinery reduces ozone precursor emissions.</t>
  </si>
  <si>
    <t>Reduced use of machinery reduces NOx emissions.</t>
  </si>
  <si>
    <t>Conserving moisture and improving soil conditions contribute to enhanced plant productivity and health. However, on cold and wet soils there may be a delay in emergence and early growth.</t>
  </si>
  <si>
    <t>Residue provides food for wildlife, provides cover for organisms.</t>
  </si>
  <si>
    <t>No tillage operations</t>
  </si>
  <si>
    <t>Conventional clean tilled field</t>
  </si>
  <si>
    <t>Residue and Tillage Management, Reduced Till</t>
  </si>
  <si>
    <t>Redced tillage of an organic soil will reduce oxidation.</t>
  </si>
  <si>
    <t>Less intensive tillage reduces the potential for soil compaction.</t>
  </si>
  <si>
    <t xml:space="preserve">Decreased erosion and less oxidation from less soil disturbance may increase or maintain organic matter. </t>
  </si>
  <si>
    <t>residue management and decreased disturbance improves quality and quantity of habitat.</t>
  </si>
  <si>
    <t>Mulch till increases infiltration and decreases evaporation resulting in more available water.</t>
  </si>
  <si>
    <t>Mulch till increases infiltration and decreases evaporation resulting in more available water. However, increased infiltration reduces the efficiency of flood and furrow irrigation.</t>
  </si>
  <si>
    <t>The action decreases runoff of dissolved pesticides and erosion of soil with pesticides absorbed which is captured under Sediment also.</t>
  </si>
  <si>
    <t>Less runoff reduces transport of soluble salts. However increased infiltration results in more seepage which can carry soluble salts to the surface.</t>
  </si>
  <si>
    <t>Conserving moisture and improving soil conditions contribute to enhanced plant productivity and health.</t>
  </si>
  <si>
    <t>Few tillage trips across the field and less horsepower requirements.</t>
  </si>
  <si>
    <t>Restoration and Management of Rare or Declining Habitats</t>
  </si>
  <si>
    <t>ESD- Wbio</t>
  </si>
  <si>
    <t xml:space="preserve">Establishing or improving native vegetative cover will reduce erosion by water.  </t>
  </si>
  <si>
    <t xml:space="preserve">Establishing or improving native vegetative cover will reduce erosion by wind.  </t>
  </si>
  <si>
    <t>Effect will vary based upon initial land use.</t>
  </si>
  <si>
    <t xml:space="preserve">Improved vegetative cover may increase soil organic matter. However, if prescribed burning is used, removal of vegetation and litter from a site temporarily removes organic material that could have become soil organic matter. </t>
  </si>
  <si>
    <t>When prescribed burning is used, organic materials are mineralized.</t>
  </si>
  <si>
    <t>Restoration of habitat adjacent to streams or water bodies will moderate surface water temperatures.</t>
  </si>
  <si>
    <t>Vegetation removes CO2 from the air and stores it in the form of carbon in the plants and soil. Specific implementations of low-tech structure for stream restoration or oyster reef restoration can remove CO2.</t>
  </si>
  <si>
    <t xml:space="preserve">Restoration and management creates or maintains the desired plant community. </t>
  </si>
  <si>
    <t>These sites may be used as feed and forage by livestock if the intended purpose is maintained.</t>
  </si>
  <si>
    <t>Improvement in cases where aquatic habitats / systems are focus</t>
  </si>
  <si>
    <t>Riparian Forest Buffer</t>
  </si>
  <si>
    <t>ESD-For &amp; CED-LA &amp; ESD-Wbio</t>
  </si>
  <si>
    <t>Vegetation and surface litter reduces erosive water energy on the planted site.</t>
  </si>
  <si>
    <t>Vegetation creates a wind shadow and reduces erosive wind velocities and provides a stable area which stops saltating particles.</t>
  </si>
  <si>
    <t>Vegetation reduces erosive energy of concentrated flows.</t>
  </si>
  <si>
    <t>Reduces runoff and erosion.</t>
  </si>
  <si>
    <t>Roots of vegetation binds the soil making it resistant to water flow erosion.</t>
  </si>
  <si>
    <t>Depending on initial conditions, root penetration and organic matter deposition will help restore soil structure.</t>
  </si>
  <si>
    <t>Increased vegetative matter and its breakdown increases soil organic matter.</t>
  </si>
  <si>
    <t>Increased vegetation will increase salt uptake and increased organic matter may tie up salts and other chemicals.</t>
  </si>
  <si>
    <t>Trees or shrubs increase infiltration but may retard flood water movement from the site.</t>
  </si>
  <si>
    <t>Plants and soil organisms in the buffer will utilize nutrients.  The buffer will filter out suspended particles to which nutrients are attached.</t>
  </si>
  <si>
    <t>Riparian areas capture and delay pathogen movement and thereby increase their mortality.</t>
  </si>
  <si>
    <t>Riparian areas capture and delay pathogen movement and increase pathogen mortality.  Soil microbial activity enhances competition with pathogens.</t>
  </si>
  <si>
    <t>Trees, shrubs and other vegetation reduce runoff, trap adsorbed pesticides, take up pesticide residues and may intercept pesticide drift.</t>
  </si>
  <si>
    <t>Trees, shrubs, and other vegetation take up pesticide residues.  Also, pesticide degradation may be improved by increased soil organic matter and biological activity.</t>
  </si>
  <si>
    <t>The action filters sediment, and some plants may take up heavy metals.</t>
  </si>
  <si>
    <t>The action may result in metal uptake by some plants.</t>
  </si>
  <si>
    <t>The action increases infiltration and reduces runoff.</t>
  </si>
  <si>
    <t>The action may result in some uptake by plants.</t>
  </si>
  <si>
    <t>Riparian forest canopy shades streams and rivers, moderating water temperatures.</t>
  </si>
  <si>
    <t>Tree canopy creates turbulence increasing air mixing and diffusing odors</t>
  </si>
  <si>
    <t xml:space="preserve">Buffer establishment and management creates or maintains the desired plant community. </t>
  </si>
  <si>
    <t>Where livestock occur adjacent to buffer shelter from wind and weather is available</t>
  </si>
  <si>
    <t xml:space="preserve">Improved plant diversity and quality and quantity of vegetation provides food, cover, and shelter for wildlife. </t>
  </si>
  <si>
    <t>Convert land use from more to less intensive operations</t>
  </si>
  <si>
    <t>Former riparian forests and habitat used for forage, cropland, speculation property, or other nonforest condition. Livestock are excluded from riparian areas. Includes cutover riparian zones within forested areas</t>
  </si>
  <si>
    <t>Riparian Herbaceous Cover</t>
  </si>
  <si>
    <t>ESD-Wbio</t>
  </si>
  <si>
    <t xml:space="preserve">Dense herbaceous vegetation reduces erosion from wind.  </t>
  </si>
  <si>
    <t>Vegetation and dense roots protects and binds the soil making it resistant to water flow erosion.</t>
  </si>
  <si>
    <t xml:space="preserve">Riparian cover and vegetation will promote flooding and ponding </t>
  </si>
  <si>
    <t>vegetation traps pathogens providing increased opportunity for solar and microbial action to destroy some</t>
  </si>
  <si>
    <t>The action reduces runoff and traps adsorbed pesticides.</t>
  </si>
  <si>
    <t>Pesticide degradation may be improved by increased soil organic matter and biological activity.</t>
  </si>
  <si>
    <t>Herbaceous plants provide some shade and protect banks, moderating stream temperature.</t>
  </si>
  <si>
    <t>Vegetative cover reduces wind erosion and provides a stable area which stops saltating particles.</t>
  </si>
  <si>
    <t xml:space="preserve">Establishment and management of cover creates or maintains the desired plant community. </t>
  </si>
  <si>
    <t>If wildlife is focus, improvements may be realized</t>
  </si>
  <si>
    <t>Herbaceous plants provide some shade and protect banks, improving aquatic habitat</t>
  </si>
  <si>
    <t>Reduced energy due to conversion of crop to permanent cover.  Reduced energy due to ephemeral gully erosion management. Potential for biomass product.</t>
  </si>
  <si>
    <t>Road/Trail/Landing Closure and Treatment</t>
  </si>
  <si>
    <t>Disturbed road and trail areas are generally not extensive enough for wind erosion.  An increase in vegetation and cover on landings will protect the soil surface and decrease soil detachment by wind.</t>
  </si>
  <si>
    <t>An increase in vegetation cover and other treatments will improve infiltration, protect the soil surface and decrease soil detachment by concentrated flow.</t>
  </si>
  <si>
    <t>Increased vegetation cover and other treatments will decrease erosion and runoff.</t>
  </si>
  <si>
    <t>Increased root growth from established vegetation and restorative treatments will decrease compaction.</t>
  </si>
  <si>
    <t>Increased cover and growing vegetation will increase soil organic matter.</t>
  </si>
  <si>
    <t>Increased vegetation and canopy cover will provide organic matter and improve soil organism habitat.</t>
  </si>
  <si>
    <t>Increased vegetation and cover, and stabilization of trails will improve soil stability.</t>
  </si>
  <si>
    <t>Hydrologic processes are restored through vegetative and other treatments.</t>
  </si>
  <si>
    <t>Seepage is controlled by vegetation uptake and other hydrologic treatments.</t>
  </si>
  <si>
    <t>Vegetation and other treatments reduce erosion and sediment delivery.</t>
  </si>
  <si>
    <t>Decreased erosion and runoff reduces heavy metal delivery to surface water. Increased soil organic matter increases capacity of soils to retain heavy metals. Permanent vegetation can uptake heavy metals.</t>
  </si>
  <si>
    <t>Higher organic matter levels increases buffering capacity of the soil. Vegetation can take up some heavy metals.</t>
  </si>
  <si>
    <t>Less runoff reduces transport of soluble salts. Growing vegetation can use excess water which reduces seepage.</t>
  </si>
  <si>
    <t>Vegetation takes up moisture and salts.</t>
  </si>
  <si>
    <t>Reestablishment of natural hydrology can improve hyporheic flow.</t>
  </si>
  <si>
    <t>Permanent cover and other treatments help reduce wind erosion and wind and traffic generation of fugitive dust.</t>
  </si>
  <si>
    <t>Establishment of permanent vegetation provide competition that slows the spread of noxious plants; other treatment removes noxious plants directly.</t>
  </si>
  <si>
    <t>Proper plant selection, nutrient modification, and management improves plant growth and vigor.</t>
  </si>
  <si>
    <t xml:space="preserve">Increased vegetation and cover, and stabilization of trails, provides more food, cover, and shelter for wildlife. </t>
  </si>
  <si>
    <t>Increased vegetation cover intercepts precipitation and provides infiltration sites, and trail stabilization reduces sedimentation, improving water quality and aquatic habitat.</t>
  </si>
  <si>
    <t>Existing road, trail, and/or landing that will be closed and treated to achieve a resource objective</t>
  </si>
  <si>
    <t>Rock Wall Terrace</t>
  </si>
  <si>
    <t>Slope length is shortened therefore reducing erosion by water.</t>
  </si>
  <si>
    <t xml:space="preserve">The slope length of the concentrated flow channel is shortened. </t>
  </si>
  <si>
    <t>May reduce sediment in runoff water which tends to increase gully erosion, but will also decrease runoff peaks</t>
  </si>
  <si>
    <t>Reduces erosion</t>
  </si>
  <si>
    <t>Barrier will act as drain.</t>
  </si>
  <si>
    <t>The barrier will trap snow upwind of structures and animal concentration areas.</t>
  </si>
  <si>
    <t>Barriers should increase infiltration of water and any associated pathogens.  Pathogens attached to deposited sediments will  not reach surface waters</t>
  </si>
  <si>
    <t>Benching will reduce slopes and erosion.</t>
  </si>
  <si>
    <t xml:space="preserve">Barriers should increase infiltration of water and any dissolved chemical.  Chemicals attached to deposited sediments will  not reach surface waters.  </t>
  </si>
  <si>
    <t xml:space="preserve">Barriers should increase infiltration of water and any dissolved chemical.  </t>
  </si>
  <si>
    <t>Infiltrating water behind barriers could leach salts from the profile when present.</t>
  </si>
  <si>
    <t>Terracing promotes vegetative growth that removes CO2 from the air and stores it in the form of carbon in the plants and soil.</t>
  </si>
  <si>
    <t>Site modification will reduce erosion and enhance the health and vigor of desired species.</t>
  </si>
  <si>
    <t>Roof Runoff Structure</t>
  </si>
  <si>
    <t>Roof runoff is collected and conveyed to a safe outlet.</t>
  </si>
  <si>
    <t>Drier soils in high traffic areas around buildings may decrease compaction potential.</t>
  </si>
  <si>
    <t>Where practice is used to increase infiltration, the percolating water has the potential to remove contaminants from the soil profile.</t>
  </si>
  <si>
    <t>Collecting and conveying roof runoff away from buildings to an outlet will tend to reduce opportunity for infiltration at the site.</t>
  </si>
  <si>
    <t>Water collected And conveyed to surface outlet will have limited opportunity to infiltrate.</t>
  </si>
  <si>
    <t>Collected water can be used to increase available water for other uses.</t>
  </si>
  <si>
    <t>If roof runoff is captured for reuse, that is less water that would make it to surface water. This is a tiny effect.</t>
  </si>
  <si>
    <t>If roof runoff is captured for reuse, that is less water that would make it to groundwater. This is a tiny effect.</t>
  </si>
  <si>
    <t>The action keeps excess runoff water out of concentrated livestock areas.  The degree of impact depends on the portion of contamination associated with the roof runoff.</t>
  </si>
  <si>
    <t>The action collects and disposes of runoff which could dissolve and convey nutrients to groundwater.</t>
  </si>
  <si>
    <t>Roof runoff diverted away from manure areas.  Degree of impact depends on the portion of contamination associated with the roof runoff.</t>
  </si>
  <si>
    <t>Water from roof is delivered to stable outlet, minimizing surface erosion.</t>
  </si>
  <si>
    <t xml:space="preserve">Heavy metals are rarely associated with manure.  Roof runoff is diverted away from manure areas. </t>
  </si>
  <si>
    <t>The action diverts water from barnyard and feedlot areas, where it could pick up salts from manure.</t>
  </si>
  <si>
    <t>Roof runoff can be diverted for stock water use.</t>
  </si>
  <si>
    <t>Producer has uncontrolled roof runoff which will be contaminated by entering the livestock production area.</t>
  </si>
  <si>
    <t>Roofs and Covers</t>
  </si>
  <si>
    <t>Excluded rainfall on pond will contribute to runoff.</t>
  </si>
  <si>
    <t>Exclusion of rainfall on the facility will reduce incidence of overflow and associated contaminants.</t>
  </si>
  <si>
    <t>Reduced opportunity for overflow due to rainfall exclusion will reduce opportunity for groundwater contamination.</t>
  </si>
  <si>
    <t>Exclusion of rainfall on the facility will reduce incidents of manure overflow and associated contaminants.</t>
  </si>
  <si>
    <t>Covering solid materials protects those materials from erosive wind forces.  Covers can also help to prevent emissions of ammonia.</t>
  </si>
  <si>
    <t>Covers can be used for capturing biogas (methane), reducing net GHG emissions. Covered lagoon would be substantial.  Roofs and covers can also be used to prevent excess moisture addition to solid materials, which helps to reduce air emissions.</t>
  </si>
  <si>
    <t>Cover can prevent emission of VOCs.  Roofs and covers can also be used to prevent excess moisture addition to solid materials, which helps to reduce emissions of NOx and VOCs.</t>
  </si>
  <si>
    <t>Cover can prevent emission of odorous gases. Covered lagoon would be substantial.  Roofs and covers can also be used to prevent excess moisture addition to solid materials, which helps to reduce air emissions.</t>
  </si>
  <si>
    <t>Covers can also help to prevent emissions of ammonia.</t>
  </si>
  <si>
    <t>Producer can capture odor and greenhouse gasses from a waste storage area or needs to divert rain water away from a waste storage area.</t>
  </si>
  <si>
    <t>This rationale (If used in conjunction with capturing methane, can capture a source of energy) does not effect energy efficiency of E&amp;F, therefore entry is changed to "Not applicable." Consider adding this rationale to an Air Quality RC.</t>
  </si>
  <si>
    <t>Row Arrangement</t>
  </si>
  <si>
    <t>Rows are arranged in direction, grade, and length to reduce erosion</t>
  </si>
  <si>
    <t>The action not installed in gully area</t>
  </si>
  <si>
    <t>Reduced erosion and sediment load can create water energy/stream bank erosion from runoff</t>
  </si>
  <si>
    <t>Reduced erosion reduces loss of organic material in sediments</t>
  </si>
  <si>
    <t>Improved moisture control may result in leaching of contaminants below the root zone</t>
  </si>
  <si>
    <t>Purposed to improve drainage, provide for more efficient irrigation.  Correct row arrangement provides better drainage control.</t>
  </si>
  <si>
    <t>Row arrangement may result in more infiltration.</t>
  </si>
  <si>
    <t>Row arrangement with proper grade and length improves water capture.</t>
  </si>
  <si>
    <t>Slowing runoff and surface watermovement . Allowing more  infiltraion</t>
  </si>
  <si>
    <t>Slows water allowing more  infiltraion to ground water</t>
  </si>
  <si>
    <t>Row arrangement with proper grade and length improves irrigation efficiency.</t>
  </si>
  <si>
    <t>The action facilitates the removal of surface runoff, thus increasing the potential for surface water contamination by organics and nutrients.</t>
  </si>
  <si>
    <t>The action facilitates the removal of surface runoff, thus reducing percolation of water and nutrients.</t>
  </si>
  <si>
    <t>Retarding surface water flow will reduce transport of pathogens</t>
  </si>
  <si>
    <t>Reduced slope and water velocity will reduce erosion.</t>
  </si>
  <si>
    <t>Collected runoff may discharge into surface water.</t>
  </si>
  <si>
    <t>The action can increase percolation, which reduces the runoff of soluble salts. The action can also increase surface drainage, which moves contaminants from the site.</t>
  </si>
  <si>
    <t xml:space="preserve">Increased percolation may move soluble salts into groundwater.  </t>
  </si>
  <si>
    <t>Improved production and vegetative density removes CO2 from the air and stores it in the form of carbon in the plants and soil.</t>
  </si>
  <si>
    <t>Conserving moisture and reduced erosion will improve plant productivity and health.</t>
  </si>
  <si>
    <t>This action may result in inefficient field operations to accommodate the row arrangements.</t>
  </si>
  <si>
    <t>Salinity and Sodic Soil Management</t>
  </si>
  <si>
    <t>Salt tolerant vegetation density may decrease wind erosion.</t>
  </si>
  <si>
    <t xml:space="preserve">Salts in the root zone are reduced by leaching, drainage and/or plant management. </t>
  </si>
  <si>
    <t>Sodium aggected soils when treated will improve aggregate stability.</t>
  </si>
  <si>
    <t>Use of deep rooted and salt tolerant plants limit groundwater movemevent to the seep area</t>
  </si>
  <si>
    <t>Control of salt improves use of available water. Or irrigation water to leach salts is needed to supplement natural precipitation.  Salt tolerant plants will use soil water.</t>
  </si>
  <si>
    <t>Control of salt improves use of available water.  Or increased need for irrigation water to leach salts from root zone.</t>
  </si>
  <si>
    <t>Leaching salts from the root zone may also leach pathogens.</t>
  </si>
  <si>
    <t>Leaching salts from the root zone may also leach heavy metals.</t>
  </si>
  <si>
    <t>This is a primary purpose of 610.  However, Salts leached from the root zone may enter surface water when field has tile drainage.</t>
  </si>
  <si>
    <t xml:space="preserve">The action requires removing salts from the root-zone. Leaching is one alternative and degree of effect depends on the amount of leaching used and the location of the ground water table.  </t>
  </si>
  <si>
    <t>Preventing or reducing salt accumulation in the soil leads to improved vegetative cover, reducing the potential for soil movement by wind.</t>
  </si>
  <si>
    <t>Preventing or reducing salt accumulation in the soil leads to improved vegetative cover, which improves CO2 removal from the atmosphere and stores it in the form of carbon in the plants and soil.</t>
  </si>
  <si>
    <t>Management of salts and the use of soil amendments improves plant productivity and vigor.  Like the primary purpose of saline management.</t>
  </si>
  <si>
    <t>Management of salts and the use of soil amendments enhances suited and desired species.</t>
  </si>
  <si>
    <t>Forage vigor is improved through effective management of soil salinity and sodium which is captured undr Plant Productivity and Health.  Forage quantity may increase with correct plant selection and salt management.</t>
  </si>
  <si>
    <t>Saturated Buffer</t>
  </si>
  <si>
    <t>Feet</t>
  </si>
  <si>
    <t>Practice will promote saturated conditions and raise localized water table by design. Ponding/flooding conditions could 'worsen' as a result.</t>
  </si>
  <si>
    <t>Buffer removes 60-100% of Nitrogen from drain pipe discharge</t>
  </si>
  <si>
    <t>Replacing a cultivated riparian area with a saturated buffer will reduce GHG emissions</t>
  </si>
  <si>
    <t>Sediment Basin</t>
  </si>
  <si>
    <t>Controlled flow will reduce gulley erosion down slope of basin</t>
  </si>
  <si>
    <t xml:space="preserve">Controlled flow will reduce gulley erosion down slope of basin. </t>
  </si>
  <si>
    <t>Stream bank erosion due to flows are reduced because of controlled flows, but 'clean' water from basin could create stream bank erosion.</t>
  </si>
  <si>
    <t>Basin will retard flows reducing the runoff and controlling water releases.</t>
  </si>
  <si>
    <t>Retarded water in basin will infiltrate adding to subsurface water.</t>
  </si>
  <si>
    <t>Stored water in basin will infiltrate adding to seepage problem.</t>
  </si>
  <si>
    <t>Sediment basins can have significant groundwater infiltration from stored water</t>
  </si>
  <si>
    <t>The action will tend to accumulate contaminants attached to sediments, and infiltrating waters will remove soluble contaminants.</t>
  </si>
  <si>
    <t>Basins will tend to accumulate contaminants attached to sediments, and infiltrating waters will remove soluble contaminants</t>
  </si>
  <si>
    <t>Infiltrating water in the basin may move pathogens to the ground water.</t>
  </si>
  <si>
    <t>Basin retains sediment, decreasing runoff turbidity.</t>
  </si>
  <si>
    <t>The action collects and stores adsorbed pesticides.</t>
  </si>
  <si>
    <t>Water containing pesticides may seep from the basin.</t>
  </si>
  <si>
    <t>Basins will tend to accumulate contaminants attached to sediments.</t>
  </si>
  <si>
    <t>Infiltrating water in the basin may move soluble contaminants to the ground water.</t>
  </si>
  <si>
    <t>Basins will tend to accumulate contaminants attached to sediments, and infiltrating waters will remove soluble contaminants.</t>
  </si>
  <si>
    <t>Infiltrating water in the basin may move soluble salts to ground water.</t>
  </si>
  <si>
    <t xml:space="preserve">Although water retained in basin is warmer than flowing surface water, discharge to surface waters is unlikely. </t>
  </si>
  <si>
    <t xml:space="preserve">Proper siting and management are required if used as part of an agricultural waste management system </t>
  </si>
  <si>
    <t>Captured water in basins can supplement stock water.</t>
  </si>
  <si>
    <t xml:space="preserve">Water is only stored temporaraly.  </t>
  </si>
  <si>
    <t>Shallow Water Development and Management</t>
  </si>
  <si>
    <t>Organic matter oxidation is reduced in flooded areas.  Where soil moisture is enhanced vegetative growth will be increased.</t>
  </si>
  <si>
    <t>Shallow water pools will provide temporary runoff flow and flood storage however it will also hold shallow water ponds and flood fields in a controlled manner</t>
  </si>
  <si>
    <t>vegetation, microbes, and sediments may trap</t>
  </si>
  <si>
    <t xml:space="preserve">The action requires ponding water, which will increase infiltration in ponded areas.  Infiltrating waters may leach pathogens.  </t>
  </si>
  <si>
    <t>Ponding slows water velocity, allowing sediment to settle.</t>
  </si>
  <si>
    <t xml:space="preserve">The action requires ponding water which will increase infiltration in ponded areas.  Infiltrating waters may leach heavy metals.  </t>
  </si>
  <si>
    <t xml:space="preserve">The action requires ponding water which will increase infiltration in ponded areas, which may carry soluble salts to groundwater. </t>
  </si>
  <si>
    <t>There is short term carbon storage, however, periodic maintenance practices (tillage, burning) can release stored carbon.</t>
  </si>
  <si>
    <t>Management of water to establish vegetation desirable for wildlife is expected to retard invasive plants.</t>
  </si>
  <si>
    <t>Plants are selected and managed to maintain optimal productivity and health for their intended use.</t>
  </si>
  <si>
    <t xml:space="preserve">Moist soil management creates or maintains the desired plant community. </t>
  </si>
  <si>
    <t>Short Term Storage of Animal Waste and Byproducts</t>
  </si>
  <si>
    <t>318</t>
  </si>
  <si>
    <t>cy</t>
  </si>
  <si>
    <t>Temporary storage will allow better management of waste as to rate and timing of application, which allows application when compaction is least likely.</t>
  </si>
  <si>
    <t>The action will allow waste application at rates and times to address the resource concern.</t>
  </si>
  <si>
    <t>Short term storage provides flexibility in rate, timing, and location of waste application, with the potential for reductions of contaminants available for transport.</t>
  </si>
  <si>
    <t>Steps are taken to prevent rain infiltration but there could be some increase in infiltration of soluble contaminants from high moisture manure.</t>
  </si>
  <si>
    <t>Better timing of waste application due to storage will minimize risk of runoff.</t>
  </si>
  <si>
    <t>Heavy metals are rarely associated with manure; however, storage provides flexibility in rate, timing, and location of waste application.  There could be some increase in infiltration of soluble contaminants at storage site.</t>
  </si>
  <si>
    <t>Uncovered storages can increase ammonia emissions.  Uncovered solid material storages can increase particulate matter emissions.</t>
  </si>
  <si>
    <t>Uncovered storages can increase emissions of methane and nitrous oxide.</t>
  </si>
  <si>
    <t>Uncovered storages can increase emissions of VOCs.</t>
  </si>
  <si>
    <t>Uncovered storages can increase odor emissions.</t>
  </si>
  <si>
    <t>Uncovered storages can increase ammonia emissions.</t>
  </si>
  <si>
    <t>Storage allows nutrient application at a rate, time, and location most suited to the plant needs.</t>
  </si>
  <si>
    <t>Stackable animal waste and byproduct material is generated from animal production in the headquarters area.</t>
  </si>
  <si>
    <t>Silvopasture</t>
  </si>
  <si>
    <t>On sites that previously lacked permanent vegetatation, establishing a combination of trees or shrubs and compatible forages will reduce erosion by water.</t>
  </si>
  <si>
    <t>On sites that previously lacked permanent tall vegetation, a wind shadow will reduce erosive wind velocities and, along with understory forage, provide a stable area which stops saltating particles.</t>
  </si>
  <si>
    <t>For riparian areas that previously lacked permanent vegetatation, establishing a combination of trees or shrubs and compatible forages will reduce erosion by water.</t>
  </si>
  <si>
    <t>Root penetration and organic matter helps restore soil structure and counteracts compactive forces of hooves as livestock traverse the grazed area.</t>
  </si>
  <si>
    <t>On sites that previously lacked permanent vegetation, roots, vegetative matter and livestock waste and their breakdown increases organic matter.</t>
  </si>
  <si>
    <t>Contaminants taken up by forage plants will be returned to the soil as manure. Most tree species take up limited amounts of salt.</t>
  </si>
  <si>
    <t>Establishing trees and forages and following a grazing plan will increase soil organic matter and provide organism habitat.</t>
  </si>
  <si>
    <t xml:space="preserve">Roots of trees and forages physically hold soils; organic matter inputs improve soil stability, and following a grazing plan limits soil displacement. </t>
  </si>
  <si>
    <t>On sites that previously lacked permanent vegetatation, establishing a combination of trees or shrubs and compatible forages will reduce runoff.</t>
  </si>
  <si>
    <t>There may be an increase in evapotranspiration due to changes in vegetative structure and composition, resulting in a lowered seasonal water table.</t>
  </si>
  <si>
    <t>There is potential for a decrease in seep flow because of increased utilization of soil moisture, however there may be slight worsening due to increased infiltration, especially during dormant season.</t>
  </si>
  <si>
    <t>On sites that previously lacked permanent tall vegetation, snow is captured by tree/shrub crowns and deposited within the forage area.</t>
  </si>
  <si>
    <t>Depending on the amount of change from previous vegetative conditions, there may be increased infiltration, increased available water, and extended interflow yield.</t>
  </si>
  <si>
    <t xml:space="preserve">Sheltering effect of silvopasture trees cools site &amp; reduces evaporation, allowing more efficient use of available water. </t>
  </si>
  <si>
    <t>Grazing animals may cause difficulty in scheduling irrigations.</t>
  </si>
  <si>
    <t>Depending on previous vegetative conditions, whether forestland or pasture, the permanent silvopasture vegetation may take up comparatively greater amounts of nutrients.</t>
  </si>
  <si>
    <t>Depending on previous vegetative conditions, whether forestland or pasture, the permanent silvopasture vegetation may take up comparatively greater amounts of nutrients and limit leaching.</t>
  </si>
  <si>
    <t>For grazed lands, a permanent silvopasture vegetation will be more effective in capturing and delaying pathogen movement, and creating more open conditions that increase pathogen mortality. Conversion from forest land to silvpasture will not produce this benefit.</t>
  </si>
  <si>
    <t>On sites that previously lacked permanent vegetatation, establishing a combination of trees or shrubs and compatible forages will reduce the erosive force of water, and reduce sedimentation.</t>
  </si>
  <si>
    <t>On sites that previously lacked permanent tall vegetation, trees and shrubs will take up additional pesticide residues and may intercept pesticide drift.  Also, the practice reduces runoff and erosion.</t>
  </si>
  <si>
    <t>On sites that previously lacked permanent tall vegetation, trees and shrubs will take up additional pesticide residues.  Also, pesticide degradation may be improved by increased soil organic matter and biological activity.</t>
  </si>
  <si>
    <t xml:space="preserve">Depending on previous vegetative conditions, the permanent silvopasture vegetation may take up comparatively more heavy metals. </t>
  </si>
  <si>
    <t xml:space="preserve">Depending on previous vegetative conditions, the permanent silvopasture vegetation may may take up comparatively more heavy metals. </t>
  </si>
  <si>
    <t>Dense vegetation will increase infiltration and reduce runoff.  Planting of suited species in recharge areas may reduce movement of salts to seep areas and surface waters.</t>
  </si>
  <si>
    <t>Establishing silvopasture vegetation may increase salt uptake by plants, reducing its movement to groundwater.</t>
  </si>
  <si>
    <t>Tall vegetation established near surface waters provides shade and reduces direct sunlight heating.</t>
  </si>
  <si>
    <t>Depending on previous vegetative conditions, the permanent silvopasture vegetation may be comparatively more effective at slowing winds to reduce erosive wind velocities, filtering particulates from the air, and stopping saltating particles.</t>
  </si>
  <si>
    <t xml:space="preserve">Depending on previous vegetative conditions, the permanent silvopasture vegetation may be comparatively more effective at capturing and storing carbon. On sites converted from forest land and not previously grazed, livestock will release methane. </t>
  </si>
  <si>
    <t>Adding tall trees increases wind turbulence and air mixing, dissipating odors.</t>
  </si>
  <si>
    <t xml:space="preserve">Depending on previous vegetative conditions, establishment of permanent silvopasture vegetation may negatively impact the native understroy plant community. </t>
  </si>
  <si>
    <t>Overstory trees are spaced and managed to reduce hazard.</t>
  </si>
  <si>
    <t>Depending on previous vegetative conditions, plant species established in the understory may be comparatively more effective in supporting seasonal livestock production and nutritional needs.</t>
  </si>
  <si>
    <t>Depending on previous vegetative conditions, silvopasture establishment may be comparatively more effective in providing livestock shelter.</t>
  </si>
  <si>
    <t xml:space="preserve">Suitable plant species may be selected and managed to enhance food/cover/shelter for desired wildlife species. Depending on previous vegetative conditions, silvopasture may benefit different species than those that previously utilized the site. </t>
  </si>
  <si>
    <t xml:space="preserve">Prescribed grazing improves water quality by limiting nutrient inputs; trees provide interception and infiltration sites to reduce runoff. </t>
  </si>
  <si>
    <t xml:space="preserve">Depending on previous land uses, silvopasture management operations may be comparatively more energy-efficient. </t>
  </si>
  <si>
    <t>Cropland, forage, or forested fields suitable for the establishment of the desired woody and forage plant species</t>
  </si>
  <si>
    <t>Sinkhole Treatment</t>
  </si>
  <si>
    <t>Concentrated flow erosion control is part of practice.</t>
  </si>
  <si>
    <t>Vegetated buffer reduces soil/contaminant runoff to ground water.</t>
  </si>
  <si>
    <t>If the sinkhole is treated with an inverted filter or plugged, there may be a slight increase in flooding or ponding potential.</t>
  </si>
  <si>
    <t>Reduction in nutrients and organic concentrations in run-in water may reduce them in water bodies that receive ground water.</t>
  </si>
  <si>
    <t>Support vegetation may trap and use nutrients and organics from run-in water</t>
  </si>
  <si>
    <t>Reduction in bacteria concentrations in run-in water may reduce bacteria contamination of water bodies that receive ground water.</t>
  </si>
  <si>
    <t>Support vegetation or diversion may trap and ameliorate bacteria from run-in water.</t>
  </si>
  <si>
    <t>Reduction in sediment concentrations in run-in water may reduce sediment yield in water bodies that receive ground water.</t>
  </si>
  <si>
    <t>Reduction in pesticide concentrations in run-in water may reduce pesticides in water bodies that receive ground water.</t>
  </si>
  <si>
    <t>Support vegetation or diversion may trap and allow pesticides to degrade before surface water enters the sinkhole</t>
  </si>
  <si>
    <t>Support vegetation may reduce concentrations of heavy metals in run-in water.</t>
  </si>
  <si>
    <t>Support vegetation or diversion may reduce salinity from run-in water</t>
  </si>
  <si>
    <t>Soil Carbon Amendment</t>
  </si>
  <si>
    <t>SHD</t>
  </si>
  <si>
    <t>Consideration is for application timing.</t>
  </si>
  <si>
    <t>Carbon based amendments are added to the soil improving organic matter depletion.  Amount and placement are controlling factors along with tillage and crop rotation.</t>
  </si>
  <si>
    <t>Carbon based amendments are added to the soil improving soil habitat for organisms.  Amount and placement are controlling factors along with tillage and crop rotation.</t>
  </si>
  <si>
    <t>Carbon based amendments improve soil structure.  Amount and placement are controlling factors along with tillage and crop rotation.</t>
  </si>
  <si>
    <t xml:space="preserve">Carbon based amendments improve soil structure improving utilization of soil moisture by plants.  </t>
  </si>
  <si>
    <t>Carbon based soil amendments improve soil aggregate stabiity.</t>
  </si>
  <si>
    <t xml:space="preserve">Carbon based amendments improve  soil physical, chemical, and biological functions improving plant establishment and decreasing sediment transport. </t>
  </si>
  <si>
    <t xml:space="preserve">Carbon based amendments improve physical, chemical, and biological functions in the soil and may slightly reduce pesticide transport.  </t>
  </si>
  <si>
    <t xml:space="preserve">Carbon based amendments improve physical, chemical, and biological functions in the soil and may slightly reduce pollutant transport.  </t>
  </si>
  <si>
    <t>Soil carbon amendments enhance soil carbon stocks slowing the growth in atmospheric greenhouse gas levels.</t>
  </si>
  <si>
    <t xml:space="preserve">Slight improvement if applied at rates for nutrient content.  </t>
  </si>
  <si>
    <t xml:space="preserve">Depending on amendment composition, can potentially have negative impacts on native plant structure and composition.  </t>
  </si>
  <si>
    <t>Spoil Disposal</t>
  </si>
  <si>
    <t>Erosion and sediment control features are a part of the practice</t>
  </si>
  <si>
    <t>Spoils are used for grading and stabilizing gullies.</t>
  </si>
  <si>
    <t>If practice is used to create roadways, trails, or other traffic areas, heavy machinery and traffic will increase compaction.</t>
  </si>
  <si>
    <t>Revegetation of spoil will improve soil organic matter</t>
  </si>
  <si>
    <t xml:space="preserve">Sediment originating from spoil no longer reaches water bodies. </t>
  </si>
  <si>
    <t>Established vegetation on spoils can provide additional forage.</t>
  </si>
  <si>
    <t>Spring Development</t>
  </si>
  <si>
    <t>Collection of water reduces runoff.</t>
  </si>
  <si>
    <t>Spring development removes seeps and flows that keep stream banks saturated and easily erodible.</t>
  </si>
  <si>
    <t>Increased animal traffic around developed water source will increase compaction potential especially if the soil is moist.</t>
  </si>
  <si>
    <t>Water collected and removed from site.</t>
  </si>
  <si>
    <t>Subsurface water collected and removed from the site.</t>
  </si>
  <si>
    <t>Provides a dependable supply of water allowing improved management.</t>
  </si>
  <si>
    <t>Spring flows are typically better quality than surface flows allowing opportunity for dilution.  Effect depends on the proportion of one flow to the other.</t>
  </si>
  <si>
    <t>Water development will decrease livestock trampling in wet areas and nearby streams.</t>
  </si>
  <si>
    <t>Spring flows are typically better quality than surface flows allowing opportunity for dilution. Effect depends on the proportion of one flow to the other.</t>
  </si>
  <si>
    <t>Spring flows provide some dilution effect.</t>
  </si>
  <si>
    <t>Springs are cooler than surface water and their proximity to streams moderates stream temperatures, via hyporheic exchange. Development of springs may decrease amount of hyporheic water in channel. .</t>
  </si>
  <si>
    <t>Available water to facilitate irrigation or grazing management improves growth and vigor of plants.</t>
  </si>
  <si>
    <t>Improved distribution of animals makes forage more readily available to livestock.</t>
  </si>
  <si>
    <t>The spring increases the quality and quantity of water for livestock.</t>
  </si>
  <si>
    <t>Sprinkler System</t>
  </si>
  <si>
    <t>There will be crusting of soil surface during seed germination and wheel compaction due to movement of the irrigation system.</t>
  </si>
  <si>
    <t>Improved irrigation allows the leaching of salt below the root zone.</t>
  </si>
  <si>
    <t>Conversion from surface to sprinkler will reduce surface runoff.</t>
  </si>
  <si>
    <t>More uniform applications reduces subsurface flows.</t>
  </si>
  <si>
    <t>Properly applied sprinkler irrigation will not increase groundwater.</t>
  </si>
  <si>
    <t>More uniform application of water.</t>
  </si>
  <si>
    <t>Erosion and runoff are reduced by the efficient application of irrigation water.</t>
  </si>
  <si>
    <t>Reduced runoff because of more efficient application</t>
  </si>
  <si>
    <t>More efficient application reduces potential runoff.</t>
  </si>
  <si>
    <t>Reduced runoff of higher temperature water is likely.</t>
  </si>
  <si>
    <t>Water moistens the soil surface and reduces the erodibility of the soil.  Increased production from irrigation lowers the soil wind erodibility group by one class.  Sprinkler systems for livestock dust control can be highly effective at reducing dust.</t>
  </si>
  <si>
    <t>Improved irrigation efficiency improves crop health and vigor which decrease weed competition.</t>
  </si>
  <si>
    <t>Requires less water and lower pressure pumping.  Reduces water applied due to an increase in application uniformity.</t>
  </si>
  <si>
    <t>Stormwater Runoff Control</t>
  </si>
  <si>
    <t xml:space="preserve">Classic gullies on site are not a common feature of development site; off site gullies will receive controlled flows. </t>
  </si>
  <si>
    <t>Stream banks on and off site will benefit from controlled flows.</t>
  </si>
  <si>
    <t xml:space="preserve">Controlling compaction from construction equipment </t>
  </si>
  <si>
    <t>Runoff is to be controlled on the site itself.</t>
  </si>
  <si>
    <t>Any effect will tend to be an increase in seepage because of controlled runoff that may increase infiltration.</t>
  </si>
  <si>
    <t>Surface waters can be treated on site before release</t>
  </si>
  <si>
    <t>There could be some water contaminants on site, but overall impact of practice will be small/</t>
  </si>
  <si>
    <t>There could be some water contaminants on site, but overall impact of practice will be small.  The action tends to increase on site infiltration/reduce runoff to off site.</t>
  </si>
  <si>
    <t xml:space="preserve">Controlling erosion and runoff will reduce off-site sediment. </t>
  </si>
  <si>
    <t>Onsite treatment can reduce the release of heavy metals to surface waters</t>
  </si>
  <si>
    <t>Controlled runoff could increase temperature on site, but will be little impact off site</t>
  </si>
  <si>
    <t>Stream Crossing</t>
  </si>
  <si>
    <t>Crossing will prevent sloughing and erosion due to traffic on streambanks. Excluding animals, people and vehicles reduces disturbance of soil and vegetation.</t>
  </si>
  <si>
    <t>A controlled access crossing does not allows animals access a to stream, which may reduce the impacts of animal waste on surface water quality.</t>
  </si>
  <si>
    <t>The crossing allows animals easier access to stream, which may result in the deposit of animal waste in the stream.</t>
  </si>
  <si>
    <t>Crossing will prevent stream bank erosion and stream bottom sediment displacement.</t>
  </si>
  <si>
    <t>Crossings facilitate access to water.</t>
  </si>
  <si>
    <t>Stream Crossings facilitate access to water and reduce the sediment volume</t>
  </si>
  <si>
    <t>Where an intermittent or perennial watercourse exists and a ford, bridge, or culvert type crossing is needed for controlled access.</t>
  </si>
  <si>
    <t>Stream Habitat Improvement and Management</t>
  </si>
  <si>
    <t xml:space="preserve">Improved vegetation and management will reduce nutrients entering the stream and provide filtration of other contaminants </t>
  </si>
  <si>
    <t>Improved vegetation and management will reduce streambank erosion and improve channel stability.</t>
  </si>
  <si>
    <t>Restoration of riparian conditions will contribute to moderation of stream temperatures.</t>
  </si>
  <si>
    <t xml:space="preserve">Management and improvement measures create or maintain the  health and vigor of desired riparian and aquatic plant communities. </t>
  </si>
  <si>
    <t xml:space="preserve">Management and improvement measures create or maintain the desired riparian and aquatic plant communities. </t>
  </si>
  <si>
    <t>Might improve or might not, as many sites could be fenced from grazing.</t>
  </si>
  <si>
    <t>Riparian improvements associated with stream habitat improvement will improve food, cover, space, and water quality, and where applicable, water quantity for riparian species and their habitats.</t>
  </si>
  <si>
    <t>Aquatic habitat is improved providing food, cover, and space for fish and wildlife.</t>
  </si>
  <si>
    <t xml:space="preserve">Not Applicable </t>
  </si>
  <si>
    <t>Streams, including their associated backwaters, floodplains, wetlands, and riparian areas, that have impaired habitat.</t>
  </si>
  <si>
    <t>Streambank and Shoreline Protection</t>
  </si>
  <si>
    <t>Stream banks are stabilized.</t>
  </si>
  <si>
    <t>Depending on the type of construction practice used it can benefit or degrade soil organism habitat</t>
  </si>
  <si>
    <t>Increase soil stability</t>
  </si>
  <si>
    <t>Improved channel conditions will allow for increased flows, decreased flooding</t>
  </si>
  <si>
    <t>Stabilizing eroding banks will reduce the delivery of nutrients and organic material in the soil profile to surface water.</t>
  </si>
  <si>
    <t>Elimination of eroding banks in areas adjacent to feedlots and livestock stream accesses.</t>
  </si>
  <si>
    <t>Reduces erosion on banks and shorelines.</t>
  </si>
  <si>
    <t>The action includes vegetation along stream courses.</t>
  </si>
  <si>
    <t>If used, vegetation residue stores carbon.</t>
  </si>
  <si>
    <t xml:space="preserve">Protection measures improves site conditions to enhance plant health and vigor of the desired plant community. </t>
  </si>
  <si>
    <t xml:space="preserve">Protection measures create or maintain the desired plant community. </t>
  </si>
  <si>
    <t>Re-establishment of streambank vegetation can provide additional forage.</t>
  </si>
  <si>
    <t>Vegatation provides cover and food as well as bank stabilization</t>
  </si>
  <si>
    <t>Vegatation provides food and shade</t>
  </si>
  <si>
    <t>Stripcropping</t>
  </si>
  <si>
    <t>When applied on or near the contour, this practice reduces runoff velocities, thus reducing the detachment and transport capacity of overland flow.  Additional credit is given for the sediment trapped and retained on the slope by the non-erosive strips.</t>
  </si>
  <si>
    <t xml:space="preserve">Stripcropping reduces the "L" factor value of WEQ.  The amount of erosion reduction depends on strip width, vegetative cover and strip orientation in relation to the direction of erosive winds. </t>
  </si>
  <si>
    <t>Crops in the alternating strips can add organic matter to the soil. May provide diverse residue C:N and build SOM.  Reduced erosion reduces organic matter loss.</t>
  </si>
  <si>
    <t>Strips of cover crops or perennials in rotation improve food quantity and quality</t>
  </si>
  <si>
    <t>Stripcropping does not impact surface water accumulation or subsurface saturation.</t>
  </si>
  <si>
    <t>Planting is strips of erosion resistant plants and erosion susceptible plants does not impact the depth to water table or presence of a perched water table.</t>
  </si>
  <si>
    <t>Increased water infiltration that may move laterally to a seep area, particularly during fallow periods.</t>
  </si>
  <si>
    <t>Protected strips will capture additional snow, if present as standing residue.</t>
  </si>
  <si>
    <t xml:space="preserve">Stripcropping decreases soil erosion by wind and water and may increase water infiltration, thereby reducing the transport of nutrients and organics to surface water. </t>
  </si>
  <si>
    <t xml:space="preserve">Stripcropping decreases soil erosion by wind and water and may increase water infiltration, thereby reducing the potential for transport of pathogens to surface water </t>
  </si>
  <si>
    <t>Reduces erosion, slows water and wind velocities, increases infiltration.</t>
  </si>
  <si>
    <t xml:space="preserve">The action reduces runoff and erosion and traps adsorbed pesticides.  </t>
  </si>
  <si>
    <t xml:space="preserve">Stripcropping slows runoff  and can increase water, thereby reducing the potential for transport of salts to surface water. </t>
  </si>
  <si>
    <t>Vegetated strips provide ground cover and reduces wind erosion.</t>
  </si>
  <si>
    <t>Erosion tolerant plants will protect strips of erosion sensitve plants, may improve plant productivity and health.</t>
  </si>
  <si>
    <t>Diverse crops in rotation offer improved structure and composition of habitat.</t>
  </si>
  <si>
    <t>May improve riparian habitat.  Reduced wind erosion sediment delivery to surface waters is captured under Sediment transport to surface waters.</t>
  </si>
  <si>
    <t>Structure for Water Control</t>
  </si>
  <si>
    <t>If used to manage water tables, this practice may increase or decrease organic matter oxidation.</t>
  </si>
  <si>
    <t>Structure used for flow control, or level regulation of water.</t>
  </si>
  <si>
    <t>Depending on the application, structure for water control can be used to retain water.</t>
  </si>
  <si>
    <t>Decrease in water velocity will result in reduction in suspended sediments.</t>
  </si>
  <si>
    <t>The action is used to control water releases and regulate surface water temperature.</t>
  </si>
  <si>
    <t>Captured water in structures can supplement stock water.</t>
  </si>
  <si>
    <t>Structures can be used to modify aquatic water levels or provide access to wildlife via fish ladder.</t>
  </si>
  <si>
    <t>Structures for Wildlife</t>
  </si>
  <si>
    <t>ESD-BIO</t>
  </si>
  <si>
    <t>649</t>
  </si>
  <si>
    <t>Subsurface Drain</t>
  </si>
  <si>
    <t xml:space="preserve">Reducing soil profile saturation increases infiltration by improving drainage and therefore decreases water runoff.  </t>
  </si>
  <si>
    <t xml:space="preserve">Improving drainage may increase surface soil drying. </t>
  </si>
  <si>
    <t>Interception water and reduction of seeps that can cause gully formation.</t>
  </si>
  <si>
    <t>Interception water and reduction of seeps that can cause streambank instability.</t>
  </si>
  <si>
    <t>Lowering of water table allows the oxidation of organic matter.</t>
  </si>
  <si>
    <t>Soils have less risk of compaction when they are dryer.</t>
  </si>
  <si>
    <t>Reducing water table increases oxidation of organic matter</t>
  </si>
  <si>
    <t xml:space="preserve">The leached salts may be removed from the soil through drainage. </t>
  </si>
  <si>
    <t>Removal of excessive surface water through drainage will reduce flooding and ponding.</t>
  </si>
  <si>
    <t>Control of water table - subsurface water is collected and conveyed to a proper outlet.</t>
  </si>
  <si>
    <t>Interception of excessive seepage through drainage.</t>
  </si>
  <si>
    <t>Drains can collect water for beneficial use or reuse and improved soil, water air relationship.</t>
  </si>
  <si>
    <t xml:space="preserve">Collecting and releasing nutrient laden water removed from fields to receiving surface waters.  </t>
  </si>
  <si>
    <t xml:space="preserve">The action collects and removes water and soluble nutrients from the site.  </t>
  </si>
  <si>
    <t>Limited decrease due to decreased runoff, but any infiltrating water with pathogens will be concentrated in tile lines</t>
  </si>
  <si>
    <t>Pathogens leached from the soil will be intercepted before reaching groundwater.</t>
  </si>
  <si>
    <t>Runoff and resulting erosion will be decreased</t>
  </si>
  <si>
    <t>The action decreases runoff and promotes aerobic degradation of pesticide residues.   Avoid direct outlet to surface water.</t>
  </si>
  <si>
    <t>The action decreases deep percolation and promotes aerobic degradation of pesticide residues.</t>
  </si>
  <si>
    <t>The action reduces runoff and increases infiltration. Percolating water picks up metals that are then collected in tile lines.</t>
  </si>
  <si>
    <t>Heavy metals leached from the soil will be intercepted before reaching groundwater.</t>
  </si>
  <si>
    <t>Percolating water picks up salts that are then collected in tile lines and outletted to surface waters.</t>
  </si>
  <si>
    <t>Leaching of saline and sodic soils will be intercepted before salinity reaches groundwater.</t>
  </si>
  <si>
    <t>Improved drainage enhances growing environment for non-hydrophytes.  If hydrophytes are desired, drainage will increase the problem.</t>
  </si>
  <si>
    <t>Quantity and quality of forage species will be improved if drainage is installed to enhance their production.</t>
  </si>
  <si>
    <t>Surface Drainage, Field Ditch</t>
  </si>
  <si>
    <t>Surface drain lowers the water table and minimizes surface runoff</t>
  </si>
  <si>
    <t xml:space="preserve">Reducing soil profile saturation increases infiltration by improving drainage and therefore decreases water runoff. </t>
  </si>
  <si>
    <t>Properly installed ditch has no impact on classic gullies.</t>
  </si>
  <si>
    <t>Drainage increases organic matter oxidation.</t>
  </si>
  <si>
    <t>Soluble pollutants will decrease because of increased water removal.</t>
  </si>
  <si>
    <t>Graded channel will collect, convey surface runoff and shallow subsurface runoff and improve drainage in depressed, flat or otherwise wet areas</t>
  </si>
  <si>
    <t>Increasing the rate of runoff from a field can increase the amount of soluble pollutants delivered to surface water.</t>
  </si>
  <si>
    <t>Where pathogens are transported by sediments</t>
  </si>
  <si>
    <t>The action removes surface flows before infiltration and intercepts subsurface flows.</t>
  </si>
  <si>
    <t>Increased drainage and runoff will carry sediments.</t>
  </si>
  <si>
    <t>If the drain is designed to collect surface runoff, pesticides in surface water may be increased.  If the purpose is to collect subsurface water, surface runoff will be decreased and aerobic degradation of pesticide residues will increase.</t>
  </si>
  <si>
    <t>Heavy metals are carried with sediment to surface waters.</t>
  </si>
  <si>
    <t>The action removes both surface and subsurface flows and soluble contaminates from site.</t>
  </si>
  <si>
    <t>Surface water is conveyed relatively quickly, reducing the risk of warming.</t>
  </si>
  <si>
    <t>Surface Drainage, Main or Lateral</t>
  </si>
  <si>
    <t>The action facilitates the removal of surface water, thus reducing percolation of water and nutrients.</t>
  </si>
  <si>
    <t>The action removes both surface and subsurface water and associated contaminants from the site.</t>
  </si>
  <si>
    <t>Surface Roughening</t>
  </si>
  <si>
    <t xml:space="preserve">Clods and ridges from tillage temporarily reduce wind erosion </t>
  </si>
  <si>
    <t xml:space="preserve"> Tillage to roughen surface may increase oxidation of organic soils.</t>
  </si>
  <si>
    <t>Roughened surface may cause some modest infiltration increases, moving soluble contaminates and pathogens below the root zone.  However, surface roughening is emergency tillage due to lack of survace cover.</t>
  </si>
  <si>
    <t>Formation of clods will reduce wind -borne sediment.</t>
  </si>
  <si>
    <t>Increasing the random roughness of the soil surface increases particulate matter emissions, but reduces the potential for wind erosion.</t>
  </si>
  <si>
    <t>Soil disturbance will release stored soil carbon</t>
  </si>
  <si>
    <t>High Energy Requirement to Roughen the Surface However only utilized in emergency when crops have failed.</t>
  </si>
  <si>
    <t>Terrace</t>
  </si>
  <si>
    <t>Terrace shortens slope length and reduces erosion by water.</t>
  </si>
  <si>
    <t xml:space="preserve">Vegetative terraces may shorten the unsheltered distance and trap saltating soil particles when orientation is across the prevailing wind erosion direction.        </t>
  </si>
  <si>
    <t>Changes hydrology of the  land unit</t>
  </si>
  <si>
    <t>Reduces concentrated flow from the land unit. May increase sediment carrying capacity of runoff water entering stream.</t>
  </si>
  <si>
    <t>Construction activities cause compaction in the terrace channel and embankment.</t>
  </si>
  <si>
    <t xml:space="preserve">Reduced erosion will reduce losses of organic matter. </t>
  </si>
  <si>
    <t>Disturbs soil reduces habitat for short term in area of terrace construction</t>
  </si>
  <si>
    <t>reduces erosion improves infiltration</t>
  </si>
  <si>
    <t>Practice intended to improve drainage, control runoff with increased water storage, conveyance.</t>
  </si>
  <si>
    <t>Because of increased infiltration</t>
  </si>
  <si>
    <t>Slight worsening</t>
  </si>
  <si>
    <t>Terrace embankments will collect snow</t>
  </si>
  <si>
    <t>The action reduces erosion and runoff and improves water efficiency.</t>
  </si>
  <si>
    <t>Reduced erosion and increased infiltration can result in fewer dissolved and sediment-attached nutrients leaving the field.</t>
  </si>
  <si>
    <t>Increases infiltration and reduces runoff.</t>
  </si>
  <si>
    <t>Soil acts as a filter to remove pathogens</t>
  </si>
  <si>
    <t>Terraces slow water and allow sediment deposition.</t>
  </si>
  <si>
    <t xml:space="preserve">this practice increases infiltration </t>
  </si>
  <si>
    <t xml:space="preserve">The action traps sediment, reduces ephemeral gully erosion and increases infiltration of surface runoff. </t>
  </si>
  <si>
    <t xml:space="preserve">The action increases infiltration of water and soluble contaminants. </t>
  </si>
  <si>
    <t>The action can increase infiltration, which will reduce runoff of salts from a field.</t>
  </si>
  <si>
    <t>Equipment will not need to cross gullies, perform tillage to fill the gullies, and complete field operations on one side of field.</t>
  </si>
  <si>
    <t>Trails and Walkways</t>
  </si>
  <si>
    <t>CED-AE, ESD-Graz Land Sp, &amp; CED-LA</t>
  </si>
  <si>
    <t>575</t>
  </si>
  <si>
    <t xml:space="preserve">Pathways may direct travel away from erosion prone areas. </t>
  </si>
  <si>
    <t>Traffic is diverted away from problem area and can facilitate healing of gully.</t>
  </si>
  <si>
    <t>Recreational traffic is diverted away from problem area and can facilitate healing.</t>
  </si>
  <si>
    <t>Controlled traffic confines compaction to a more limited area.</t>
  </si>
  <si>
    <t>Compaction of area used for trail. Prevents instability in other areas by confining traffic to trail</t>
  </si>
  <si>
    <t>Water flows should be considered in trail/walkway design but practice not intended to treat flood/ponding situation</t>
  </si>
  <si>
    <t>Trails and Walkways can move traffic away from sensitive areas</t>
  </si>
  <si>
    <t>Suspended sediment and turbidity in surface water will decrease due to controlled traffic and reduced erosion</t>
  </si>
  <si>
    <t>Stabilized trails can improve cover on other areas</t>
  </si>
  <si>
    <t>Trails provide firebreaks and access to sites for fuel reduction activities.</t>
  </si>
  <si>
    <t>Provides access to previously inaccessible feeding areas.</t>
  </si>
  <si>
    <t>Provides access to previously inaccessible water areas.</t>
  </si>
  <si>
    <t>By confining animals to a trail, animals will stay out of the stream and away from wildlife cover sources.</t>
  </si>
  <si>
    <t>Tree/Shrub Establishment</t>
  </si>
  <si>
    <t>ESD-For &amp; CED-LA</t>
  </si>
  <si>
    <t>Vegetation and surface litter reduces erosive water energy.</t>
  </si>
  <si>
    <t>Vegetation, surface litter and roots reduce erosive energy of concentrated flows.</t>
  </si>
  <si>
    <t>Establishment of permanent woody vegetation can lead to increased root and shoot development. Decomposition increases soil organic matter.</t>
  </si>
  <si>
    <t>Woody vegetation takes up limited quantities of salts and other chemicals.</t>
  </si>
  <si>
    <t>Roots of trees and forages physically hold soils; organic matter inputs improve soil stability.</t>
  </si>
  <si>
    <t>Deep rooted plants uptake excess water.</t>
  </si>
  <si>
    <t>Snow is captured and deposited down wind of planted trees and shrubs.</t>
  </si>
  <si>
    <t xml:space="preserve">Adapted and managed vegetative production allows more efficient use of  available water. </t>
  </si>
  <si>
    <t>Woody vegetation captures and delays pathogen movement and thereby increase their mortality.</t>
  </si>
  <si>
    <t>Increased vegetative cover and soil microbial activity can enhance competition with pathogens.</t>
  </si>
  <si>
    <t>Vegetation provides cover, reduces wind velocities, and increases infiltration.</t>
  </si>
  <si>
    <t>The action reduces runoff and the need for pesticide use.  Also, trees and shrubs take up pesticide residues.</t>
  </si>
  <si>
    <t>The action reduces the need for pesticide use and trees and shrubs take up pesticide residues.</t>
  </si>
  <si>
    <t>Some plants may take up heavy metals.</t>
  </si>
  <si>
    <t>Establishing metal-accumulating trees and shrubs may remove heavy metals from the soil profile.</t>
  </si>
  <si>
    <t>The action promotes contaminant uptake by plants.</t>
  </si>
  <si>
    <t>The action may promote contaminant uptake by plants.</t>
  </si>
  <si>
    <t>Near streams and other water bodies, trees and shrubs provide shade to moderate water temperature.</t>
  </si>
  <si>
    <t>Permanent vegetative cover reduces wind erosion and fugitive dust generation.</t>
  </si>
  <si>
    <t>Vegetation will reduce wind movement and can intercept odors.</t>
  </si>
  <si>
    <t xml:space="preserve">Plants selected  are adapted and suited.  </t>
  </si>
  <si>
    <t>These sites may be used as feed and forage by livestock if the desired trees and shrubs are not harmed.</t>
  </si>
  <si>
    <t>Tall vegetation provides shelter.</t>
  </si>
  <si>
    <t>Plants may be chosen and managed to enhance food value, and provide cover and shelter, for desired wildlife species.</t>
  </si>
  <si>
    <t>Trees and shrubs intercept precipitation and provide infiltration sites to reduce runoff; this improves water quality and aquatic habitat. Litter fall provides detritus substrate for aquatic invertebrates</t>
  </si>
  <si>
    <t>Plantings reduce need for heating and cooling around farmsteads</t>
  </si>
  <si>
    <t xml:space="preserve">Convert land use from more to less intensive operations. </t>
  </si>
  <si>
    <t>1) Nonforested sites capable of producing wood fiber and forest habitat; or 2) cutover forestland. Both settings lack woody biomass of desired species.</t>
  </si>
  <si>
    <t>Tree/Shrub Pruning</t>
  </si>
  <si>
    <t>Removal of overstory canopy increases amounts and vigor of erosion-controlling ground cover.</t>
  </si>
  <si>
    <t>Pruning allows for improved air infiltration through a windbreak, fine tuning wind speed on the leeward side of the windbreak and lengthening the reduced windspeed effect.</t>
  </si>
  <si>
    <t>Reducing the tree canopy by pruning allows more light to reach the ground, increasing coverage and vigor of understory vegetation and reducing erosion.</t>
  </si>
  <si>
    <t xml:space="preserve">Woody material is retained on site (unless is poses a fire risk), increasing soil organic matter content. </t>
  </si>
  <si>
    <t>Reduction in canopy cover increases amount and vigor of ground cover, and woody debris provides organic matter, improving organism habitat.</t>
  </si>
  <si>
    <t>Reduction in canopy cover increases amount and vigor of ground cover, and along with woody debris inputs increases organic matter, improving soil stability.</t>
  </si>
  <si>
    <t>Pruning of windbreaks fine tunes windspeed through the woody plants, changing the shape and length of the drifts formed leeward of the windbreak</t>
  </si>
  <si>
    <t>Pruning of trees fine tunes windspeed through the woody plants, changing the shape and length of snow drifts formed leeward of windbreaks and increasing snow and rain penetration of the tree canopy.</t>
  </si>
  <si>
    <t>Properly pruned windbreaks adjacent to irrigation equipment allow for favorable wind penetration, reduced windspeed and more efficient sprinkler irrigation.</t>
  </si>
  <si>
    <t>The action stimulates plants to take up and assimilate nutrients and organics more efficiently.</t>
  </si>
  <si>
    <t>Managing for desirable plant vigor reduces runoff, erosion, and the need for pesticide applications.</t>
  </si>
  <si>
    <t>Managing for desirable plant vigor reduces the need for pesticide applications.</t>
  </si>
  <si>
    <t>By pruning odor control windbreaks wind turbulence can be increased, increasing mixing of odor laden airmasses, and reducing downwind odor.</t>
  </si>
  <si>
    <t>Forest ecosystems' capability to utilize reactive nitrogen is variable and net effects on C-N cycles are scientifically uncertain but likely to have a slight effect.</t>
  </si>
  <si>
    <t>Certain tree parasites (mistletoe) and diseases (white pine blister rust) can be managed by pruning infected branches</t>
  </si>
  <si>
    <t xml:space="preserve">Pruning increases health and vigor of selected tree/shrub species as well as desired understory vegetation.  </t>
  </si>
  <si>
    <t>Pruning improves structure and growth form of selected tree/shrub species.</t>
  </si>
  <si>
    <t>Activities are carried out to reduce ladder fuels.</t>
  </si>
  <si>
    <t>Reducing canopy cover allows more light to reach the ground, stimulating growth and yield of understory forage species.</t>
  </si>
  <si>
    <t>Growth of herbaceous and shrubby plants are enhanced and available as food, cover, or shelter for wildlife.</t>
  </si>
  <si>
    <t>Growth of herbaceous and shrubby plants is enhanced; they intercept precipitation and provide infiltration sites to reduce runoff, improving water quality and aquatic habitat.</t>
  </si>
  <si>
    <t>Forest, wildlife, or other land dominated by tree growth and/or shrub cover that is characterized by undesirable branching limiting the intended purpose</t>
  </si>
  <si>
    <t>Tree/Shrub Site Preparation</t>
  </si>
  <si>
    <t xml:space="preserve">An area with disturbed soil or reduction in vegetative cover and surface litter has potential for increases in erosive water energy. </t>
  </si>
  <si>
    <t xml:space="preserve">An area with bare soil or reduction in vegetative cover and surface litter has potential for increased exposure of the soil surface to erosive wind energy. </t>
  </si>
  <si>
    <t>Use of heavy equipment compacts soil.</t>
  </si>
  <si>
    <t xml:space="preserve">Removal of vegetation and litter from a site removes organic material that could have become soil organic matter. </t>
  </si>
  <si>
    <t xml:space="preserve">Practice is +/-. Temporary site conditions may lead to reduced organism habitat, but improve it in the longer term by facilitating tree/shrub establishment.   </t>
  </si>
  <si>
    <t xml:space="preserve">Practice is +/-. Temporary site conditions may lead to reduced soil stability, but improve it in the longer term by facilitating tree/shrub establishment.   </t>
  </si>
  <si>
    <t>Involves the management, control of runoff and water table to promote woody plant and vegetative establishment</t>
  </si>
  <si>
    <t>Temporary site condition.</t>
  </si>
  <si>
    <t>Mechanical disturbance of soil surface increases infiltration rate and soil moisture retention.</t>
  </si>
  <si>
    <t>Increased woody vegetation on site may encourage microbial activity in the soil, reducing pathogen numbers.</t>
  </si>
  <si>
    <t>Soil disturbance increases erosion from the site.</t>
  </si>
  <si>
    <t>Herbicides, if used, could reach surface water.</t>
  </si>
  <si>
    <t>Herbicides, if used, could reach groundwater.</t>
  </si>
  <si>
    <t>Increased woody vegetation on site may result in minor uptake of contaminants.</t>
  </si>
  <si>
    <t>Eventual canopy cover of stand will shade streams.</t>
  </si>
  <si>
    <t>There is a short-term increase in vehicle emissions and dust during site preparation operations.</t>
  </si>
  <si>
    <t>There is a short-term increase in vehicle emissions from site preparation equipment.</t>
  </si>
  <si>
    <t>There is a short-term increase in vehicle emissions and ozone precursors from site preparation equipment.</t>
  </si>
  <si>
    <t>There is a short-term increase in vehicle emissions and NOx from site preparation equipment.</t>
  </si>
  <si>
    <t>Site conditions are managed to minimize undesired vegetation.</t>
  </si>
  <si>
    <t xml:space="preserve">Site is altered to allow more suitable species to grow resulting in increased productivity, improved health and vigor. </t>
  </si>
  <si>
    <t xml:space="preserve">Site is altered to allow more suited and desired species to grow. </t>
  </si>
  <si>
    <t xml:space="preserve">Practice is +/-. Temporary site conditions may decrease food, cover, and shelter for wildlife, but improve them in the longer term.   </t>
  </si>
  <si>
    <t xml:space="preserve">Practice is +/-. Temporary site conditions may lead to reduced water quality, but improve it in the longer term by facilitating tree/shrub establishment.   </t>
  </si>
  <si>
    <t xml:space="preserve">Nonforested sites capable of producing wood fiber and forest habitat; or cutover forestland. </t>
  </si>
  <si>
    <t>Underground Outlet</t>
  </si>
  <si>
    <t>Concentrated flow is eliminated and excess water conveyed to safe outlet</t>
  </si>
  <si>
    <t>Concentrated flow is reduced or eliminated and excess water conveyed to safe outlet.</t>
  </si>
  <si>
    <t>Concentrated flows are directed to surface streams at an accelerated rate.</t>
  </si>
  <si>
    <t xml:space="preserve">Ponding and flooding are conveyed to a safe outlet.  </t>
  </si>
  <si>
    <t>The action removes concentrated flows before they infiltrate.</t>
  </si>
  <si>
    <t>Underground outlets can provide a direct conduit for runoff to surface waters</t>
  </si>
  <si>
    <t>Underground outlets can provide a direct conduit for runoff contaminated with pathogens to surface waters</t>
  </si>
  <si>
    <t>Slowing water in associated structures will cause sediment to settle.</t>
  </si>
  <si>
    <t>Decrease in erosion  will lead to decrease in sediment bound contaminants, but practice can increase the delivery of soluble contaminants.</t>
  </si>
  <si>
    <t>The action does not increase or decrease the amount of salt lost from a field.</t>
  </si>
  <si>
    <t>Water collected subsurface will remain relatively cool.</t>
  </si>
  <si>
    <t>Removal of excess surface water can positively affect plant growth and vigor</t>
  </si>
  <si>
    <t>Equipment will not need to cross gullies nor do tillage to fill the gullies</t>
  </si>
  <si>
    <t>Upland Wildlife Habitat Management</t>
  </si>
  <si>
    <t>Establishment of permanent vegetation reduces erosion by water.</t>
  </si>
  <si>
    <t>Establishment of permanent vegetation reduces erosion by wind.</t>
  </si>
  <si>
    <t>There will be decreased overland flow, enhanced vegetation cover.</t>
  </si>
  <si>
    <t>New vegetation may be established.</t>
  </si>
  <si>
    <t>Vegetative habitat could restrict runoff flows (increase ponding) but will also provide enhanced soil health and improved infiltration condtions (less ponding)</t>
  </si>
  <si>
    <t xml:space="preserve">Sound management of upland vegetation tends to improve watershed conditions.  </t>
  </si>
  <si>
    <t>Vegetative cover reduces wind erosion and fugitive dust generation.</t>
  </si>
  <si>
    <t>This practice is a systems practice that guides selection and implementation of other practices that may address emissions of GHGs</t>
  </si>
  <si>
    <t xml:space="preserve">Management and improvement measures create or maintain the desired plant communities. </t>
  </si>
  <si>
    <t xml:space="preserve">Vegetated Treatment Area </t>
  </si>
  <si>
    <t>Permanent vegetation established.</t>
  </si>
  <si>
    <t>Permanent vegetation established</t>
  </si>
  <si>
    <t>Permanent vegetation established and organic matter captured</t>
  </si>
  <si>
    <t>Use of the practice requires adding contaminants to the soil surface, some of which will infiltrate.</t>
  </si>
  <si>
    <t>Infiltration in the treatment area will add to subsurface water.</t>
  </si>
  <si>
    <t>Infiltration at area has the potential to aggravate already saturated conditions.</t>
  </si>
  <si>
    <t>Infiltration and plant uptake in the treatment area will remove contaminants from polluted runoff and waste water.</t>
  </si>
  <si>
    <t>The action entails the application of waste which increases the potential for groundwater contamination.</t>
  </si>
  <si>
    <t>Infiltrating water in treatment area will increase soluble contaminants moving to groundwater, however there will be die-off as pathogens are trapped in the vegetation and increased microbial activity enhances competition with pathogens.</t>
  </si>
  <si>
    <t>Heavy metals are rarely associated with manure; however, infiltration and plant uptake in the treatment strip will remove contaminants from polluted runoff and waste water.</t>
  </si>
  <si>
    <t>Heavy metals are rarely associated with manure, however, infiltrating water in treatment strip will increase soluble contaminants moving to groundwater.</t>
  </si>
  <si>
    <t>Infiltration in the treatment area may remove some salts from polluted runoff and waste water.</t>
  </si>
  <si>
    <t>Can be used to prevent need for long term storage of manure</t>
  </si>
  <si>
    <t>Treatment area will receive nutrients and water which will improve plant health.</t>
  </si>
  <si>
    <t>Crop or grassland converted to VTA</t>
  </si>
  <si>
    <t>Vegetative Barrier</t>
  </si>
  <si>
    <t xml:space="preserve">Stiff-stemmed vegetation planted along the contour or across areas of concentrated flow slows runoff, effectively reducing slope length and increasing infiltration . </t>
  </si>
  <si>
    <t xml:space="preserve">Stiff-stemmed vegetation effectively reduces the unsheltered distance when oriented across the prevailing wind erosion direction.   </t>
  </si>
  <si>
    <t>Installation of barrier across concentrated flows will reduce emphemeral erosion.</t>
  </si>
  <si>
    <t>The action can over time collect or redistribute salts within a field due to barrier crossing concentrated flow if salts or other chemicals are present in the upland.</t>
  </si>
  <si>
    <t>Plant materials can be selected to improve soil organism habitat, permanent root system improves connectivity to the field.</t>
  </si>
  <si>
    <t>Vegetative barrier strips will break up concretated flows reducing any quantity of water inundating or saturating the soil to cause ponding and flooding.  However the barrier can cause ponding above the barrier.</t>
  </si>
  <si>
    <t>Solid organics and nutrients attached to sediment may be filtered out. Soluble organics infiltrate into the soil and may be taken up by plants and soil organisms. Soulble contaminants will pass through the barrier and may reach surface water.</t>
  </si>
  <si>
    <t>Vegetative barriers capture sediment-bound pathogens and retard pathogen movement, allowing more time for mortality to occur before pathogens can reach water bodies.</t>
  </si>
  <si>
    <t>Vegetation slows runoff, filters sediment.</t>
  </si>
  <si>
    <t>The action reduces runoff and erosion and traps adsorbed pesticides.</t>
  </si>
  <si>
    <t>The action increases infiltration and reduces runoff, which may reduce salt movement off-site. Dissolved salts and contaminants may not be filtered by the barrier and reach surface waters.</t>
  </si>
  <si>
    <t>Vegetative barriers can be effective in filtering dust and ammonia emissions.</t>
  </si>
  <si>
    <t>Vegetative barriers can be effective in filtering VOC emissions.</t>
  </si>
  <si>
    <t>Vegetative barriers can be effective in filtering emissions of dust and odorous gases.</t>
  </si>
  <si>
    <t>Vegetative barriers can be effective in filtering ammonia emissions.</t>
  </si>
  <si>
    <t>Reduced erosion  creates site conditions favorable to plant health and productivity.</t>
  </si>
  <si>
    <t>Plants selected are adapted and suited.  Barrier vegetation is different from crops grown.  Ecological function may improve as barriers provide connectivity.</t>
  </si>
  <si>
    <t>Barrier provides cover and food, improves connectivity in field.</t>
  </si>
  <si>
    <t>Reduces sediment delivery to adjacent surface waters.</t>
  </si>
  <si>
    <t>Vertical Drain</t>
  </si>
  <si>
    <t>Runoff is captured and discharged subsurface reducing erosion potential.</t>
  </si>
  <si>
    <t>Surface water removal may result in increased oxidation of organic matter.</t>
  </si>
  <si>
    <t xml:space="preserve">Surface and subsurface drainage diverted to underground strata and not available to surface problems.  </t>
  </si>
  <si>
    <t>Diversion of surface water to subsurface will increase any existing problems.</t>
  </si>
  <si>
    <t>Surface water introduced to strata below the zones conducive to seepage.</t>
  </si>
  <si>
    <t>Nutrients in the water diverted into a vertical drain is kept out of surface water.</t>
  </si>
  <si>
    <t>Water conveyed to subsurface strata may contain organics and nutrients.</t>
  </si>
  <si>
    <t>Water diverted subsurface reduces surface runoff.</t>
  </si>
  <si>
    <t>Water diverted to the subsurface may contain some pathogens.</t>
  </si>
  <si>
    <t>Water diverted subsurface will reduce surface water flows.</t>
  </si>
  <si>
    <t>Water entering the drain may contain pesticide residues.</t>
  </si>
  <si>
    <t>Water diverted subsurface will reduce metal transport to surface waters.</t>
  </si>
  <si>
    <t>Water diverted to the subsurface may contain some heavy metals.</t>
  </si>
  <si>
    <t>Water containing salt could be diverted from a surface outlet to the subsurface.</t>
  </si>
  <si>
    <t>Water containing soluble salts is outlet below the soil surface where it may reach groundwater.</t>
  </si>
  <si>
    <t>Diversion of drainage water subsurface removes water from surface flows.</t>
  </si>
  <si>
    <t>Waste Facility Closure</t>
  </si>
  <si>
    <t>The criteria for this practice requires the finished grade match existing grades.</t>
  </si>
  <si>
    <t xml:space="preserve">Salts and other chemicals removed from the facility will be remediated.  </t>
  </si>
  <si>
    <t>Could be neutral to slight improvement where excess water originates in part from leaking waste facilities.</t>
  </si>
  <si>
    <t>Abandoned waste storage will have abadoned waste properly applied as nutrient to crops.</t>
  </si>
  <si>
    <t>The action eliminates a potential source of pathogens to the groundwater.</t>
  </si>
  <si>
    <t>Heavy metals are rarely associated with manure, but this practice could eliminate the source.</t>
  </si>
  <si>
    <t xml:space="preserve">The action eliminates a potential source of salinity to the groundwater.  </t>
  </si>
  <si>
    <t>Reduces particulate emissions from aged waste facilities.</t>
  </si>
  <si>
    <t>Reduces methane and nitrous oxide emissions from aged waste facilities.</t>
  </si>
  <si>
    <t>Reduces VOC emissions from aged waste facilities.</t>
  </si>
  <si>
    <t>Reduces emissions of odorous gases from aged waste facilities.</t>
  </si>
  <si>
    <t>Reduces ammonia emissions from aged waste facilities.</t>
  </si>
  <si>
    <t>Filling in the pond will make maintenance somewhat easier so undesirable species can be controlled.</t>
  </si>
  <si>
    <t>Headquarters area includes a waste facility that is no longer needed as part of a waste management system.</t>
  </si>
  <si>
    <t>Waste Recycling</t>
  </si>
  <si>
    <t>Waste recycling can improve soil heath when properly applied and at a time when compaction is least likely.</t>
  </si>
  <si>
    <t>Recycling organic material as a soil amendment will  increase soil organic matter and nutrients as per the nutrient management needs.</t>
  </si>
  <si>
    <t>Proper waste utilization will not result in salt build up.</t>
  </si>
  <si>
    <t>Improved soil health will also increase water holding capacity of the soil profile.</t>
  </si>
  <si>
    <t>Proper nutrient application should minimize losses due to runoff.</t>
  </si>
  <si>
    <t>Proper nutrient application should minimize leaching losses.</t>
  </si>
  <si>
    <t>Proper nutrient application should minimize leaching losses.  Uses of manure for other than land application will decrease opportunity for water contamination.</t>
  </si>
  <si>
    <t>Proper nutrient application should minimize runoff losses.  Uses of manure for other than land application will decrease opportunity for water contamination.</t>
  </si>
  <si>
    <t>Proper waste application should minimize leaching losses.  Uses of manure for other than land application will decrease opportunity for water contamination.</t>
  </si>
  <si>
    <t>This practice has a purpose to reduce emissions of air pollutants.</t>
  </si>
  <si>
    <t>Nutrients and soil amendments are applied to optimize to plant health and productivity.</t>
  </si>
  <si>
    <t>Wastes are applied to enhance production and nutritive value of the forage used by livestock.</t>
  </si>
  <si>
    <t>Waste can provide nutrients, but transportation requires substantial fuel</t>
  </si>
  <si>
    <t>Agricultural waste or by-product is generated that is not being processed and/or recycled to prevent a resource problem or provide a conservation benefit.</t>
  </si>
  <si>
    <t>This rationale (Waste can provide nutrients, but transportation requires substantial fuel) does not effect energy efficiency of E&amp;F, therefore entry is changed to "Not applicable." Since rationale has a negative effect on FOs, changed to Slight worsening.</t>
  </si>
  <si>
    <t>Waste Separation Facility (no)</t>
  </si>
  <si>
    <t>Using amendments and separation could create high organic residues that when land applied could increase soil organic matter in excess of the application of untreated manure</t>
  </si>
  <si>
    <t>Separation and other treatment options are often used  to remove nutrients and organics from the waste stream</t>
  </si>
  <si>
    <t>Separation and other treatment options can be used to alter the waste stream to remove salts, metals, and some pathogens.</t>
  </si>
  <si>
    <t>Solid/liquid separation allows for better management of solid and liquid manure streams.  Improperly managed solid manure may result in particulate emissions, however.</t>
  </si>
  <si>
    <t>Separation can be used to reduce volatile solids loading to a liquid manure system, reducing methane emissions.  Separated solids will need to be managed properly to avoid increased nitrous oxide and methane emissions from the solid manure stream.</t>
  </si>
  <si>
    <t>Solid/liquid separation can help to reduce emissions of VOCs via better management of aerobic solid systems and anaerobic liquid systems.</t>
  </si>
  <si>
    <t>Liquid/solids separators are very successful in facilitating the reduction of odor emissions from manure, particularly when solids are allowed to remain in an aerobic environment</t>
  </si>
  <si>
    <t>Solid/liquid separation can help to reduce emissions of ammonia via better management of aerobic solid systems and anaerobic liquid systems.</t>
  </si>
  <si>
    <t>Separation could favorably alter the waste stream to better provide the needs of growing feed and forage, but this would be minor impact</t>
  </si>
  <si>
    <t>Some alternatives are used to treat the waste stream to the point water can be reused by livestock.  Liquid/solid separation is almost always the first step</t>
  </si>
  <si>
    <t>Improved handling of agricultural wastes may reduce hauling due to volume reduction and reduce use of fertilizers through nutrient use.</t>
  </si>
  <si>
    <t>Agricultural waste water has a high amount of solids material which is limiting the methods of utilizing the waste beneficially.</t>
  </si>
  <si>
    <t>New rationale.</t>
  </si>
  <si>
    <t>Waste Storage Facility</t>
  </si>
  <si>
    <t>Storage will allow better management of waste as to rate and timing of application, which allows application when compaction is least likely.</t>
  </si>
  <si>
    <t>Polluted runoff is collected and stored.</t>
  </si>
  <si>
    <t>Theoretically there will be an increase in infiltration at pond site.</t>
  </si>
  <si>
    <t>Pond contents will provide limited source of moisture.</t>
  </si>
  <si>
    <t>Storage provides flexibility in rate, timing, and location of waste application, with the potential for reductions of contaminants available for transport.</t>
  </si>
  <si>
    <t>There could be some increase in infiltration of soluble contaminants in the case of seepage.</t>
  </si>
  <si>
    <t xml:space="preserve">Storage provides flexibility in rate, timing, and location of waste application, reducing the potential for pathogen contamination.  Increased infiltration of water containing pathogens at the storage site is possible. </t>
  </si>
  <si>
    <t>Storage provides flexibility in rate, timing, and location of waste application; however, there could be some increase in infiltration of soluble contaminants at storage site.</t>
  </si>
  <si>
    <t>Compost bedded pack facilities can reduce GHG emissions.  Other uncovered storages can increase emissions of methane and nitrous oxide.</t>
  </si>
  <si>
    <t>Agricultural manure of by-product is stored in a manner which leaves the material vulnerable to contamination of surface or ground water resources.</t>
  </si>
  <si>
    <t>Waste Transfer</t>
  </si>
  <si>
    <t>The land application process may disturb the soil surface and increase the potential of erosion by water.</t>
  </si>
  <si>
    <t>The land application process may disturb the soil surface and increase the potential of erosion by wind.</t>
  </si>
  <si>
    <t>Land application equipment will tend to compact the soil in the area of travel.</t>
  </si>
  <si>
    <t>To the extent wastewater application increase hydraulic loading of the soil, there is some potential for increasing seeps.</t>
  </si>
  <si>
    <t>Water content of material applied from waste storage/treatment facilities can increase soil moisture.</t>
  </si>
  <si>
    <t xml:space="preserve">Proper handling of wastes will decrease the potential for surface water contamination in animal production areas.  </t>
  </si>
  <si>
    <t xml:space="preserve">The action decreases the potential for ground water contamination in the animal production area.  </t>
  </si>
  <si>
    <t>Decrease in potential surface water contamination in the animal production areas.  May be limited increase in surface  water contamination in the areas where manure is land applied.</t>
  </si>
  <si>
    <t>The action insures wastes are properly handled and pathogens are not available for infiltration or runoff.</t>
  </si>
  <si>
    <t>Excess heavy metals are rarely associated with manure.  There is a decrease in potential surface water contamination in the animal production areas.  There may be limited increase in surface  water contamination in the areas where manure is land applied.</t>
  </si>
  <si>
    <t xml:space="preserve">The action insures wastes are properly handled and contaminants are not available for infiltration. </t>
  </si>
  <si>
    <t xml:space="preserve">The action insures wastes are properly handled and reduces the potential for salt runoff. </t>
  </si>
  <si>
    <t xml:space="preserve">Movement and application of material can increase emissions of particulates. Waste products tranferred through a piping system should have no effect on emissions of particulate matter </t>
  </si>
  <si>
    <t>Movement and application of material can increase emissions. Waste products tranferred through a piping system should have no effect on emissions of ozone precursors</t>
  </si>
  <si>
    <t>Movement and application of material  can increase emissions of particulates, VOCs, and  odors.</t>
  </si>
  <si>
    <t>Movement and application of material  can increase emissions of ammonia.</t>
  </si>
  <si>
    <t>Material may contain weed seeds and other contaminants as a result of livestock consuming feed containing weed seed.</t>
  </si>
  <si>
    <t>May be used to suppport reduction of mobile equipment used to move manure more efficiently.</t>
  </si>
  <si>
    <t>Facilitating practice for alley scrapers, therefore change to Slight improvement.</t>
  </si>
  <si>
    <t>Waste Treatment</t>
  </si>
  <si>
    <t>Soil disturbing land application processes by equipment or vehicles is not covered by this practice.</t>
  </si>
  <si>
    <t>If the treatment process includes a storage component, it will allow better management of waste as to rate and timing of application, which allows application when compaction is least likely.</t>
  </si>
  <si>
    <t>Treatment with some amendments such as PAM could alter the intake rates of soils receiving an altered waste stream,</t>
  </si>
  <si>
    <t>Amendments and other treatment options are often used  to remove nutrients and organics from the waste stream</t>
  </si>
  <si>
    <t>Treatment options such as amendments can be used to alter the waste stream to remove salts, metals, and some pathogens.</t>
  </si>
  <si>
    <t>Amendments and other treatment options can be used to alter the waste stream to remove salts, metals, and some pathogens.</t>
  </si>
  <si>
    <t>Some treatment options may result in less particulate matter and ammonia emissions.</t>
  </si>
  <si>
    <t>Some treatment options may result in less methane or nitrous oxide emissions.</t>
  </si>
  <si>
    <t>Some treatment options may result in less VOC emissions.</t>
  </si>
  <si>
    <t>A number of treatment options  are very successful in reducing odor emissions from manure</t>
  </si>
  <si>
    <t>Some treatment options may result in less ammonia emissions.</t>
  </si>
  <si>
    <t>Treatment can alter the waste stream to better meet the needs of the plant</t>
  </si>
  <si>
    <t>Treatment could favorably alter the waste stream to better provide the needs of growing feed and forage, but this would be minor impact</t>
  </si>
  <si>
    <t>Some alternatives are used to treat the waste stream to the point water can be reused by livestock</t>
  </si>
  <si>
    <t>Waste treatments that tie-up phosphorus allows for higher nutrient application rates and reduced hauling requirements.</t>
  </si>
  <si>
    <t>Waste Treatment Lagoon</t>
  </si>
  <si>
    <t>Polluted runoff is collected and stored, but less likely than storage facility.</t>
  </si>
  <si>
    <t>Lagoon contents will provide limited source of moisture.</t>
  </si>
  <si>
    <t>Storage provides flexibility in rate, timing, and location of waste application, reducing the potential for pathogen contamination.. Increased infiltration of pathogens at storage site is possible.  Treatment tends to encourage die-off of bacteria.</t>
  </si>
  <si>
    <t>Lagoons convert organic nitrogen to ammonia.</t>
  </si>
  <si>
    <t>Anaerobic conditions create methane.</t>
  </si>
  <si>
    <t>Properly functioning lagoons can reduce emissions of VOCs.</t>
  </si>
  <si>
    <t>Type of lagoon and location will determine odor production, however, a correctly sited and managed facility will be relatively odor free.</t>
  </si>
  <si>
    <t>Some lagoon systems are energy intensive, such as oxygenation, heating, and mixing.</t>
  </si>
  <si>
    <t>Change effect to -1 as "Some lagoon systems are energy intensive, such as oxygenation, heating, and mixing." The rationale (Use in concert with cover to capture methane) does not effect energy efficiency, consider adding this rationale to an Air Quality RC.</t>
  </si>
  <si>
    <t>Water and Sediment Control Basin</t>
  </si>
  <si>
    <t>Controlled flow will reduce gulley erosion down slope of basin.</t>
  </si>
  <si>
    <t xml:space="preserve">Water diverted from gulley and spread in a nonerosive manner. </t>
  </si>
  <si>
    <t>Basin will collect storm flows and directly reduce, manage runoff.  Slight potential to cause undesirable ponding through incorrect design or application.</t>
  </si>
  <si>
    <t>Retarded water in basin will infiltrate causing increased subsurface water.</t>
  </si>
  <si>
    <t>Retarded water in basin will infiltrate causing seepage problems below basin.</t>
  </si>
  <si>
    <t>increases infiltration</t>
  </si>
  <si>
    <t>Basins reduce runoff losses but provide a direct conduit to surface waters</t>
  </si>
  <si>
    <t>Nutrients impounded could contaminate groundwater in highly permeable soils.</t>
  </si>
  <si>
    <t>Infiltrating water in the basin may leach pathogens into the groundwater in highly permeable soils.</t>
  </si>
  <si>
    <t>Basin retains sediment and minimizes turbidity</t>
  </si>
  <si>
    <t>Water containing pesticides may seep from the basin into the groundwater in highly permeable soils.</t>
  </si>
  <si>
    <t>Infiltrating water in the basin will move soluble contaminants to the ground water in highly permeable soils.</t>
  </si>
  <si>
    <t>Infiltrating water in the basin can move soluble salts to the ground water</t>
  </si>
  <si>
    <t>Water retained in basin is generally warmer than receiving waters to which outlets drain.</t>
  </si>
  <si>
    <t xml:space="preserve">This action improves plant productivity in ephemeral erosion areas. </t>
  </si>
  <si>
    <t>Surface runoff retained will provide temporary water to wildlife as sediment is trapped,  improving water quality in watershed.</t>
  </si>
  <si>
    <t xml:space="preserve">This action removes ephemeral gullies and allows efficient farm equipment crossing. </t>
  </si>
  <si>
    <t>Water Harvesting Catchment</t>
  </si>
  <si>
    <t>Catchments are generally installed in areas of low permeability and part of system design to collect, store precipitation runoff for reuse</t>
  </si>
  <si>
    <t>Runoff is collected and given less infiltration time.</t>
  </si>
  <si>
    <t xml:space="preserve">The action collects and stores water preventing both infiltration and runoff.  </t>
  </si>
  <si>
    <t xml:space="preserve">Catchment draining for seasonal protection is generally done during fall, when retained water is cooler. </t>
  </si>
  <si>
    <t>Collected water provides drinking for livestock.</t>
  </si>
  <si>
    <t>Water Well</t>
  </si>
  <si>
    <t>Increased vegetated cover due to better distribution of water reduces soil erosion.</t>
  </si>
  <si>
    <t>In some areas, pumping large volumes of groundwater from a well may cause subsidence.</t>
  </si>
  <si>
    <t>Where well flows are used for irrigation, contaminants can be leached below the root zone.</t>
  </si>
  <si>
    <t>Water is removed from subsurface water source.</t>
  </si>
  <si>
    <t>Grondwater usage may lower groundwater levels</t>
  </si>
  <si>
    <t>Well development will provide a dependable supply of water allowing more concentrated management.</t>
  </si>
  <si>
    <t>Use of wells to irrigate previously non irrigated land will increase the likelihood of soluble and sediment-attached contaminants moving off-site.  Probable less contaminants on grazing lands</t>
  </si>
  <si>
    <t>In coastal areas pumping fresh groundwater may allow the intrusion of saltwater.</t>
  </si>
  <si>
    <t>Increased availability and managed application of irrigation water enhances plant growth, health and vigor.</t>
  </si>
  <si>
    <t>Wells facilitate the availability and distribution of water.</t>
  </si>
  <si>
    <t>A properly designed well will allow use of an efficient pumping system.</t>
  </si>
  <si>
    <t>Watering Facility</t>
  </si>
  <si>
    <t>CED-AE &amp; ESD-Wbio</t>
  </si>
  <si>
    <t>Increased grass cover due to better distribution of water will retard flows decreasing opportunity for classic erosion.</t>
  </si>
  <si>
    <t>By providing an alternate water source animal traffic on streambanks is removed reducing erosion.</t>
  </si>
  <si>
    <t>Traffic may increase around the practice, but the practice will help reduce excess moisture where traffic occurs.</t>
  </si>
  <si>
    <t>The action may result in minor amounts of increased infiltration (less surface flows) due to retarding flows with better vegetative cover.</t>
  </si>
  <si>
    <t>The action may result in minor amounts of increased infiltration due to retarding flows with better vegetative cover.</t>
  </si>
  <si>
    <t>When used in place of a in-stream water source, this action decreases manure deposition in stream.</t>
  </si>
  <si>
    <t>Improved vegetation due to better distribution of animals will filter and reduce water borne contaminants.  In addition, better distribution of animals results in less concentration of contaminants.</t>
  </si>
  <si>
    <t>The action tends to concentrate animals, however, getting animals out of the stream will keep them cleaner and reduce contact with manure-borne pathogens.</t>
  </si>
  <si>
    <t>Improved vegetation due to better distribution of water will filter and reduce water borne contaminants.  In addition, better distribution of animals results in less concentration of contaminants.</t>
  </si>
  <si>
    <t>Better distribution of animals away from surface water reduces the risk of salt contamination from manures.</t>
  </si>
  <si>
    <t>Purpose of practice is to protect vegetation along water courses, which in turn moderates stream temperatures.</t>
  </si>
  <si>
    <t>Facilities supply water at remote locations.</t>
  </si>
  <si>
    <t>Provides dependable water supply to livestock and wildlife in areas where surface water is scarce.</t>
  </si>
  <si>
    <t>May be used for water collection from recirculating equipment such as plate coolers.</t>
  </si>
  <si>
    <t>Water level telemetry can be used to reduce travel time and trips to monitor.</t>
  </si>
  <si>
    <t>Facilitating practice</t>
  </si>
  <si>
    <t>Waterspreading</t>
  </si>
  <si>
    <t>Because of higher concentration and velocities from water collection.</t>
  </si>
  <si>
    <t xml:space="preserve">The action increases water infiltration and plant uptake, increasing biomass production. </t>
  </si>
  <si>
    <t>Increased infiltration may permit leaching of some salts below the root zone.</t>
  </si>
  <si>
    <t>Waterspreading practice diverts and safely spreads storm runoff water to directly mitigate the threat of ponding and flooding.</t>
  </si>
  <si>
    <t>Reduces runoff, ponding, and increase infiltration.</t>
  </si>
  <si>
    <t>Water is distributed for more efficient use.</t>
  </si>
  <si>
    <t>increase infiltration of runoff and precip</t>
  </si>
  <si>
    <t>Water is collected for more efficient use.</t>
  </si>
  <si>
    <t>The action impounds surface water which reduces the potential to transport nutrients and organics downstream.</t>
  </si>
  <si>
    <t>The action impounds water which has the potential to transport nutrients to groundwater.</t>
  </si>
  <si>
    <t>The action results in increased infiltration and potential for leaching soil contaminates.</t>
  </si>
  <si>
    <t>The action reduces runoff.</t>
  </si>
  <si>
    <t xml:space="preserve">The action increases infiltration </t>
  </si>
  <si>
    <t xml:space="preserve">The action increases infiltration and reduces surface runoff.  </t>
  </si>
  <si>
    <t>The action increases infiltration, increasing leaching potential and reducing the potential for moving salts to surface water.</t>
  </si>
  <si>
    <t>The action results in increased infiltration and potential for moving soluble salts to ground water.</t>
  </si>
  <si>
    <t xml:space="preserve">Diverted water does not generally return to surface water source. </t>
  </si>
  <si>
    <t xml:space="preserve">Improved soil moisture facilitates improved health and vigor of desirable vegetation therefore reducing invasion of noxious weed. </t>
  </si>
  <si>
    <t>Well Decommissioning</t>
  </si>
  <si>
    <t xml:space="preserve">The action will prevent surface contaminants from reaching the groundwater through the well.  </t>
  </si>
  <si>
    <t xml:space="preserve">Sealing the well will prevent soluble salts on the surface from reaching the groundwater through the well, or stop artesian flow.  </t>
  </si>
  <si>
    <t>Wetland Creation</t>
  </si>
  <si>
    <t>ESD-WBio &amp; CED-WME</t>
  </si>
  <si>
    <t>Water ponding promotes growth of wetland vegetation and reduces decomposition of soil organic matter.</t>
  </si>
  <si>
    <t>Provides temporary flood storage reducing flooding and ponding; design encourages controlled ponding/flooding</t>
  </si>
  <si>
    <t>Increases infiltration to subsurface water.</t>
  </si>
  <si>
    <t>Wetland systems will utilize dissolved nutrients and trap sediment-attached nutrients and organics.</t>
  </si>
  <si>
    <t>System traps sediment.</t>
  </si>
  <si>
    <t>Improved hydrological conditions are likely.</t>
  </si>
  <si>
    <t xml:space="preserve">If creation of a wetland on land that was not historically wetland is not to the detriment of species present, there may be potential to benefit wetland dependent aquatic organisms, as well as  water quality and hydrologic benefits to stream dependent aquatic organisms with creation of a wetland. </t>
  </si>
  <si>
    <t>Wetland Enhancement</t>
  </si>
  <si>
    <t>Benefit to wetland dependent aquatic organisms, as well as water quality and hydrologic benefits to stream dependent aquatic organisms, though there is potential to decrease habitat for some nontarget wildlife.</t>
  </si>
  <si>
    <t>Wetland Restoration</t>
  </si>
  <si>
    <t>Benefit to wetland dependent aquatic organisms, as well as  water quality and hydrologic benefits to stream dependent aquatic organisms.</t>
  </si>
  <si>
    <t>Wetland Wildlife Habitat Management</t>
  </si>
  <si>
    <t>Provides temporary flood storage reducing flooding and ponding.</t>
  </si>
  <si>
    <t>Wildlife Habitat Planting</t>
  </si>
  <si>
    <t>Benefit realized when planting adjacent to stream</t>
  </si>
  <si>
    <t>Benefit realized when planting in association with stream or other water body</t>
  </si>
  <si>
    <t>Windbreak/Shelterbelt Establishment and Renovation</t>
  </si>
  <si>
    <t>Vegetation planted across the slope and surface litter reduces erosive water energy.</t>
  </si>
  <si>
    <t>Vegetation across the slope reduces erosive energy of concentrated flows.</t>
  </si>
  <si>
    <t>Most woody species take up limited quantities of salts.</t>
  </si>
  <si>
    <t>Root turnover and litter/detritus increases organic matter, and microclimate conditions favor organism habitat.</t>
  </si>
  <si>
    <t>Tree roots physically hold soils; organic matter inputs improve soil stability.</t>
  </si>
  <si>
    <t>One purpose of practice is to address ponding and flooding caused by improper snow distribution.  Trees and shrubs will increase infiltation but, conversely, may also restrict flood water movement from the site</t>
  </si>
  <si>
    <t>Snow is captured within and down wind of tree/shrub rows.</t>
  </si>
  <si>
    <t xml:space="preserve">Shelting effect of windbreak reduces evapotranspiration allowing more efficient use of available water. </t>
  </si>
  <si>
    <t xml:space="preserve">Sheltering effect of windbreak reduces evaporation &amp; creates a microclimate that allows more efficient use of available water. </t>
  </si>
  <si>
    <t>Permanent woody vegetation will utilize nutrients and filter suspended organic material from runoff.</t>
  </si>
  <si>
    <t>Vegetation across the slope traps sediment preventing it from being deposited elsewhere.</t>
  </si>
  <si>
    <t>The action reduces soil erosion from wind and may intercept pesticide drift.</t>
  </si>
  <si>
    <t>The action reduces wind erosion, reducing transport of heavy metals attached to particulates. Some plants may take up heavy metals..</t>
  </si>
  <si>
    <t xml:space="preserve">The action may increase vegetative uptake in the shelterbelt.  </t>
  </si>
  <si>
    <t>Windbreaks can be very effective in reducing particulate emissions associated with wind erosion.  They are also effective in filtering particulate matter and ammonia from the air.</t>
  </si>
  <si>
    <t>Vegetation removes CO2 from the air and stores it in the form of carbon in the plants and soil. May be designed to reduced energy use that will typically reduce GHG emissions.</t>
  </si>
  <si>
    <t>Vegetation will reduce wind movement and intercept VOCs, fine particulates, and fugitive dust.  Trees increase air turbulence and mixing, diluting odors</t>
  </si>
  <si>
    <t>Windbreaks have proven ability to capture ammonia</t>
  </si>
  <si>
    <t>Trees and shrubs intercept precipitation and provide infiltration sites to reduce runoff, and windbreaks reduce inputs of airborne dust and contaminants; this improves water quality and aquatic habitat.</t>
  </si>
  <si>
    <t>Reduces heating and cooling around farmsteads. May reduce energy use for pumping</t>
  </si>
  <si>
    <t>Less water stress on crops. Convert land use from more to less intensive operations.</t>
  </si>
  <si>
    <t>Cropland; forage land; animal feeding operations; or urban area where wind erosion, snow drift, plant, animal, and human stress related to wind or temperature; energy consumption; or odor are concerns.</t>
  </si>
  <si>
    <t>Woody Residue Treatment</t>
  </si>
  <si>
    <t xml:space="preserve">Some slash is disposed of and the remainder redistributed to control erosion. </t>
  </si>
  <si>
    <t xml:space="preserve">Some slash is disposed of and the remainder redistributed to control erosion and initiation of head-cutting. </t>
  </si>
  <si>
    <t>Some slash is disposed of and the remainder redistributed close to the ground or incorporated to facilitate decomposition.</t>
  </si>
  <si>
    <t xml:space="preserve">Practice is +/- depending on type of treatment. Organic matter inputs may increase, or wood may be removed &amp; temporarily impact organisms but improve habitat in the longer term by reducing fire risk. </t>
  </si>
  <si>
    <t xml:space="preserve">Practice is +/- depending on type of treatment. Organic matter inputs may increase, or wood may be removed &amp; temporarily impact stability but improve it in the longer term by reducing fire risk. </t>
  </si>
  <si>
    <t>Woody debris may be redistributed close to the ground to serve as mulch.</t>
  </si>
  <si>
    <t>Woody debris redistributed close to the ground functions like mulch and conserves moisture.</t>
  </si>
  <si>
    <t>Distribution of residual slash reduces sediment delivery.</t>
  </si>
  <si>
    <t>Short-term emissions from equipment and dust add particulate matter to the air; however, this effect may be somewhat offset by reduced incidence of wildfire and use of alternatives to burning (although burning continues to be used on some sites).</t>
  </si>
  <si>
    <t>Risk of wildfire and release of CO2 is diminished and decomposition of residual slash eventually becomes SOM.</t>
  </si>
  <si>
    <t>There is a reduction of ozone precursors through reduced incidence of wildfire.</t>
  </si>
  <si>
    <t>There is a reduction of NOx through reduced incidence of wildfire and implementation of alternatives to burning.</t>
  </si>
  <si>
    <t>Site is altered to allow establishment or planting of more suited and desired species.</t>
  </si>
  <si>
    <t>Removal of slash increases forage access.</t>
  </si>
  <si>
    <t>Removing woody residue facilitates movement of livestock within stand.</t>
  </si>
  <si>
    <t xml:space="preserve">Temporary site conditions may decrease food, cover, and shelter for wildlife, but improve conditions in the longer term.   </t>
  </si>
  <si>
    <t xml:space="preserve">Practice is +/1. Temporary site conditions may impact water quality, but improve conditions in the longer term by reducing fire risk, or limiting vegetation loss due to pest outbreaks.   </t>
  </si>
  <si>
    <t xml:space="preserve">Lands with quantities of woody slash and debris that are treated during forestry, agroforestry, and horticultural activities. </t>
  </si>
  <si>
    <t>This color indicates a change from the previous rating.  The change has been posted to SmarTech.</t>
  </si>
  <si>
    <t>This color indicates the CPPE subcommittee has an opportunity to recommend changes from the national discipline leaders effects.</t>
  </si>
  <si>
    <t>Resource Concerns FY2025</t>
  </si>
  <si>
    <t>PAMS and Mitigation activities can improve aquatic habitat</t>
  </si>
  <si>
    <t>Substantial Worsening</t>
  </si>
  <si>
    <t>FY 2025 - Do Not Edit</t>
  </si>
  <si>
    <t>Code</t>
  </si>
  <si>
    <t>Resource Concern</t>
  </si>
  <si>
    <t>Code:</t>
  </si>
  <si>
    <t>Unit:</t>
  </si>
  <si>
    <t>FY 2025 - Do Not Edit
Negative Values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</si>
</sst>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Times New Roman"/>
      <family val="2"/>
    </font>
    <font>
      <b/>
      <sz val="12"/>
      <name val="Times New Roman"/>
      <family val="1"/>
    </font>
    <font>
      <sz val="9"/>
      <name val="Times New Roman"/>
      <family val="1"/>
    </font>
    <font>
      <b/>
      <sz val="9"/>
      <name val="Times New Roman"/>
      <family val="1"/>
    </font>
    <font>
      <b/>
      <sz val="10"/>
      <name val="Times New Roman"/>
      <family val="1"/>
    </font>
    <font>
      <sz val="10"/>
      <name val="Times New Roman"/>
      <family val="1"/>
    </font>
    <font>
      <b/>
      <i/>
      <sz val="10"/>
      <name val="Times New Roman"/>
      <family val="1"/>
    </font>
    <font>
      <sz val="10"/>
      <color theme="1"/>
      <name val="Times New Roman"/>
      <family val="1"/>
    </font>
    <font>
      <sz val="10"/>
      <color rgb="FFFF0000"/>
      <name val="Times New Roman"/>
      <family val="1"/>
    </font>
    <font>
      <b/>
      <i/>
      <sz val="10"/>
      <color rgb="FF000000"/>
      <name val="Times New Roman"/>
      <family val="1"/>
    </font>
    <font>
      <sz val="10"/>
      <color rgb="FF000000"/>
      <name val="Times New Roman"/>
      <family val="1"/>
    </font>
    <font>
      <b/>
      <sz val="10"/>
      <color rgb="FF000000"/>
      <name val="Times New Roman"/>
      <family val="1"/>
    </font>
    <font>
      <sz val="10"/>
      <color theme="0"/>
      <name val="Times New Roman"/>
      <family val="1"/>
    </font>
    <font>
      <b/>
      <sz val="10"/>
      <name val="Arial"/>
      <family val="2"/>
    </font>
    <font>
      <sz val="9"/>
      <color theme="0"/>
      <name val="Times New Roman"/>
      <family val="1"/>
    </font>
    <font>
      <b/>
      <sz val="12"/>
      <color rgb="FF0000FF"/>
      <name val="Times New Roman"/>
      <family val="1"/>
    </font>
    <font>
      <b/>
      <sz val="12"/>
      <color indexed="10"/>
      <name val="Times New Roman"/>
      <family val="1"/>
    </font>
    <font>
      <b/>
      <i/>
      <sz val="9"/>
      <color theme="1"/>
      <name val="Times New Roman"/>
      <family val="1"/>
    </font>
    <font>
      <b/>
      <i/>
      <sz val="8"/>
      <color theme="1"/>
      <name val="Times New Roman"/>
      <family val="1"/>
    </font>
    <font>
      <b/>
      <sz val="14"/>
      <color theme="1"/>
      <name val="Times New Roman"/>
      <family val="1"/>
    </font>
    <font>
      <b/>
      <sz val="9"/>
      <color theme="1"/>
      <name val="Times New Roman"/>
      <family val="1"/>
    </font>
    <font>
      <b/>
      <sz val="8"/>
      <name val="Times New Roman"/>
      <family val="1"/>
    </font>
    <font>
      <u/>
      <sz val="10"/>
      <color indexed="12"/>
      <name val="Arial"/>
      <family val="2"/>
    </font>
    <font>
      <sz val="5"/>
      <name val="Times New Roman"/>
      <family val="1"/>
    </font>
    <font>
      <sz val="8"/>
      <color rgb="FF0000FF"/>
      <name val="Times New Roman"/>
      <family val="1"/>
    </font>
    <font>
      <sz val="8"/>
      <color rgb="FF0000FF"/>
      <name val="Arial"/>
      <family val="2"/>
    </font>
    <font>
      <sz val="8"/>
      <name val="Times New Roman"/>
      <family val="1"/>
    </font>
    <font>
      <sz val="12"/>
      <name val="Times New Roman"/>
      <family val="1"/>
    </font>
    <font>
      <b/>
      <sz val="12"/>
      <color theme="8"/>
      <name val="Times New Roman"/>
      <family val="1"/>
    </font>
    <font>
      <b/>
      <sz val="11"/>
      <color theme="1"/>
      <name val="Times New Roman"/>
      <family val="1"/>
    </font>
    <font>
      <b/>
      <sz val="18"/>
      <color theme="1"/>
      <name val="Times New Roman"/>
      <family val="1"/>
    </font>
    <font>
      <b/>
      <sz val="10"/>
      <color theme="1"/>
      <name val="Times New Roman"/>
      <family val="1"/>
    </font>
  </fonts>
  <fills count="16">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3" tint="0.89999084444715716"/>
        <bgColor indexed="64"/>
      </patternFill>
    </fill>
    <fill>
      <patternFill patternType="solid">
        <fgColor theme="0"/>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indexed="47"/>
        <bgColor indexed="64"/>
      </patternFill>
    </fill>
    <fill>
      <patternFill patternType="solid">
        <fgColor indexed="41"/>
        <bgColor indexed="64"/>
      </patternFill>
    </fill>
  </fills>
  <borders count="53">
    <border>
      <left/>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23"/>
      </right>
      <top style="medium">
        <color indexed="64"/>
      </top>
      <bottom/>
      <diagonal/>
    </border>
    <border>
      <left style="medium">
        <color indexed="23"/>
      </left>
      <right style="medium">
        <color indexed="23"/>
      </right>
      <top style="medium">
        <color indexed="64"/>
      </top>
      <bottom style="medium">
        <color indexed="64"/>
      </bottom>
      <diagonal/>
    </border>
    <border>
      <left/>
      <right style="medium">
        <color indexed="23"/>
      </right>
      <top style="medium">
        <color indexed="64"/>
      </top>
      <bottom style="medium">
        <color indexed="64"/>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4">
    <xf numFmtId="0" fontId="0" fillId="0" borderId="0"/>
    <xf numFmtId="0" fontId="13" fillId="0" borderId="0"/>
    <xf numFmtId="0" fontId="22" fillId="0" borderId="0" applyNumberFormat="0" applyFill="0" applyBorder="0" applyAlignment="0" applyProtection="0">
      <alignment vertical="top"/>
      <protection locked="0"/>
    </xf>
    <xf numFmtId="0" fontId="13" fillId="0" borderId="0"/>
  </cellStyleXfs>
  <cellXfs count="180">
    <xf numFmtId="0" fontId="0" fillId="0" borderId="0" xfId="0"/>
    <xf numFmtId="0" fontId="0" fillId="0" borderId="0" xfId="0" applyAlignment="1">
      <alignment horizontal="center"/>
    </xf>
    <xf numFmtId="0" fontId="7" fillId="0" borderId="0" xfId="0" applyFont="1"/>
    <xf numFmtId="0" fontId="5" fillId="3" borderId="8" xfId="0" applyFont="1" applyFill="1" applyBorder="1" applyAlignment="1">
      <alignment vertical="top" wrapText="1"/>
    </xf>
    <xf numFmtId="0" fontId="5" fillId="3" borderId="9" xfId="0" applyFont="1" applyFill="1" applyBorder="1" applyAlignment="1">
      <alignment vertical="top" wrapText="1"/>
    </xf>
    <xf numFmtId="0" fontId="12" fillId="6" borderId="0" xfId="0" applyFont="1" applyFill="1" applyAlignment="1">
      <alignment horizontal="center"/>
    </xf>
    <xf numFmtId="0" fontId="12" fillId="0" borderId="0" xfId="0" applyFont="1" applyAlignment="1">
      <alignment horizontal="center"/>
    </xf>
    <xf numFmtId="0" fontId="12" fillId="0" borderId="0" xfId="0" applyFont="1" applyAlignment="1">
      <alignment horizontal="center" vertical="center"/>
    </xf>
    <xf numFmtId="0" fontId="14" fillId="0" borderId="0" xfId="1" applyFont="1" applyAlignment="1">
      <alignment horizontal="left" vertical="top" wrapText="1"/>
    </xf>
    <xf numFmtId="0" fontId="5" fillId="6" borderId="0" xfId="0" applyFont="1" applyFill="1" applyAlignment="1">
      <alignment horizontal="center"/>
    </xf>
    <xf numFmtId="0" fontId="5" fillId="0" borderId="0" xfId="0" applyFont="1" applyAlignment="1">
      <alignment horizontal="center"/>
    </xf>
    <xf numFmtId="0" fontId="16" fillId="3" borderId="28" xfId="0" applyFont="1" applyFill="1" applyBorder="1" applyAlignment="1">
      <alignment wrapText="1"/>
    </xf>
    <xf numFmtId="0" fontId="16" fillId="3" borderId="29" xfId="0" applyFont="1" applyFill="1" applyBorder="1" applyAlignment="1">
      <alignment wrapText="1"/>
    </xf>
    <xf numFmtId="0" fontId="3" fillId="4" borderId="30" xfId="0" applyFont="1" applyFill="1" applyBorder="1" applyAlignment="1">
      <alignment horizontal="center" wrapText="1"/>
    </xf>
    <xf numFmtId="0" fontId="3" fillId="7" borderId="30" xfId="0" applyFont="1" applyFill="1" applyBorder="1" applyAlignment="1">
      <alignment horizontal="center" wrapText="1"/>
    </xf>
    <xf numFmtId="0" fontId="3" fillId="8" borderId="30" xfId="0" applyFont="1" applyFill="1" applyBorder="1" applyAlignment="1">
      <alignment horizontal="center" wrapText="1"/>
    </xf>
    <xf numFmtId="0" fontId="3" fillId="9" borderId="30" xfId="0" applyFont="1" applyFill="1" applyBorder="1" applyAlignment="1">
      <alignment horizontal="center" wrapText="1"/>
    </xf>
    <xf numFmtId="0" fontId="3" fillId="10" borderId="30" xfId="0" applyFont="1" applyFill="1" applyBorder="1" applyAlignment="1">
      <alignment horizontal="center" wrapText="1"/>
    </xf>
    <xf numFmtId="0" fontId="3" fillId="11" borderId="30" xfId="0" applyFont="1" applyFill="1" applyBorder="1" applyAlignment="1">
      <alignment horizontal="center" wrapText="1"/>
    </xf>
    <xf numFmtId="0" fontId="3" fillId="12" borderId="31" xfId="0" applyFont="1" applyFill="1" applyBorder="1" applyAlignment="1">
      <alignment horizontal="center" wrapText="1"/>
    </xf>
    <xf numFmtId="0" fontId="3" fillId="12" borderId="32" xfId="0" applyFont="1" applyFill="1" applyBorder="1" applyAlignment="1">
      <alignment horizontal="center" wrapText="1"/>
    </xf>
    <xf numFmtId="0" fontId="5" fillId="0" borderId="9" xfId="0" applyFont="1" applyBorder="1" applyAlignment="1">
      <alignment horizontal="center" wrapText="1"/>
    </xf>
    <xf numFmtId="0" fontId="5" fillId="0" borderId="1" xfId="0" applyFont="1" applyBorder="1" applyAlignment="1">
      <alignment horizontal="center" wrapText="1"/>
    </xf>
    <xf numFmtId="0" fontId="2" fillId="0" borderId="0" xfId="1" applyFont="1" applyAlignment="1">
      <alignment horizontal="left" vertical="top" wrapText="1"/>
    </xf>
    <xf numFmtId="0" fontId="17" fillId="0" borderId="0" xfId="0" applyFont="1" applyAlignment="1">
      <alignment horizontal="left"/>
    </xf>
    <xf numFmtId="0" fontId="18" fillId="0" borderId="10" xfId="0" applyFont="1" applyBorder="1" applyAlignment="1">
      <alignment horizontal="center"/>
    </xf>
    <xf numFmtId="0" fontId="19" fillId="2" borderId="33" xfId="0" applyFont="1" applyFill="1" applyBorder="1" applyAlignment="1">
      <alignment horizontal="left" wrapText="1"/>
    </xf>
    <xf numFmtId="0" fontId="20" fillId="2" borderId="34" xfId="0" applyFont="1" applyFill="1" applyBorder="1" applyAlignment="1">
      <alignment horizontal="center" wrapText="1"/>
    </xf>
    <xf numFmtId="0" fontId="3" fillId="2" borderId="34" xfId="0" applyFont="1" applyFill="1" applyBorder="1" applyAlignment="1">
      <alignment horizontal="center" vertical="center" wrapText="1"/>
    </xf>
    <xf numFmtId="0" fontId="21" fillId="2" borderId="34" xfId="0" applyFont="1" applyFill="1" applyBorder="1" applyAlignment="1">
      <alignment horizontal="center" vertical="center" wrapText="1"/>
    </xf>
    <xf numFmtId="0" fontId="3" fillId="2" borderId="34" xfId="0" applyFont="1" applyFill="1" applyBorder="1" applyAlignment="1">
      <alignment horizontal="center" wrapText="1"/>
    </xf>
    <xf numFmtId="0" fontId="3" fillId="2" borderId="34" xfId="2" applyFont="1" applyFill="1" applyBorder="1" applyAlignment="1" applyProtection="1">
      <alignment horizontal="center" wrapText="1"/>
    </xf>
    <xf numFmtId="0" fontId="17" fillId="0" borderId="0" xfId="0" applyFont="1" applyAlignment="1">
      <alignment horizontal="left" vertical="top"/>
    </xf>
    <xf numFmtId="0" fontId="23" fillId="0" borderId="0" xfId="0" applyFont="1" applyAlignment="1" applyProtection="1">
      <alignment horizontal="left" vertical="top"/>
      <protection locked="0"/>
    </xf>
    <xf numFmtId="0" fontId="5" fillId="0" borderId="10" xfId="0" applyFont="1" applyBorder="1" applyAlignment="1" applyProtection="1">
      <alignment horizontal="center" vertical="center"/>
      <protection locked="0"/>
    </xf>
    <xf numFmtId="49" fontId="3" fillId="3" borderId="33" xfId="0" applyNumberFormat="1" applyFont="1" applyFill="1" applyBorder="1" applyAlignment="1" applyProtection="1">
      <alignment horizontal="left" vertical="top" wrapText="1"/>
      <protection locked="0"/>
    </xf>
    <xf numFmtId="49" fontId="3" fillId="3" borderId="34" xfId="0" applyNumberFormat="1" applyFont="1" applyFill="1" applyBorder="1" applyAlignment="1" applyProtection="1">
      <alignment horizontal="left" vertical="top" wrapText="1"/>
      <protection locked="0"/>
    </xf>
    <xf numFmtId="0" fontId="3" fillId="3" borderId="34" xfId="0" applyFont="1" applyFill="1" applyBorder="1" applyAlignment="1" applyProtection="1">
      <alignment horizontal="center" vertical="top"/>
      <protection locked="0"/>
    </xf>
    <xf numFmtId="0" fontId="21" fillId="0" borderId="34" xfId="0" applyFont="1" applyBorder="1" applyAlignment="1">
      <alignment horizontal="center" vertical="center" wrapText="1"/>
    </xf>
    <xf numFmtId="0" fontId="24" fillId="0" borderId="34" xfId="0" applyFont="1" applyBorder="1" applyAlignment="1">
      <alignment horizontal="center" vertical="center" wrapText="1"/>
    </xf>
    <xf numFmtId="49" fontId="24" fillId="0" borderId="34" xfId="0" applyNumberFormat="1" applyFont="1" applyBorder="1" applyAlignment="1">
      <alignment horizontal="center" vertical="center" wrapText="1"/>
    </xf>
    <xf numFmtId="0" fontId="24" fillId="0" borderId="33" xfId="0" applyFont="1" applyBorder="1" applyAlignment="1">
      <alignment horizontal="center" vertical="center" wrapText="1"/>
    </xf>
    <xf numFmtId="0" fontId="2" fillId="0" borderId="0" xfId="0" applyFont="1" applyAlignment="1" applyProtection="1">
      <alignment horizontal="left" vertical="top"/>
      <protection locked="0"/>
    </xf>
    <xf numFmtId="0" fontId="5" fillId="0" borderId="10" xfId="0" applyFont="1" applyBorder="1" applyAlignment="1">
      <alignment horizontal="center" vertical="center"/>
    </xf>
    <xf numFmtId="0" fontId="2" fillId="0" borderId="0" xfId="0" applyFont="1" applyAlignment="1">
      <alignment horizontal="left" vertical="top"/>
    </xf>
    <xf numFmtId="49" fontId="3" fillId="13" borderId="34" xfId="0" applyNumberFormat="1" applyFont="1" applyFill="1" applyBorder="1" applyAlignment="1" applyProtection="1">
      <alignment horizontal="left" vertical="top" wrapText="1"/>
      <protection locked="0"/>
    </xf>
    <xf numFmtId="0" fontId="2" fillId="0" borderId="0" xfId="0" applyFont="1" applyAlignment="1">
      <alignment horizontal="left" vertical="top" wrapText="1"/>
    </xf>
    <xf numFmtId="0" fontId="2" fillId="0" borderId="0" xfId="0" applyFont="1" applyAlignment="1">
      <alignment horizontal="center"/>
    </xf>
    <xf numFmtId="0" fontId="3" fillId="0" borderId="34" xfId="0" applyFont="1" applyBorder="1" applyAlignment="1" applyProtection="1">
      <alignment horizontal="center" vertical="top"/>
      <protection locked="0"/>
    </xf>
    <xf numFmtId="0" fontId="2" fillId="13" borderId="0" xfId="0" applyFont="1" applyFill="1" applyAlignment="1">
      <alignment horizontal="left" vertical="top"/>
    </xf>
    <xf numFmtId="0" fontId="2" fillId="0" borderId="0" xfId="0" applyFont="1" applyAlignment="1">
      <alignment vertical="top" wrapText="1"/>
    </xf>
    <xf numFmtId="0" fontId="2" fillId="0" borderId="0" xfId="0" applyFont="1" applyAlignment="1">
      <alignment wrapText="1"/>
    </xf>
    <xf numFmtId="0" fontId="4" fillId="0" borderId="0" xfId="0" applyFont="1" applyAlignment="1">
      <alignment horizontal="left" vertical="top" wrapText="1"/>
    </xf>
    <xf numFmtId="0" fontId="4" fillId="0" borderId="0" xfId="0" applyFont="1" applyAlignment="1">
      <alignment horizontal="center" vertical="top" wrapText="1"/>
    </xf>
    <xf numFmtId="0" fontId="5" fillId="0" borderId="0" xfId="0" applyFont="1" applyAlignment="1">
      <alignment wrapText="1"/>
    </xf>
    <xf numFmtId="0" fontId="23" fillId="0" borderId="0" xfId="0" applyFont="1" applyAlignment="1">
      <alignment horizontal="left" vertical="top"/>
    </xf>
    <xf numFmtId="0" fontId="5" fillId="0" borderId="0" xfId="0" applyFont="1" applyAlignment="1">
      <alignment horizontal="center" vertical="top"/>
    </xf>
    <xf numFmtId="0" fontId="24" fillId="0" borderId="33" xfId="1" applyFont="1" applyBorder="1" applyAlignment="1">
      <alignment horizontal="left" vertical="top" wrapText="1"/>
    </xf>
    <xf numFmtId="0" fontId="5" fillId="0" borderId="0" xfId="0" applyFont="1" applyAlignment="1">
      <alignment horizontal="left" vertical="top" wrapText="1"/>
    </xf>
    <xf numFmtId="0" fontId="5"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0" fontId="26" fillId="0" borderId="0" xfId="0" applyFont="1" applyAlignment="1">
      <alignment horizontal="center" vertical="center"/>
    </xf>
    <xf numFmtId="0" fontId="2" fillId="0" borderId="0" xfId="1" applyFont="1" applyAlignment="1">
      <alignment vertical="top" wrapText="1"/>
    </xf>
    <xf numFmtId="0" fontId="5" fillId="0" borderId="0" xfId="0" applyFont="1"/>
    <xf numFmtId="0" fontId="5" fillId="6" borderId="0" xfId="0" applyFont="1" applyFill="1"/>
    <xf numFmtId="0" fontId="5" fillId="14" borderId="0" xfId="0" applyFont="1" applyFill="1" applyAlignment="1">
      <alignment horizontal="left" vertical="top" wrapText="1"/>
    </xf>
    <xf numFmtId="0" fontId="5" fillId="15" borderId="0" xfId="0" applyFont="1" applyFill="1" applyAlignment="1">
      <alignment horizontal="left" vertical="top" wrapText="1"/>
    </xf>
    <xf numFmtId="0" fontId="27" fillId="0" borderId="0" xfId="0" applyFont="1" applyAlignment="1">
      <alignment vertical="center"/>
    </xf>
    <xf numFmtId="0" fontId="15" fillId="3" borderId="35" xfId="0" applyFont="1" applyFill="1" applyBorder="1"/>
    <xf numFmtId="49" fontId="3" fillId="3" borderId="10" xfId="0" applyNumberFormat="1" applyFont="1" applyFill="1" applyBorder="1" applyAlignment="1" applyProtection="1">
      <alignment horizontal="left" vertical="top" wrapText="1"/>
      <protection locked="0"/>
    </xf>
    <xf numFmtId="0" fontId="0" fillId="0" borderId="10" xfId="0" applyBorder="1"/>
    <xf numFmtId="0" fontId="0" fillId="0" borderId="10" xfId="0" applyBorder="1" applyAlignment="1">
      <alignment horizontal="center"/>
    </xf>
    <xf numFmtId="0" fontId="0" fillId="0" borderId="36" xfId="0" applyBorder="1" applyAlignment="1">
      <alignment horizontal="center"/>
    </xf>
    <xf numFmtId="0" fontId="3" fillId="3" borderId="1" xfId="0" applyFont="1" applyFill="1" applyBorder="1" applyAlignment="1" applyProtection="1">
      <alignment horizontal="center" vertical="top"/>
      <protection locked="0"/>
    </xf>
    <xf numFmtId="0" fontId="3" fillId="3" borderId="10" xfId="0" applyFont="1" applyFill="1" applyBorder="1" applyAlignment="1" applyProtection="1">
      <alignment horizontal="center" vertical="top"/>
      <protection locked="0"/>
    </xf>
    <xf numFmtId="0" fontId="3" fillId="4" borderId="38" xfId="0" applyFont="1" applyFill="1" applyBorder="1" applyAlignment="1">
      <alignment horizontal="center" wrapText="1"/>
    </xf>
    <xf numFmtId="0" fontId="3" fillId="7" borderId="38" xfId="0" applyFont="1" applyFill="1" applyBorder="1" applyAlignment="1">
      <alignment horizontal="center" wrapText="1"/>
    </xf>
    <xf numFmtId="0" fontId="3" fillId="8" borderId="38" xfId="0" applyFont="1" applyFill="1" applyBorder="1" applyAlignment="1">
      <alignment horizontal="center" wrapText="1"/>
    </xf>
    <xf numFmtId="0" fontId="3" fillId="9" borderId="38" xfId="0" applyFont="1" applyFill="1" applyBorder="1" applyAlignment="1">
      <alignment horizontal="center" wrapText="1"/>
    </xf>
    <xf numFmtId="0" fontId="3" fillId="10" borderId="38" xfId="0" applyFont="1" applyFill="1" applyBorder="1" applyAlignment="1">
      <alignment horizontal="center" wrapText="1"/>
    </xf>
    <xf numFmtId="0" fontId="3" fillId="11" borderId="38" xfId="0" applyFont="1" applyFill="1" applyBorder="1" applyAlignment="1">
      <alignment horizontal="center" wrapText="1"/>
    </xf>
    <xf numFmtId="0" fontId="3" fillId="11" borderId="39" xfId="0" applyFont="1" applyFill="1" applyBorder="1" applyAlignment="1">
      <alignment horizontal="center" wrapText="1"/>
    </xf>
    <xf numFmtId="49" fontId="3" fillId="3" borderId="40" xfId="0" applyNumberFormat="1" applyFont="1" applyFill="1" applyBorder="1" applyAlignment="1" applyProtection="1">
      <alignment horizontal="left" vertical="top" wrapText="1"/>
      <protection locked="0"/>
    </xf>
    <xf numFmtId="0" fontId="0" fillId="0" borderId="22" xfId="0" applyBorder="1" applyAlignment="1">
      <alignment horizontal="center"/>
    </xf>
    <xf numFmtId="49" fontId="3" fillId="3" borderId="41" xfId="0" applyNumberFormat="1" applyFont="1" applyFill="1" applyBorder="1" applyAlignment="1" applyProtection="1">
      <alignment horizontal="left" vertical="top" wrapText="1"/>
      <protection locked="0"/>
    </xf>
    <xf numFmtId="0" fontId="3" fillId="3" borderId="42" xfId="0" applyFont="1" applyFill="1" applyBorder="1" applyAlignment="1" applyProtection="1">
      <alignment horizontal="center" vertical="top"/>
      <protection locked="0"/>
    </xf>
    <xf numFmtId="0" fontId="0" fillId="0" borderId="43" xfId="0" applyBorder="1" applyAlignment="1">
      <alignment horizontal="center"/>
    </xf>
    <xf numFmtId="0" fontId="0" fillId="0" borderId="42" xfId="0" applyBorder="1" applyAlignment="1">
      <alignment horizontal="center"/>
    </xf>
    <xf numFmtId="0" fontId="0" fillId="0" borderId="44" xfId="0" applyBorder="1" applyAlignment="1">
      <alignment horizontal="center"/>
    </xf>
    <xf numFmtId="49" fontId="3" fillId="3" borderId="40" xfId="0" applyNumberFormat="1" applyFont="1" applyFill="1" applyBorder="1" applyAlignment="1" applyProtection="1">
      <alignment horizontal="left" wrapText="1"/>
      <protection locked="0"/>
    </xf>
    <xf numFmtId="0" fontId="28" fillId="3" borderId="37" xfId="0" applyFont="1" applyFill="1" applyBorder="1"/>
    <xf numFmtId="0" fontId="24" fillId="0" borderId="33" xfId="3" applyFont="1" applyBorder="1" applyAlignment="1">
      <alignment horizontal="center" vertical="center" wrapText="1"/>
    </xf>
    <xf numFmtId="0" fontId="25" fillId="0" borderId="34" xfId="0" applyFont="1" applyBorder="1" applyAlignment="1">
      <alignment horizontal="center" vertical="center" wrapText="1"/>
    </xf>
    <xf numFmtId="0" fontId="24" fillId="0" borderId="34" xfId="0" applyFont="1" applyBorder="1" applyAlignment="1">
      <alignment horizontal="center" vertical="top" wrapText="1"/>
    </xf>
    <xf numFmtId="0" fontId="24" fillId="0" borderId="0" xfId="0" applyFont="1" applyAlignment="1">
      <alignment horizontal="center" vertical="center" wrapText="1"/>
    </xf>
    <xf numFmtId="49" fontId="24" fillId="0" borderId="34" xfId="0" applyNumberFormat="1" applyFont="1" applyBorder="1" applyAlignment="1">
      <alignment horizontal="center" vertical="top" wrapText="1"/>
    </xf>
    <xf numFmtId="0" fontId="24" fillId="0" borderId="10" xfId="0" applyFont="1" applyBorder="1" applyAlignment="1">
      <alignment vertical="top" wrapText="1"/>
    </xf>
    <xf numFmtId="0" fontId="24" fillId="0" borderId="10" xfId="0" applyFont="1" applyBorder="1" applyAlignment="1">
      <alignment wrapText="1"/>
    </xf>
    <xf numFmtId="0" fontId="29" fillId="0" borderId="0" xfId="0" applyFont="1"/>
    <xf numFmtId="0" fontId="0" fillId="0" borderId="0" xfId="0" applyAlignment="1">
      <alignment horizontal="left"/>
    </xf>
    <xf numFmtId="0" fontId="0" fillId="4" borderId="45" xfId="0" applyFill="1" applyBorder="1" applyAlignment="1">
      <alignment vertical="center"/>
    </xf>
    <xf numFmtId="0" fontId="0" fillId="4" borderId="45" xfId="0" applyFill="1" applyBorder="1" applyAlignment="1">
      <alignment horizontal="center" vertical="center"/>
    </xf>
    <xf numFmtId="0" fontId="0" fillId="5" borderId="8" xfId="0" applyFill="1" applyBorder="1"/>
    <xf numFmtId="0" fontId="0" fillId="5" borderId="8" xfId="0" applyFill="1" applyBorder="1" applyAlignment="1">
      <alignment horizontal="center"/>
    </xf>
    <xf numFmtId="0" fontId="0" fillId="5" borderId="8" xfId="0" applyFill="1" applyBorder="1" applyAlignment="1">
      <alignment horizontal="left"/>
    </xf>
    <xf numFmtId="0" fontId="29" fillId="4" borderId="46" xfId="0" applyFont="1" applyFill="1" applyBorder="1" applyAlignment="1">
      <alignment vertical="center"/>
    </xf>
    <xf numFmtId="0" fontId="29" fillId="4" borderId="46" xfId="0" applyFont="1" applyFill="1" applyBorder="1" applyAlignment="1">
      <alignment horizontal="center" vertical="center"/>
    </xf>
    <xf numFmtId="0" fontId="0" fillId="5" borderId="9" xfId="0" applyFill="1" applyBorder="1"/>
    <xf numFmtId="0" fontId="0" fillId="5" borderId="0" xfId="0" applyFill="1"/>
    <xf numFmtId="0" fontId="0" fillId="5" borderId="0" xfId="0" applyFill="1" applyAlignment="1">
      <alignment horizontal="center"/>
    </xf>
    <xf numFmtId="0" fontId="0" fillId="5" borderId="0" xfId="0" applyFill="1" applyAlignment="1">
      <alignment horizontal="left"/>
    </xf>
    <xf numFmtId="0" fontId="0" fillId="5" borderId="6" xfId="0" applyFill="1" applyBorder="1"/>
    <xf numFmtId="0" fontId="0" fillId="4" borderId="50" xfId="0" applyFill="1" applyBorder="1" applyAlignment="1">
      <alignment vertical="center"/>
    </xf>
    <xf numFmtId="0" fontId="0" fillId="4" borderId="50" xfId="0" applyFill="1" applyBorder="1" applyAlignment="1">
      <alignment horizontal="center" vertical="center"/>
    </xf>
    <xf numFmtId="0" fontId="31" fillId="5" borderId="0" xfId="0" applyFont="1" applyFill="1" applyAlignment="1">
      <alignment horizontal="left"/>
    </xf>
    <xf numFmtId="0" fontId="31" fillId="5" borderId="8" xfId="0" applyFont="1" applyFill="1" applyBorder="1" applyAlignment="1">
      <alignment horizontal="left"/>
    </xf>
    <xf numFmtId="0" fontId="31" fillId="5" borderId="2" xfId="0" applyFont="1" applyFill="1" applyBorder="1" applyAlignment="1">
      <alignment horizontal="left"/>
    </xf>
    <xf numFmtId="0" fontId="31" fillId="5" borderId="7" xfId="0" applyFont="1" applyFill="1" applyBorder="1" applyAlignment="1">
      <alignment horizontal="left"/>
    </xf>
    <xf numFmtId="0" fontId="28" fillId="3" borderId="37" xfId="0" applyFont="1" applyFill="1" applyBorder="1" applyAlignment="1">
      <alignment wrapText="1"/>
    </xf>
    <xf numFmtId="49" fontId="3" fillId="3" borderId="21" xfId="0" applyNumberFormat="1" applyFont="1" applyFill="1" applyBorder="1" applyAlignment="1" applyProtection="1">
      <alignment horizontal="left" vertical="top" wrapText="1"/>
      <protection locked="0"/>
    </xf>
    <xf numFmtId="49" fontId="3" fillId="3" borderId="52" xfId="0" applyNumberFormat="1" applyFont="1" applyFill="1" applyBorder="1" applyAlignment="1" applyProtection="1">
      <alignment horizontal="left" vertical="top" wrapText="1"/>
      <protection locked="0"/>
    </xf>
    <xf numFmtId="0" fontId="10" fillId="5" borderId="2" xfId="0" applyFont="1" applyFill="1" applyBorder="1" applyAlignment="1">
      <alignment horizontal="left" vertical="top" wrapText="1" indent="2" readingOrder="1"/>
    </xf>
    <xf numFmtId="0" fontId="10" fillId="5" borderId="0" xfId="0" applyFont="1" applyFill="1" applyAlignment="1">
      <alignment horizontal="left" vertical="top" wrapText="1" indent="2" readingOrder="1"/>
    </xf>
    <xf numFmtId="0" fontId="10" fillId="5" borderId="6" xfId="0" applyFont="1" applyFill="1" applyBorder="1" applyAlignment="1">
      <alignment horizontal="left" vertical="top" wrapText="1" indent="2" readingOrder="1"/>
    </xf>
    <xf numFmtId="0" fontId="10" fillId="5" borderId="7" xfId="0" applyFont="1" applyFill="1" applyBorder="1" applyAlignment="1">
      <alignment horizontal="left" vertical="top" wrapText="1" indent="2" readingOrder="1"/>
    </xf>
    <xf numFmtId="0" fontId="10" fillId="5" borderId="8" xfId="0" applyFont="1" applyFill="1" applyBorder="1" applyAlignment="1">
      <alignment horizontal="left" vertical="top" wrapText="1" indent="2" readingOrder="1"/>
    </xf>
    <xf numFmtId="0" fontId="10" fillId="5" borderId="9" xfId="0" applyFont="1" applyFill="1" applyBorder="1" applyAlignment="1">
      <alignment horizontal="left" vertical="top" wrapText="1" indent="2" readingOrder="1"/>
    </xf>
    <xf numFmtId="0" fontId="10" fillId="5" borderId="2" xfId="0" applyFont="1" applyFill="1" applyBorder="1" applyAlignment="1">
      <alignment horizontal="center" vertical="top" wrapText="1" readingOrder="1"/>
    </xf>
    <xf numFmtId="0" fontId="10" fillId="5" borderId="0" xfId="0" applyFont="1" applyFill="1" applyAlignment="1">
      <alignment horizontal="center" vertical="top" wrapText="1" readingOrder="1"/>
    </xf>
    <xf numFmtId="0" fontId="10" fillId="5" borderId="6" xfId="0" applyFont="1" applyFill="1" applyBorder="1" applyAlignment="1">
      <alignment horizontal="center" vertical="top" wrapText="1" readingOrder="1"/>
    </xf>
    <xf numFmtId="0" fontId="10" fillId="5" borderId="2" xfId="0" applyFont="1" applyFill="1" applyBorder="1" applyAlignment="1">
      <alignment horizontal="left" vertical="top" wrapText="1" readingOrder="1"/>
    </xf>
    <xf numFmtId="0" fontId="10" fillId="5" borderId="0" xfId="0" applyFont="1" applyFill="1" applyAlignment="1">
      <alignment horizontal="left" vertical="top" wrapText="1" readingOrder="1"/>
    </xf>
    <xf numFmtId="0" fontId="10" fillId="5" borderId="6" xfId="0" applyFont="1" applyFill="1" applyBorder="1" applyAlignment="1">
      <alignment horizontal="left" vertical="top" wrapText="1" readingOrder="1"/>
    </xf>
    <xf numFmtId="0" fontId="11" fillId="5" borderId="2" xfId="0" applyFont="1" applyFill="1" applyBorder="1" applyAlignment="1">
      <alignment horizontal="left" vertical="center" readingOrder="1"/>
    </xf>
    <xf numFmtId="0" fontId="11" fillId="5" borderId="0" xfId="0" applyFont="1" applyFill="1" applyAlignment="1">
      <alignment horizontal="left" vertical="center" readingOrder="1"/>
    </xf>
    <xf numFmtId="0" fontId="11" fillId="5" borderId="6" xfId="0" applyFont="1" applyFill="1" applyBorder="1" applyAlignment="1">
      <alignment horizontal="left" vertical="center" readingOrder="1"/>
    </xf>
    <xf numFmtId="0" fontId="6" fillId="4" borderId="19" xfId="0" applyFont="1" applyFill="1" applyBorder="1" applyAlignment="1">
      <alignment horizontal="left"/>
    </xf>
    <xf numFmtId="0" fontId="6" fillId="4" borderId="12" xfId="0" applyFont="1" applyFill="1" applyBorder="1" applyAlignment="1">
      <alignment horizontal="left"/>
    </xf>
    <xf numFmtId="0" fontId="6" fillId="4" borderId="20" xfId="0" applyFont="1" applyFill="1" applyBorder="1" applyAlignment="1">
      <alignment horizontal="left"/>
    </xf>
    <xf numFmtId="0" fontId="6" fillId="4" borderId="23" xfId="0" applyFont="1" applyFill="1" applyBorder="1" applyAlignment="1">
      <alignment horizontal="left"/>
    </xf>
    <xf numFmtId="0" fontId="6" fillId="4" borderId="11" xfId="0" applyFont="1" applyFill="1" applyBorder="1" applyAlignment="1">
      <alignment horizontal="left"/>
    </xf>
    <xf numFmtId="0" fontId="6" fillId="4" borderId="24" xfId="0" applyFont="1" applyFill="1" applyBorder="1" applyAlignment="1">
      <alignment horizontal="left"/>
    </xf>
    <xf numFmtId="0" fontId="5" fillId="4" borderId="2" xfId="0" applyFont="1" applyFill="1" applyBorder="1" applyAlignment="1">
      <alignment horizontal="left" vertical="top" wrapText="1"/>
    </xf>
    <xf numFmtId="0" fontId="5" fillId="4" borderId="0" xfId="0" applyFont="1" applyFill="1" applyAlignment="1">
      <alignment horizontal="left" vertical="top" wrapText="1"/>
    </xf>
    <xf numFmtId="0" fontId="5" fillId="4" borderId="6" xfId="0" applyFont="1" applyFill="1" applyBorder="1" applyAlignment="1">
      <alignment horizontal="left" vertical="top" wrapText="1"/>
    </xf>
    <xf numFmtId="0" fontId="5" fillId="4" borderId="17" xfId="0" applyFont="1" applyFill="1" applyBorder="1" applyAlignment="1">
      <alignment horizontal="left" vertical="top" wrapText="1"/>
    </xf>
    <xf numFmtId="0" fontId="5" fillId="4" borderId="13" xfId="0" applyFont="1" applyFill="1" applyBorder="1" applyAlignment="1">
      <alignment horizontal="left" vertical="top" wrapText="1"/>
    </xf>
    <xf numFmtId="0" fontId="5" fillId="4" borderId="18" xfId="0" applyFont="1" applyFill="1" applyBorder="1" applyAlignment="1">
      <alignment horizontal="left" vertical="top" wrapText="1"/>
    </xf>
    <xf numFmtId="0" fontId="5" fillId="4" borderId="25" xfId="0" applyFont="1" applyFill="1" applyBorder="1" applyAlignment="1">
      <alignment horizontal="left" vertical="top" wrapText="1"/>
    </xf>
    <xf numFmtId="0" fontId="5" fillId="4" borderId="26" xfId="0" applyFont="1" applyFill="1" applyBorder="1" applyAlignment="1">
      <alignment horizontal="left" vertical="top" wrapText="1"/>
    </xf>
    <xf numFmtId="0" fontId="5" fillId="4" borderId="27" xfId="0" applyFont="1" applyFill="1" applyBorder="1" applyAlignment="1">
      <alignment horizontal="left" vertical="top" wrapText="1"/>
    </xf>
    <xf numFmtId="0" fontId="9" fillId="5" borderId="3" xfId="0" applyFont="1" applyFill="1" applyBorder="1" applyAlignment="1">
      <alignment horizontal="left" vertical="center" readingOrder="1"/>
    </xf>
    <xf numFmtId="0" fontId="9" fillId="5" borderId="4" xfId="0" applyFont="1" applyFill="1" applyBorder="1" applyAlignment="1">
      <alignment horizontal="left" vertical="center" readingOrder="1"/>
    </xf>
    <xf numFmtId="0" fontId="9" fillId="5" borderId="5" xfId="0" applyFont="1" applyFill="1" applyBorder="1" applyAlignment="1">
      <alignment horizontal="left" vertical="center" readingOrder="1"/>
    </xf>
    <xf numFmtId="0" fontId="1" fillId="2" borderId="14" xfId="0" applyFont="1" applyFill="1" applyBorder="1" applyAlignment="1">
      <alignment horizontal="center"/>
    </xf>
    <xf numFmtId="0" fontId="1" fillId="2" borderId="15" xfId="0" applyFont="1" applyFill="1" applyBorder="1" applyAlignment="1">
      <alignment horizontal="center"/>
    </xf>
    <xf numFmtId="0" fontId="1" fillId="2" borderId="16" xfId="0" applyFont="1" applyFill="1" applyBorder="1" applyAlignment="1">
      <alignment horizontal="center"/>
    </xf>
    <xf numFmtId="0" fontId="8" fillId="3" borderId="2" xfId="0" applyFont="1" applyFill="1" applyBorder="1" applyAlignment="1">
      <alignment horizontal="center" vertical="top" wrapText="1"/>
    </xf>
    <xf numFmtId="0" fontId="8" fillId="3" borderId="0" xfId="0" applyFont="1" applyFill="1" applyAlignment="1">
      <alignment horizontal="center" vertical="top" wrapText="1"/>
    </xf>
    <xf numFmtId="0" fontId="8" fillId="3" borderId="6" xfId="0" applyFont="1" applyFill="1" applyBorder="1" applyAlignment="1">
      <alignment horizontal="center" vertical="top" wrapText="1"/>
    </xf>
    <xf numFmtId="0" fontId="6" fillId="3" borderId="17" xfId="0" applyFont="1" applyFill="1" applyBorder="1" applyAlignment="1">
      <alignment horizontal="left" vertical="top" wrapText="1"/>
    </xf>
    <xf numFmtId="0" fontId="6" fillId="3" borderId="13" xfId="0" applyFont="1" applyFill="1" applyBorder="1" applyAlignment="1">
      <alignment horizontal="left" vertical="top" wrapText="1"/>
    </xf>
    <xf numFmtId="0" fontId="6" fillId="3" borderId="18" xfId="0" applyFont="1" applyFill="1" applyBorder="1" applyAlignment="1">
      <alignment horizontal="left" vertical="top" wrapText="1"/>
    </xf>
    <xf numFmtId="0" fontId="5" fillId="3" borderId="2" xfId="0" applyFont="1" applyFill="1" applyBorder="1" applyAlignment="1">
      <alignment horizontal="left" vertical="top" wrapText="1"/>
    </xf>
    <xf numFmtId="0" fontId="5" fillId="3" borderId="0" xfId="0" applyFont="1" applyFill="1" applyAlignment="1">
      <alignment horizontal="left" vertical="top" wrapText="1"/>
    </xf>
    <xf numFmtId="0" fontId="5" fillId="3" borderId="6" xfId="0" applyFont="1" applyFill="1" applyBorder="1" applyAlignment="1">
      <alignment horizontal="left" vertical="top" wrapText="1"/>
    </xf>
    <xf numFmtId="0" fontId="5" fillId="3" borderId="7" xfId="0" applyFont="1" applyFill="1" applyBorder="1" applyAlignment="1">
      <alignment horizontal="left" vertical="top" wrapText="1" indent="2"/>
    </xf>
    <xf numFmtId="0" fontId="5" fillId="3" borderId="8" xfId="0" applyFont="1" applyFill="1" applyBorder="1" applyAlignment="1">
      <alignment horizontal="left" vertical="top" wrapText="1" indent="2"/>
    </xf>
    <xf numFmtId="0" fontId="0" fillId="4" borderId="45" xfId="0" applyFill="1" applyBorder="1" applyAlignment="1">
      <alignment horizontal="left" vertical="center" wrapText="1"/>
    </xf>
    <xf numFmtId="0" fontId="0" fillId="4" borderId="49" xfId="0" applyFill="1" applyBorder="1" applyAlignment="1">
      <alignment horizontal="left" vertical="center" wrapText="1"/>
    </xf>
    <xf numFmtId="0" fontId="0" fillId="4" borderId="50" xfId="0" applyFill="1" applyBorder="1" applyAlignment="1">
      <alignment horizontal="left" vertical="center" wrapText="1"/>
    </xf>
    <xf numFmtId="0" fontId="0" fillId="4" borderId="51" xfId="0" applyFill="1" applyBorder="1" applyAlignment="1">
      <alignment horizontal="left" vertical="center" wrapText="1"/>
    </xf>
    <xf numFmtId="0" fontId="29" fillId="4" borderId="46" xfId="0" applyFont="1" applyFill="1" applyBorder="1" applyAlignment="1">
      <alignment horizontal="left" vertical="center"/>
    </xf>
    <xf numFmtId="0" fontId="29" fillId="4" borderId="48" xfId="0" applyFont="1" applyFill="1" applyBorder="1" applyAlignment="1">
      <alignment horizontal="left" vertical="center"/>
    </xf>
    <xf numFmtId="0" fontId="0" fillId="4" borderId="40" xfId="0" applyFill="1" applyBorder="1" applyAlignment="1">
      <alignment horizontal="left" vertical="center" wrapText="1"/>
    </xf>
    <xf numFmtId="0" fontId="0" fillId="4" borderId="41" xfId="0" applyFill="1" applyBorder="1" applyAlignment="1">
      <alignment horizontal="left" vertical="center" wrapText="1"/>
    </xf>
    <xf numFmtId="0" fontId="30" fillId="5" borderId="7" xfId="0" applyFont="1" applyFill="1" applyBorder="1" applyAlignment="1">
      <alignment horizontal="left"/>
    </xf>
    <xf numFmtId="0" fontId="30" fillId="5" borderId="8" xfId="0" applyFont="1" applyFill="1" applyBorder="1" applyAlignment="1">
      <alignment horizontal="left"/>
    </xf>
    <xf numFmtId="0" fontId="29" fillId="4" borderId="47" xfId="0" applyFont="1" applyFill="1" applyBorder="1" applyAlignment="1">
      <alignment horizontal="left" vertical="center"/>
    </xf>
  </cellXfs>
  <cellStyles count="4">
    <cellStyle name="Hyperlink" xfId="2" builtinId="8"/>
    <cellStyle name="Normal" xfId="0" builtinId="0"/>
    <cellStyle name="Normal_CPPE-7Nov2005-National-Template-HumanConsiderations" xfId="1" xr:uid="{7152D06C-ED1A-4C8B-893A-46E9E8BEBF0D}"/>
    <cellStyle name="Normal_CPPE-7Nov2005-National-Template-HumanConsiderations 2" xfId="3" xr:uid="{1F2AA216-3D1F-493D-91A4-5D9449D51082}"/>
  </cellStyles>
  <dxfs count="4">
    <dxf>
      <fill>
        <patternFill>
          <bgColor indexed="34"/>
        </patternFill>
      </fill>
    </dxf>
    <dxf>
      <fill>
        <patternFill>
          <bgColor indexed="34"/>
        </patternFill>
      </fill>
    </dxf>
    <dxf>
      <fill>
        <patternFill>
          <bgColor indexed="34"/>
        </patternFill>
      </fill>
    </dxf>
    <dxf>
      <fill>
        <patternFill>
          <bgColor indexed="3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usdagcc.sharepoint.com/Users/greg.zwicke/AppData/Local/Microsoft/Windows/Temporary%20Internet%20Files/Content.Outlook/V7UI0ZCC/NewRequests/CPPENationalFinal050713AQAC062013Zwicky.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Physical Effects"/>
      <sheetName val="Physical Effects-Numbers"/>
      <sheetName val="Human Considerations"/>
      <sheetName val="Human Considerations-Numbers"/>
      <sheetName val="HC Definitions"/>
      <sheetName val="Help"/>
      <sheetName val="Lookup"/>
      <sheetName val="Archived Practice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5">
          <cell r="A5" t="str">
            <v>No Effect</v>
          </cell>
        </row>
        <row r="6">
          <cell r="A6" t="str">
            <v>Slight Improvement</v>
          </cell>
        </row>
        <row r="7">
          <cell r="A7" t="str">
            <v>Slight to Moderate Improvement</v>
          </cell>
        </row>
        <row r="8">
          <cell r="A8" t="str">
            <v>Moderate Improvement</v>
          </cell>
        </row>
        <row r="9">
          <cell r="A9" t="str">
            <v>Moderate to Substantial Improvement</v>
          </cell>
        </row>
        <row r="10">
          <cell r="A10" t="str">
            <v>Substantial Improvement</v>
          </cell>
        </row>
        <row r="11">
          <cell r="A11" t="str">
            <v>Substantial Worsening</v>
          </cell>
        </row>
        <row r="12">
          <cell r="A12" t="str">
            <v>Moderate to Substantial Worsening</v>
          </cell>
        </row>
        <row r="13">
          <cell r="A13" t="str">
            <v>Moderate Worsening</v>
          </cell>
        </row>
        <row r="14">
          <cell r="A14" t="str">
            <v>Slight to Moderate Worsening</v>
          </cell>
        </row>
        <row r="15">
          <cell r="A15" t="str">
            <v>Slight Worsening</v>
          </cell>
        </row>
      </sheetData>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F304C-0FEC-4A0D-B1C4-24D9AE307005}">
  <dimension ref="B1:L24"/>
  <sheetViews>
    <sheetView topLeftCell="A11" workbookViewId="0">
      <selection activeCell="B6" sqref="B6:F6"/>
    </sheetView>
  </sheetViews>
  <sheetFormatPr baseColWidth="10" defaultColWidth="9.1640625" defaultRowHeight="13"/>
  <cols>
    <col min="1" max="1" width="3.33203125" style="2" customWidth="1"/>
    <col min="2" max="16384" width="9.1640625" style="2"/>
  </cols>
  <sheetData>
    <row r="1" spans="2:12" ht="16">
      <c r="B1" s="155" t="s">
        <v>0</v>
      </c>
      <c r="C1" s="156"/>
      <c r="D1" s="156"/>
      <c r="E1" s="156"/>
      <c r="F1" s="156"/>
      <c r="G1" s="156"/>
      <c r="H1" s="156"/>
      <c r="I1" s="156"/>
      <c r="J1" s="156"/>
      <c r="K1" s="156"/>
      <c r="L1" s="157"/>
    </row>
    <row r="2" spans="2:12">
      <c r="B2" s="158"/>
      <c r="C2" s="159"/>
      <c r="D2" s="159"/>
      <c r="E2" s="159"/>
      <c r="F2" s="159"/>
      <c r="G2" s="159"/>
      <c r="H2" s="159"/>
      <c r="I2" s="159"/>
      <c r="J2" s="159"/>
      <c r="K2" s="159"/>
      <c r="L2" s="160"/>
    </row>
    <row r="3" spans="2:12" ht="54.75" customHeight="1">
      <c r="B3" s="161" t="s">
        <v>6</v>
      </c>
      <c r="C3" s="162"/>
      <c r="D3" s="162"/>
      <c r="E3" s="162"/>
      <c r="F3" s="162"/>
      <c r="G3" s="162"/>
      <c r="H3" s="162"/>
      <c r="I3" s="162"/>
      <c r="J3" s="162"/>
      <c r="K3" s="162"/>
      <c r="L3" s="163"/>
    </row>
    <row r="4" spans="2:12">
      <c r="B4" s="164"/>
      <c r="C4" s="165"/>
      <c r="D4" s="165"/>
      <c r="E4" s="165"/>
      <c r="F4" s="165"/>
      <c r="G4" s="165"/>
      <c r="H4" s="165"/>
      <c r="I4" s="165"/>
      <c r="J4" s="165"/>
      <c r="K4" s="165"/>
      <c r="L4" s="166"/>
    </row>
    <row r="5" spans="2:12" ht="42" customHeight="1">
      <c r="B5" s="161" t="s">
        <v>7</v>
      </c>
      <c r="C5" s="162"/>
      <c r="D5" s="162"/>
      <c r="E5" s="162"/>
      <c r="F5" s="162"/>
      <c r="G5" s="162"/>
      <c r="H5" s="162"/>
      <c r="I5" s="162"/>
      <c r="J5" s="162"/>
      <c r="K5" s="162"/>
      <c r="L5" s="163"/>
    </row>
    <row r="6" spans="2:12" ht="131.25" customHeight="1" thickBot="1">
      <c r="B6" s="167" t="s">
        <v>1</v>
      </c>
      <c r="C6" s="168"/>
      <c r="D6" s="168"/>
      <c r="E6" s="168"/>
      <c r="F6" s="168"/>
      <c r="G6" s="3"/>
      <c r="H6" s="3"/>
      <c r="I6" s="3"/>
      <c r="J6" s="3"/>
      <c r="K6" s="3"/>
      <c r="L6" s="4"/>
    </row>
    <row r="7" spans="2:12">
      <c r="B7" s="137" t="s">
        <v>17</v>
      </c>
      <c r="C7" s="138"/>
      <c r="D7" s="138"/>
      <c r="E7" s="138"/>
      <c r="F7" s="138"/>
      <c r="G7" s="138"/>
      <c r="H7" s="138"/>
      <c r="I7" s="138"/>
      <c r="J7" s="138"/>
      <c r="K7" s="138"/>
      <c r="L7" s="139"/>
    </row>
    <row r="8" spans="2:12">
      <c r="B8" s="140"/>
      <c r="C8" s="141"/>
      <c r="D8" s="141"/>
      <c r="E8" s="141"/>
      <c r="F8" s="141"/>
      <c r="G8" s="141"/>
      <c r="H8" s="141"/>
      <c r="I8" s="141"/>
      <c r="J8" s="141"/>
      <c r="K8" s="141"/>
      <c r="L8" s="142"/>
    </row>
    <row r="9" spans="2:12" ht="31.5" customHeight="1">
      <c r="B9" s="143" t="s">
        <v>2</v>
      </c>
      <c r="C9" s="144"/>
      <c r="D9" s="144"/>
      <c r="E9" s="144"/>
      <c r="F9" s="144"/>
      <c r="G9" s="144"/>
      <c r="H9" s="144"/>
      <c r="I9" s="144"/>
      <c r="J9" s="144"/>
      <c r="K9" s="144"/>
      <c r="L9" s="145"/>
    </row>
    <row r="10" spans="2:12" ht="31.5" customHeight="1">
      <c r="B10" s="146" t="s">
        <v>3</v>
      </c>
      <c r="C10" s="147"/>
      <c r="D10" s="147"/>
      <c r="E10" s="147"/>
      <c r="F10" s="147"/>
      <c r="G10" s="147"/>
      <c r="H10" s="147"/>
      <c r="I10" s="147"/>
      <c r="J10" s="147"/>
      <c r="K10" s="147"/>
      <c r="L10" s="148"/>
    </row>
    <row r="11" spans="2:12" ht="120" customHeight="1">
      <c r="B11" s="143" t="s">
        <v>4</v>
      </c>
      <c r="C11" s="144"/>
      <c r="D11" s="144"/>
      <c r="E11" s="144"/>
      <c r="F11" s="144"/>
      <c r="G11" s="144"/>
      <c r="H11" s="144"/>
      <c r="I11" s="144"/>
      <c r="J11" s="144"/>
      <c r="K11" s="144"/>
      <c r="L11" s="145"/>
    </row>
    <row r="12" spans="2:12" ht="18" customHeight="1" thickBot="1">
      <c r="B12" s="149" t="s">
        <v>5</v>
      </c>
      <c r="C12" s="150"/>
      <c r="D12" s="150"/>
      <c r="E12" s="150"/>
      <c r="F12" s="150"/>
      <c r="G12" s="150"/>
      <c r="H12" s="150"/>
      <c r="I12" s="150"/>
      <c r="J12" s="150"/>
      <c r="K12" s="150"/>
      <c r="L12" s="151"/>
    </row>
    <row r="13" spans="2:12" ht="14" thickBot="1"/>
    <row r="14" spans="2:12">
      <c r="B14" s="152" t="s">
        <v>8</v>
      </c>
      <c r="C14" s="153"/>
      <c r="D14" s="153"/>
      <c r="E14" s="153"/>
      <c r="F14" s="153"/>
      <c r="G14" s="153"/>
      <c r="H14" s="153"/>
      <c r="I14" s="153"/>
      <c r="J14" s="153"/>
      <c r="K14" s="153"/>
      <c r="L14" s="154"/>
    </row>
    <row r="15" spans="2:12" ht="94.5" customHeight="1">
      <c r="B15" s="131" t="s">
        <v>9</v>
      </c>
      <c r="C15" s="132"/>
      <c r="D15" s="132"/>
      <c r="E15" s="132"/>
      <c r="F15" s="132"/>
      <c r="G15" s="132"/>
      <c r="H15" s="132"/>
      <c r="I15" s="132"/>
      <c r="J15" s="132"/>
      <c r="K15" s="132"/>
      <c r="L15" s="133"/>
    </row>
    <row r="16" spans="2:12" ht="12.75" customHeight="1">
      <c r="B16" s="128"/>
      <c r="C16" s="129"/>
      <c r="D16" s="129"/>
      <c r="E16" s="129"/>
      <c r="F16" s="129"/>
      <c r="G16" s="129"/>
      <c r="H16" s="129"/>
      <c r="I16" s="129"/>
      <c r="J16" s="129"/>
      <c r="K16" s="129"/>
      <c r="L16" s="130"/>
    </row>
    <row r="17" spans="2:12">
      <c r="B17" s="134" t="s">
        <v>10</v>
      </c>
      <c r="C17" s="135"/>
      <c r="D17" s="135"/>
      <c r="E17" s="135"/>
      <c r="F17" s="135"/>
      <c r="G17" s="135"/>
      <c r="H17" s="135"/>
      <c r="I17" s="135"/>
      <c r="J17" s="135"/>
      <c r="K17" s="135"/>
      <c r="L17" s="136"/>
    </row>
    <row r="18" spans="2:12" ht="41.25" customHeight="1">
      <c r="B18" s="122" t="s">
        <v>11</v>
      </c>
      <c r="C18" s="123"/>
      <c r="D18" s="123"/>
      <c r="E18" s="123"/>
      <c r="F18" s="123"/>
      <c r="G18" s="123"/>
      <c r="H18" s="123"/>
      <c r="I18" s="123"/>
      <c r="J18" s="123"/>
      <c r="K18" s="123"/>
      <c r="L18" s="124"/>
    </row>
    <row r="19" spans="2:12" ht="94.5" customHeight="1">
      <c r="B19" s="122" t="s">
        <v>12</v>
      </c>
      <c r="C19" s="123"/>
      <c r="D19" s="123"/>
      <c r="E19" s="123"/>
      <c r="F19" s="123"/>
      <c r="G19" s="123"/>
      <c r="H19" s="123"/>
      <c r="I19" s="123"/>
      <c r="J19" s="123"/>
      <c r="K19" s="123"/>
      <c r="L19" s="124"/>
    </row>
    <row r="20" spans="2:12" ht="118.5" customHeight="1">
      <c r="B20" s="122" t="s">
        <v>13</v>
      </c>
      <c r="C20" s="123"/>
      <c r="D20" s="123"/>
      <c r="E20" s="123"/>
      <c r="F20" s="123"/>
      <c r="G20" s="123"/>
      <c r="H20" s="123"/>
      <c r="I20" s="123"/>
      <c r="J20" s="123"/>
      <c r="K20" s="123"/>
      <c r="L20" s="124"/>
    </row>
    <row r="21" spans="2:12" ht="119.25" customHeight="1">
      <c r="B21" s="122" t="s">
        <v>14</v>
      </c>
      <c r="C21" s="123"/>
      <c r="D21" s="123"/>
      <c r="E21" s="123"/>
      <c r="F21" s="123"/>
      <c r="G21" s="123"/>
      <c r="H21" s="123"/>
      <c r="I21" s="123"/>
      <c r="J21" s="123"/>
      <c r="K21" s="123"/>
      <c r="L21" s="124"/>
    </row>
    <row r="22" spans="2:12" ht="55.5" customHeight="1">
      <c r="B22" s="122" t="s">
        <v>15</v>
      </c>
      <c r="C22" s="123"/>
      <c r="D22" s="123"/>
      <c r="E22" s="123"/>
      <c r="F22" s="123"/>
      <c r="G22" s="123"/>
      <c r="H22" s="123"/>
      <c r="I22" s="123"/>
      <c r="J22" s="123"/>
      <c r="K22" s="123"/>
      <c r="L22" s="124"/>
    </row>
    <row r="23" spans="2:12" ht="57.75" customHeight="1" thickBot="1">
      <c r="B23" s="125" t="s">
        <v>16</v>
      </c>
      <c r="C23" s="126"/>
      <c r="D23" s="126"/>
      <c r="E23" s="126"/>
      <c r="F23" s="126"/>
      <c r="G23" s="126"/>
      <c r="H23" s="126"/>
      <c r="I23" s="126"/>
      <c r="J23" s="126"/>
      <c r="K23" s="126"/>
      <c r="L23" s="127"/>
    </row>
    <row r="24" spans="2:12" ht="13.5" customHeight="1"/>
  </sheetData>
  <mergeCells count="21">
    <mergeCell ref="B14:L14"/>
    <mergeCell ref="B1:L1"/>
    <mergeCell ref="B2:L2"/>
    <mergeCell ref="B3:L3"/>
    <mergeCell ref="B4:L4"/>
    <mergeCell ref="B5:L5"/>
    <mergeCell ref="B6:F6"/>
    <mergeCell ref="B7:L8"/>
    <mergeCell ref="B9:L9"/>
    <mergeCell ref="B10:L10"/>
    <mergeCell ref="B11:L11"/>
    <mergeCell ref="B12:L12"/>
    <mergeCell ref="B21:L21"/>
    <mergeCell ref="B22:L22"/>
    <mergeCell ref="B23:L23"/>
    <mergeCell ref="B16:L16"/>
    <mergeCell ref="B15:L15"/>
    <mergeCell ref="B17:L17"/>
    <mergeCell ref="B18:L18"/>
    <mergeCell ref="B19:L19"/>
    <mergeCell ref="B20:L2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D457A-9ABB-460D-B57D-5C0E26EF96A0}">
  <dimension ref="A1:FY196"/>
  <sheetViews>
    <sheetView topLeftCell="C65" workbookViewId="0">
      <selection activeCell="H58" sqref="H58"/>
    </sheetView>
  </sheetViews>
  <sheetFormatPr baseColWidth="10" defaultColWidth="9.5" defaultRowHeight="13"/>
  <cols>
    <col min="1" max="1" width="3" style="65" hidden="1" customWidth="1"/>
    <col min="2" max="2" width="3.5" style="10" hidden="1" customWidth="1"/>
    <col min="3" max="3" width="26.5" style="58" customWidth="1"/>
    <col min="4" max="4" width="13.5" style="54" customWidth="1"/>
    <col min="5" max="5" width="11.5" style="59" customWidth="1"/>
    <col min="6" max="6" width="7.5" style="59" customWidth="1"/>
    <col min="7" max="100" width="16.5" style="59" customWidth="1"/>
    <col min="101" max="126" width="16.5" style="59" hidden="1" customWidth="1"/>
    <col min="127" max="127" width="16.5" style="59" customWidth="1"/>
    <col min="128" max="132" width="7.5" style="59" customWidth="1"/>
    <col min="133" max="133" width="31" style="23" customWidth="1"/>
    <col min="134" max="135" width="9.5" style="64"/>
    <col min="136" max="16384" width="9.5" style="65"/>
  </cols>
  <sheetData>
    <row r="1" spans="1:135" s="5" customFormat="1" ht="15" hidden="1" customHeight="1">
      <c r="A1" s="5">
        <v>1</v>
      </c>
      <c r="B1" s="6">
        <v>2</v>
      </c>
      <c r="C1" s="5">
        <v>3</v>
      </c>
      <c r="D1" s="6">
        <v>4</v>
      </c>
      <c r="E1" s="5">
        <v>5</v>
      </c>
      <c r="F1" s="6">
        <v>6</v>
      </c>
      <c r="G1" s="5">
        <v>7</v>
      </c>
      <c r="H1" s="6">
        <v>8</v>
      </c>
      <c r="I1" s="5">
        <v>9</v>
      </c>
      <c r="J1" s="6">
        <v>10</v>
      </c>
      <c r="K1" s="5">
        <v>11</v>
      </c>
      <c r="L1" s="6">
        <v>12</v>
      </c>
      <c r="M1" s="5">
        <v>13</v>
      </c>
      <c r="N1" s="6">
        <v>14</v>
      </c>
      <c r="O1" s="5">
        <v>15</v>
      </c>
      <c r="P1" s="6">
        <v>16</v>
      </c>
      <c r="Q1" s="5">
        <v>17</v>
      </c>
      <c r="R1" s="6">
        <v>18</v>
      </c>
      <c r="S1" s="5">
        <v>19</v>
      </c>
      <c r="T1" s="6">
        <v>20</v>
      </c>
      <c r="U1" s="5">
        <v>21</v>
      </c>
      <c r="V1" s="6">
        <v>22</v>
      </c>
      <c r="W1" s="5">
        <v>23</v>
      </c>
      <c r="X1" s="6">
        <v>24</v>
      </c>
      <c r="Y1" s="5">
        <v>25</v>
      </c>
      <c r="Z1" s="6">
        <v>26</v>
      </c>
      <c r="AA1" s="5">
        <v>27</v>
      </c>
      <c r="AB1" s="6">
        <v>28</v>
      </c>
      <c r="AC1" s="5">
        <v>29</v>
      </c>
      <c r="AD1" s="6">
        <v>30</v>
      </c>
      <c r="AE1" s="5">
        <v>31</v>
      </c>
      <c r="AF1" s="6">
        <v>32</v>
      </c>
      <c r="AG1" s="5">
        <v>33</v>
      </c>
      <c r="AH1" s="6">
        <v>34</v>
      </c>
      <c r="AI1" s="5">
        <v>35</v>
      </c>
      <c r="AJ1" s="6">
        <v>36</v>
      </c>
      <c r="AK1" s="5">
        <v>37</v>
      </c>
      <c r="AL1" s="6">
        <v>38</v>
      </c>
      <c r="AM1" s="5">
        <v>39</v>
      </c>
      <c r="AN1" s="6">
        <v>40</v>
      </c>
      <c r="AO1" s="5">
        <v>41</v>
      </c>
      <c r="AP1" s="6">
        <v>42</v>
      </c>
      <c r="AQ1" s="5">
        <v>43</v>
      </c>
      <c r="AR1" s="6">
        <v>44</v>
      </c>
      <c r="AS1" s="5">
        <v>45</v>
      </c>
      <c r="AT1" s="6">
        <v>46</v>
      </c>
      <c r="AU1" s="5">
        <v>47</v>
      </c>
      <c r="AV1" s="6">
        <v>48</v>
      </c>
      <c r="AW1" s="5">
        <v>49</v>
      </c>
      <c r="AX1" s="6">
        <v>50</v>
      </c>
      <c r="AY1" s="5">
        <v>51</v>
      </c>
      <c r="AZ1" s="6">
        <v>52</v>
      </c>
      <c r="BA1" s="5">
        <v>53</v>
      </c>
      <c r="BB1" s="6">
        <v>54</v>
      </c>
      <c r="BC1" s="5">
        <v>55</v>
      </c>
      <c r="BD1" s="6">
        <v>56</v>
      </c>
      <c r="BE1" s="5">
        <v>57</v>
      </c>
      <c r="BF1" s="6">
        <v>58</v>
      </c>
      <c r="BG1" s="5">
        <v>59</v>
      </c>
      <c r="BH1" s="6">
        <v>60</v>
      </c>
      <c r="BI1" s="5">
        <v>61</v>
      </c>
      <c r="BJ1" s="6">
        <v>62</v>
      </c>
      <c r="BK1" s="5">
        <v>63</v>
      </c>
      <c r="BL1" s="6">
        <v>64</v>
      </c>
      <c r="BM1" s="5">
        <v>65</v>
      </c>
      <c r="BN1" s="6">
        <v>66</v>
      </c>
      <c r="BO1" s="5">
        <v>67</v>
      </c>
      <c r="BP1" s="6">
        <v>68</v>
      </c>
      <c r="BQ1" s="5">
        <v>69</v>
      </c>
      <c r="BR1" s="6">
        <v>70</v>
      </c>
      <c r="BS1" s="5">
        <v>71</v>
      </c>
      <c r="BT1" s="6">
        <v>72</v>
      </c>
      <c r="BU1" s="5">
        <v>73</v>
      </c>
      <c r="BV1" s="6">
        <v>74</v>
      </c>
      <c r="BW1" s="5">
        <v>75</v>
      </c>
      <c r="BX1" s="6">
        <v>76</v>
      </c>
      <c r="BY1" s="5">
        <v>77</v>
      </c>
      <c r="BZ1" s="6">
        <v>78</v>
      </c>
      <c r="CA1" s="5">
        <v>79</v>
      </c>
      <c r="CB1" s="6">
        <v>80</v>
      </c>
      <c r="CC1" s="5">
        <v>81</v>
      </c>
      <c r="CD1" s="6">
        <v>82</v>
      </c>
      <c r="CE1" s="5">
        <v>83</v>
      </c>
      <c r="CF1" s="6">
        <v>84</v>
      </c>
      <c r="CG1" s="5">
        <v>85</v>
      </c>
      <c r="CH1" s="6">
        <v>86</v>
      </c>
      <c r="CI1" s="5">
        <v>87</v>
      </c>
      <c r="CJ1" s="6">
        <v>88</v>
      </c>
      <c r="CK1" s="5">
        <v>89</v>
      </c>
      <c r="CL1" s="6">
        <v>90</v>
      </c>
      <c r="CM1" s="5">
        <v>91</v>
      </c>
      <c r="CN1" s="6">
        <v>92</v>
      </c>
      <c r="CO1" s="5">
        <v>93</v>
      </c>
      <c r="CP1" s="6">
        <v>94</v>
      </c>
      <c r="CQ1" s="5">
        <v>95</v>
      </c>
      <c r="CR1" s="6">
        <v>96</v>
      </c>
      <c r="CS1" s="5">
        <v>97</v>
      </c>
      <c r="CT1" s="6">
        <v>98</v>
      </c>
      <c r="CU1" s="5">
        <v>99</v>
      </c>
      <c r="CV1" s="6">
        <v>100</v>
      </c>
      <c r="CW1" s="6"/>
      <c r="CX1" s="6"/>
      <c r="CY1" s="6"/>
      <c r="CZ1" s="6"/>
      <c r="DA1" s="6"/>
      <c r="DB1" s="6"/>
      <c r="DC1" s="6"/>
      <c r="DD1" s="6"/>
      <c r="DE1" s="6"/>
      <c r="DF1" s="6"/>
      <c r="DG1" s="6"/>
      <c r="DH1" s="6"/>
      <c r="DI1" s="6"/>
      <c r="DJ1" s="6"/>
      <c r="DK1" s="6"/>
      <c r="DL1" s="6"/>
      <c r="DM1" s="6"/>
      <c r="DN1" s="6"/>
      <c r="DO1" s="6"/>
      <c r="DP1" s="6"/>
      <c r="DQ1" s="6"/>
      <c r="DR1" s="6"/>
      <c r="DS1" s="6"/>
      <c r="DT1" s="6"/>
      <c r="DU1" s="6"/>
      <c r="DV1" s="6"/>
      <c r="DW1" s="7"/>
      <c r="DX1" s="7"/>
      <c r="DY1" s="7"/>
      <c r="DZ1" s="7"/>
      <c r="EA1" s="7"/>
      <c r="EB1" s="7"/>
      <c r="EC1" s="8"/>
      <c r="ED1" s="6"/>
      <c r="EE1" s="6"/>
    </row>
    <row r="2" spans="1:135" s="9" customFormat="1" ht="80" thickBot="1">
      <c r="B2" s="10"/>
      <c r="C2" s="69" t="s">
        <v>2627</v>
      </c>
      <c r="D2" s="11"/>
      <c r="E2" s="11"/>
      <c r="F2" s="12"/>
      <c r="G2" s="13" t="s">
        <v>18</v>
      </c>
      <c r="H2" s="13"/>
      <c r="I2" s="13" t="s">
        <v>19</v>
      </c>
      <c r="J2" s="13"/>
      <c r="K2" s="13" t="s">
        <v>20</v>
      </c>
      <c r="L2" s="13"/>
      <c r="M2" s="13" t="s">
        <v>21</v>
      </c>
      <c r="N2" s="13"/>
      <c r="O2" s="13" t="s">
        <v>22</v>
      </c>
      <c r="P2" s="13"/>
      <c r="Q2" s="13" t="s">
        <v>23</v>
      </c>
      <c r="R2" s="13"/>
      <c r="S2" s="13" t="s">
        <v>24</v>
      </c>
      <c r="T2" s="13"/>
      <c r="U2" s="13" t="s">
        <v>25</v>
      </c>
      <c r="V2" s="13"/>
      <c r="W2" s="13" t="s">
        <v>26</v>
      </c>
      <c r="X2" s="13"/>
      <c r="Y2" s="13" t="s">
        <v>27</v>
      </c>
      <c r="Z2" s="13"/>
      <c r="AA2" s="13" t="s">
        <v>28</v>
      </c>
      <c r="AB2" s="13"/>
      <c r="AC2" s="14" t="s">
        <v>29</v>
      </c>
      <c r="AD2" s="14"/>
      <c r="AE2" s="14" t="s">
        <v>30</v>
      </c>
      <c r="AF2" s="14"/>
      <c r="AG2" s="14" t="s">
        <v>31</v>
      </c>
      <c r="AH2" s="14"/>
      <c r="AI2" s="14" t="s">
        <v>32</v>
      </c>
      <c r="AJ2" s="14"/>
      <c r="AK2" s="14" t="s">
        <v>33</v>
      </c>
      <c r="AL2" s="14"/>
      <c r="AM2" s="14" t="s">
        <v>34</v>
      </c>
      <c r="AN2" s="14"/>
      <c r="AO2" s="14" t="s">
        <v>35</v>
      </c>
      <c r="AP2" s="14"/>
      <c r="AQ2" s="14" t="s">
        <v>36</v>
      </c>
      <c r="AR2" s="14"/>
      <c r="AS2" s="14" t="s">
        <v>37</v>
      </c>
      <c r="AT2" s="14"/>
      <c r="AU2" s="14" t="s">
        <v>38</v>
      </c>
      <c r="AV2" s="14"/>
      <c r="AW2" s="14" t="s">
        <v>39</v>
      </c>
      <c r="AX2" s="14"/>
      <c r="AY2" s="14" t="s">
        <v>40</v>
      </c>
      <c r="AZ2" s="14"/>
      <c r="BA2" s="14" t="s">
        <v>41</v>
      </c>
      <c r="BB2" s="14"/>
      <c r="BC2" s="14" t="s">
        <v>42</v>
      </c>
      <c r="BD2" s="14"/>
      <c r="BE2" s="14" t="s">
        <v>43</v>
      </c>
      <c r="BF2" s="14"/>
      <c r="BG2" s="14" t="s">
        <v>44</v>
      </c>
      <c r="BH2" s="14"/>
      <c r="BI2" s="14" t="s">
        <v>45</v>
      </c>
      <c r="BJ2" s="14"/>
      <c r="BK2" s="14" t="s">
        <v>46</v>
      </c>
      <c r="BL2" s="14"/>
      <c r="BM2" s="14" t="s">
        <v>47</v>
      </c>
      <c r="BN2" s="14"/>
      <c r="BO2" s="14" t="s">
        <v>48</v>
      </c>
      <c r="BP2" s="14"/>
      <c r="BQ2" s="15" t="s">
        <v>49</v>
      </c>
      <c r="BR2" s="15"/>
      <c r="BS2" s="15" t="s">
        <v>50</v>
      </c>
      <c r="BT2" s="15"/>
      <c r="BU2" s="15" t="s">
        <v>51</v>
      </c>
      <c r="BV2" s="15"/>
      <c r="BW2" s="15" t="s">
        <v>52</v>
      </c>
      <c r="BX2" s="15"/>
      <c r="BY2" s="15" t="s">
        <v>53</v>
      </c>
      <c r="BZ2" s="15"/>
      <c r="CA2" s="16" t="s">
        <v>54</v>
      </c>
      <c r="CB2" s="16"/>
      <c r="CC2" s="16" t="s">
        <v>55</v>
      </c>
      <c r="CD2" s="16"/>
      <c r="CE2" s="16" t="s">
        <v>56</v>
      </c>
      <c r="CF2" s="16"/>
      <c r="CG2" s="16" t="s">
        <v>57</v>
      </c>
      <c r="CH2" s="16"/>
      <c r="CI2" s="17" t="s">
        <v>58</v>
      </c>
      <c r="CJ2" s="17"/>
      <c r="CK2" s="17" t="s">
        <v>59</v>
      </c>
      <c r="CL2" s="17"/>
      <c r="CM2" s="17" t="s">
        <v>60</v>
      </c>
      <c r="CN2" s="17"/>
      <c r="CO2" s="17" t="s">
        <v>61</v>
      </c>
      <c r="CP2" s="17"/>
      <c r="CQ2" s="17" t="s">
        <v>62</v>
      </c>
      <c r="CR2" s="17"/>
      <c r="CS2" s="18" t="s">
        <v>63</v>
      </c>
      <c r="CT2" s="18"/>
      <c r="CU2" s="18" t="s">
        <v>64</v>
      </c>
      <c r="CV2" s="18"/>
      <c r="CW2" s="19" t="s">
        <v>65</v>
      </c>
      <c r="CX2" s="20"/>
      <c r="CY2" s="20" t="s">
        <v>66</v>
      </c>
      <c r="CZ2" s="20"/>
      <c r="DA2" s="20" t="s">
        <v>67</v>
      </c>
      <c r="DB2" s="20"/>
      <c r="DC2" s="20" t="s">
        <v>68</v>
      </c>
      <c r="DD2" s="20"/>
      <c r="DE2" s="20" t="s">
        <v>69</v>
      </c>
      <c r="DF2" s="20"/>
      <c r="DG2" s="20" t="s">
        <v>70</v>
      </c>
      <c r="DH2" s="20"/>
      <c r="DI2" s="20" t="s">
        <v>71</v>
      </c>
      <c r="DJ2" s="20"/>
      <c r="DK2" s="20" t="s">
        <v>72</v>
      </c>
      <c r="DL2" s="20"/>
      <c r="DM2" s="20" t="s">
        <v>73</v>
      </c>
      <c r="DN2" s="20"/>
      <c r="DO2" s="20" t="s">
        <v>74</v>
      </c>
      <c r="DP2" s="20"/>
      <c r="DQ2" s="20" t="s">
        <v>75</v>
      </c>
      <c r="DR2" s="20"/>
      <c r="DS2" s="20" t="s">
        <v>76</v>
      </c>
      <c r="DT2" s="20"/>
      <c r="DU2" s="20" t="s">
        <v>77</v>
      </c>
      <c r="DV2" s="20"/>
      <c r="DW2" s="21"/>
      <c r="DX2" s="22"/>
      <c r="DY2" s="22"/>
      <c r="DZ2" s="22"/>
      <c r="EA2" s="22"/>
      <c r="EB2" s="22"/>
      <c r="EC2" s="23"/>
      <c r="ED2" s="10"/>
      <c r="EE2" s="10"/>
    </row>
    <row r="3" spans="1:135" s="24" customFormat="1" ht="24.75" customHeight="1" thickBot="1">
      <c r="B3" s="25"/>
      <c r="C3" s="26" t="s">
        <v>78</v>
      </c>
      <c r="D3" s="27" t="s">
        <v>79</v>
      </c>
      <c r="E3" s="27" t="s">
        <v>80</v>
      </c>
      <c r="F3" s="27" t="s">
        <v>81</v>
      </c>
      <c r="G3" s="28" t="s">
        <v>82</v>
      </c>
      <c r="H3" s="28" t="s">
        <v>83</v>
      </c>
      <c r="I3" s="28" t="s">
        <v>82</v>
      </c>
      <c r="J3" s="28" t="s">
        <v>83</v>
      </c>
      <c r="K3" s="28" t="s">
        <v>82</v>
      </c>
      <c r="L3" s="28" t="s">
        <v>83</v>
      </c>
      <c r="M3" s="28" t="s">
        <v>82</v>
      </c>
      <c r="N3" s="28" t="s">
        <v>83</v>
      </c>
      <c r="O3" s="28" t="s">
        <v>82</v>
      </c>
      <c r="P3" s="28" t="s">
        <v>83</v>
      </c>
      <c r="Q3" s="28" t="s">
        <v>82</v>
      </c>
      <c r="R3" s="28" t="s">
        <v>83</v>
      </c>
      <c r="S3" s="28" t="s">
        <v>82</v>
      </c>
      <c r="T3" s="28" t="s">
        <v>83</v>
      </c>
      <c r="U3" s="28" t="s">
        <v>82</v>
      </c>
      <c r="V3" s="28" t="s">
        <v>83</v>
      </c>
      <c r="W3" s="28" t="s">
        <v>82</v>
      </c>
      <c r="X3" s="28" t="s">
        <v>83</v>
      </c>
      <c r="Y3" s="28" t="s">
        <v>82</v>
      </c>
      <c r="Z3" s="28" t="s">
        <v>83</v>
      </c>
      <c r="AA3" s="28" t="s">
        <v>82</v>
      </c>
      <c r="AB3" s="28" t="s">
        <v>83</v>
      </c>
      <c r="AC3" s="28" t="s">
        <v>82</v>
      </c>
      <c r="AD3" s="28" t="s">
        <v>83</v>
      </c>
      <c r="AE3" s="28" t="s">
        <v>82</v>
      </c>
      <c r="AF3" s="28" t="s">
        <v>83</v>
      </c>
      <c r="AG3" s="28" t="s">
        <v>82</v>
      </c>
      <c r="AH3" s="28" t="s">
        <v>83</v>
      </c>
      <c r="AI3" s="28" t="s">
        <v>82</v>
      </c>
      <c r="AJ3" s="28" t="s">
        <v>83</v>
      </c>
      <c r="AK3" s="28" t="s">
        <v>82</v>
      </c>
      <c r="AL3" s="28" t="s">
        <v>83</v>
      </c>
      <c r="AM3" s="28" t="s">
        <v>82</v>
      </c>
      <c r="AN3" s="28" t="s">
        <v>83</v>
      </c>
      <c r="AO3" s="28" t="s">
        <v>82</v>
      </c>
      <c r="AP3" s="28" t="s">
        <v>83</v>
      </c>
      <c r="AQ3" s="28" t="s">
        <v>82</v>
      </c>
      <c r="AR3" s="28" t="s">
        <v>83</v>
      </c>
      <c r="AS3" s="28" t="s">
        <v>82</v>
      </c>
      <c r="AT3" s="28" t="s">
        <v>83</v>
      </c>
      <c r="AU3" s="28" t="s">
        <v>82</v>
      </c>
      <c r="AV3" s="28" t="s">
        <v>83</v>
      </c>
      <c r="AW3" s="28" t="s">
        <v>82</v>
      </c>
      <c r="AX3" s="28" t="s">
        <v>83</v>
      </c>
      <c r="AY3" s="28" t="s">
        <v>82</v>
      </c>
      <c r="AZ3" s="28" t="s">
        <v>83</v>
      </c>
      <c r="BA3" s="28" t="s">
        <v>82</v>
      </c>
      <c r="BB3" s="28" t="s">
        <v>83</v>
      </c>
      <c r="BC3" s="28" t="s">
        <v>82</v>
      </c>
      <c r="BD3" s="28" t="s">
        <v>83</v>
      </c>
      <c r="BE3" s="28" t="s">
        <v>82</v>
      </c>
      <c r="BF3" s="28" t="s">
        <v>83</v>
      </c>
      <c r="BG3" s="28" t="s">
        <v>82</v>
      </c>
      <c r="BH3" s="28" t="s">
        <v>83</v>
      </c>
      <c r="BI3" s="29" t="s">
        <v>82</v>
      </c>
      <c r="BJ3" s="29" t="s">
        <v>83</v>
      </c>
      <c r="BK3" s="28" t="s">
        <v>82</v>
      </c>
      <c r="BL3" s="28" t="s">
        <v>83</v>
      </c>
      <c r="BM3" s="28" t="s">
        <v>82</v>
      </c>
      <c r="BN3" s="28" t="s">
        <v>83</v>
      </c>
      <c r="BO3" s="28" t="s">
        <v>82</v>
      </c>
      <c r="BP3" s="28" t="s">
        <v>83</v>
      </c>
      <c r="BQ3" s="28" t="s">
        <v>82</v>
      </c>
      <c r="BR3" s="28" t="s">
        <v>83</v>
      </c>
      <c r="BS3" s="28" t="s">
        <v>82</v>
      </c>
      <c r="BT3" s="28" t="s">
        <v>83</v>
      </c>
      <c r="BU3" s="28" t="s">
        <v>82</v>
      </c>
      <c r="BV3" s="28" t="s">
        <v>83</v>
      </c>
      <c r="BW3" s="28" t="s">
        <v>82</v>
      </c>
      <c r="BX3" s="28" t="s">
        <v>83</v>
      </c>
      <c r="BY3" s="30"/>
      <c r="BZ3" s="30"/>
      <c r="CA3" s="28" t="s">
        <v>82</v>
      </c>
      <c r="CB3" s="28" t="s">
        <v>83</v>
      </c>
      <c r="CC3" s="28" t="s">
        <v>82</v>
      </c>
      <c r="CD3" s="28" t="s">
        <v>83</v>
      </c>
      <c r="CE3" s="28" t="s">
        <v>82</v>
      </c>
      <c r="CF3" s="28" t="s">
        <v>83</v>
      </c>
      <c r="CG3" s="28" t="s">
        <v>82</v>
      </c>
      <c r="CH3" s="28" t="s">
        <v>83</v>
      </c>
      <c r="CI3" s="28" t="s">
        <v>82</v>
      </c>
      <c r="CJ3" s="28" t="s">
        <v>83</v>
      </c>
      <c r="CK3" s="28" t="s">
        <v>82</v>
      </c>
      <c r="CL3" s="28" t="s">
        <v>83</v>
      </c>
      <c r="CM3" s="28" t="s">
        <v>82</v>
      </c>
      <c r="CN3" s="28" t="s">
        <v>83</v>
      </c>
      <c r="CO3" s="28" t="s">
        <v>82</v>
      </c>
      <c r="CP3" s="28" t="s">
        <v>83</v>
      </c>
      <c r="CQ3" s="28" t="s">
        <v>82</v>
      </c>
      <c r="CR3" s="28" t="s">
        <v>83</v>
      </c>
      <c r="CS3" s="28" t="s">
        <v>82</v>
      </c>
      <c r="CT3" s="28" t="s">
        <v>83</v>
      </c>
      <c r="CU3" s="28" t="s">
        <v>82</v>
      </c>
      <c r="CV3" s="28" t="s">
        <v>83</v>
      </c>
      <c r="CW3" s="28" t="s">
        <v>82</v>
      </c>
      <c r="CX3" s="28" t="s">
        <v>83</v>
      </c>
      <c r="CY3" s="28" t="s">
        <v>82</v>
      </c>
      <c r="CZ3" s="28" t="s">
        <v>83</v>
      </c>
      <c r="DA3" s="28" t="s">
        <v>82</v>
      </c>
      <c r="DB3" s="28" t="s">
        <v>83</v>
      </c>
      <c r="DC3" s="28" t="s">
        <v>82</v>
      </c>
      <c r="DD3" s="28" t="s">
        <v>83</v>
      </c>
      <c r="DE3" s="28" t="s">
        <v>82</v>
      </c>
      <c r="DF3" s="28" t="s">
        <v>83</v>
      </c>
      <c r="DG3" s="28" t="s">
        <v>82</v>
      </c>
      <c r="DH3" s="28" t="s">
        <v>83</v>
      </c>
      <c r="DI3" s="28" t="s">
        <v>82</v>
      </c>
      <c r="DJ3" s="28" t="s">
        <v>83</v>
      </c>
      <c r="DK3" s="28" t="s">
        <v>82</v>
      </c>
      <c r="DL3" s="28" t="s">
        <v>83</v>
      </c>
      <c r="DM3" s="28" t="s">
        <v>82</v>
      </c>
      <c r="DN3" s="28" t="s">
        <v>83</v>
      </c>
      <c r="DO3" s="28" t="s">
        <v>82</v>
      </c>
      <c r="DP3" s="28" t="s">
        <v>83</v>
      </c>
      <c r="DQ3" s="28" t="s">
        <v>82</v>
      </c>
      <c r="DR3" s="28" t="s">
        <v>83</v>
      </c>
      <c r="DS3" s="28" t="s">
        <v>82</v>
      </c>
      <c r="DT3" s="28" t="s">
        <v>83</v>
      </c>
      <c r="DU3" s="28" t="s">
        <v>82</v>
      </c>
      <c r="DV3" s="28" t="s">
        <v>83</v>
      </c>
      <c r="DW3" s="31" t="s">
        <v>84</v>
      </c>
      <c r="DX3" s="27"/>
      <c r="DY3" s="27"/>
      <c r="DZ3" s="27"/>
      <c r="EA3" s="27"/>
      <c r="EB3" s="27"/>
      <c r="EC3" s="32" t="s">
        <v>85</v>
      </c>
    </row>
    <row r="4" spans="1:135" s="42" customFormat="1" ht="66.75" customHeight="1" thickBot="1">
      <c r="A4" s="33">
        <v>1</v>
      </c>
      <c r="B4" s="34"/>
      <c r="C4" s="35" t="s">
        <v>86</v>
      </c>
      <c r="D4" s="36" t="s">
        <v>87</v>
      </c>
      <c r="E4" s="37">
        <v>472</v>
      </c>
      <c r="F4" s="37" t="s">
        <v>88</v>
      </c>
      <c r="G4" s="38" t="s">
        <v>89</v>
      </c>
      <c r="H4" s="39" t="s">
        <v>90</v>
      </c>
      <c r="I4" s="38" t="s">
        <v>91</v>
      </c>
      <c r="J4" s="39" t="s">
        <v>90</v>
      </c>
      <c r="K4" s="38" t="s">
        <v>92</v>
      </c>
      <c r="L4" s="39" t="s">
        <v>90</v>
      </c>
      <c r="M4" s="38" t="s">
        <v>92</v>
      </c>
      <c r="N4" s="39" t="s">
        <v>90</v>
      </c>
      <c r="O4" s="38" t="s">
        <v>93</v>
      </c>
      <c r="P4" s="39" t="s">
        <v>90</v>
      </c>
      <c r="Q4" s="38" t="s">
        <v>94</v>
      </c>
      <c r="R4" s="40" t="s">
        <v>95</v>
      </c>
      <c r="S4" s="38" t="s">
        <v>92</v>
      </c>
      <c r="T4" s="39" t="s">
        <v>96</v>
      </c>
      <c r="U4" s="38" t="s">
        <v>91</v>
      </c>
      <c r="V4" s="39" t="s">
        <v>97</v>
      </c>
      <c r="W4" s="38" t="s">
        <v>94</v>
      </c>
      <c r="X4" s="40" t="s">
        <v>95</v>
      </c>
      <c r="Y4" s="38" t="s">
        <v>91</v>
      </c>
      <c r="Z4" s="39" t="s">
        <v>90</v>
      </c>
      <c r="AA4" s="38" t="s">
        <v>91</v>
      </c>
      <c r="AB4" s="40" t="s">
        <v>90</v>
      </c>
      <c r="AC4" s="38" t="s">
        <v>91</v>
      </c>
      <c r="AD4" s="39" t="s">
        <v>98</v>
      </c>
      <c r="AE4" s="38" t="s">
        <v>99</v>
      </c>
      <c r="AF4" s="39" t="s">
        <v>100</v>
      </c>
      <c r="AG4" s="38" t="s">
        <v>91</v>
      </c>
      <c r="AH4" s="39" t="s">
        <v>101</v>
      </c>
      <c r="AI4" s="38" t="s">
        <v>94</v>
      </c>
      <c r="AJ4" s="39" t="s">
        <v>95</v>
      </c>
      <c r="AK4" s="38" t="s">
        <v>89</v>
      </c>
      <c r="AL4" s="39" t="s">
        <v>102</v>
      </c>
      <c r="AM4" s="38" t="s">
        <v>94</v>
      </c>
      <c r="AN4" s="39" t="s">
        <v>95</v>
      </c>
      <c r="AO4" s="38" t="s">
        <v>94</v>
      </c>
      <c r="AP4" s="40" t="s">
        <v>95</v>
      </c>
      <c r="AQ4" s="38" t="s">
        <v>94</v>
      </c>
      <c r="AR4" s="40" t="s">
        <v>95</v>
      </c>
      <c r="AS4" s="38" t="s">
        <v>91</v>
      </c>
      <c r="AT4" s="39" t="s">
        <v>103</v>
      </c>
      <c r="AU4" s="38" t="s">
        <v>91</v>
      </c>
      <c r="AV4" s="40" t="s">
        <v>104</v>
      </c>
      <c r="AW4" s="38" t="s">
        <v>91</v>
      </c>
      <c r="AX4" s="39" t="s">
        <v>105</v>
      </c>
      <c r="AY4" s="38" t="s">
        <v>91</v>
      </c>
      <c r="AZ4" s="39" t="s">
        <v>106</v>
      </c>
      <c r="BA4" s="38" t="s">
        <v>89</v>
      </c>
      <c r="BB4" s="39" t="s">
        <v>107</v>
      </c>
      <c r="BC4" s="38" t="s">
        <v>91</v>
      </c>
      <c r="BD4" s="39" t="s">
        <v>108</v>
      </c>
      <c r="BE4" s="38" t="s">
        <v>94</v>
      </c>
      <c r="BF4" s="40" t="s">
        <v>95</v>
      </c>
      <c r="BG4" s="38" t="s">
        <v>91</v>
      </c>
      <c r="BH4" s="39" t="s">
        <v>109</v>
      </c>
      <c r="BI4" s="38" t="s">
        <v>91</v>
      </c>
      <c r="BJ4" s="39" t="s">
        <v>110</v>
      </c>
      <c r="BK4" s="38" t="s">
        <v>94</v>
      </c>
      <c r="BL4" s="40" t="s">
        <v>95</v>
      </c>
      <c r="BM4" s="38" t="s">
        <v>94</v>
      </c>
      <c r="BN4" s="40" t="s">
        <v>95</v>
      </c>
      <c r="BO4" s="38" t="s">
        <v>89</v>
      </c>
      <c r="BP4" s="39" t="s">
        <v>111</v>
      </c>
      <c r="BQ4" s="38" t="s">
        <v>99</v>
      </c>
      <c r="BR4" s="39" t="s">
        <v>112</v>
      </c>
      <c r="BS4" s="38" t="s">
        <v>91</v>
      </c>
      <c r="BT4" s="40" t="s">
        <v>113</v>
      </c>
      <c r="BU4" s="38" t="s">
        <v>91</v>
      </c>
      <c r="BV4" s="39" t="s">
        <v>114</v>
      </c>
      <c r="BW4" s="38" t="s">
        <v>94</v>
      </c>
      <c r="BX4" s="40" t="s">
        <v>95</v>
      </c>
      <c r="BY4" s="38" t="s">
        <v>94</v>
      </c>
      <c r="BZ4" s="39" t="s">
        <v>115</v>
      </c>
      <c r="CA4" s="38" t="s">
        <v>93</v>
      </c>
      <c r="CB4" s="40" t="s">
        <v>116</v>
      </c>
      <c r="CC4" s="38" t="s">
        <v>89</v>
      </c>
      <c r="CD4" s="39" t="s">
        <v>117</v>
      </c>
      <c r="CE4" s="38" t="s">
        <v>92</v>
      </c>
      <c r="CF4" s="39" t="s">
        <v>118</v>
      </c>
      <c r="CG4" s="38" t="s">
        <v>89</v>
      </c>
      <c r="CH4" s="39" t="s">
        <v>119</v>
      </c>
      <c r="CI4" s="38" t="s">
        <v>89</v>
      </c>
      <c r="CJ4" s="39" t="s">
        <v>120</v>
      </c>
      <c r="CK4" s="38" t="s">
        <v>91</v>
      </c>
      <c r="CL4" s="39" t="s">
        <v>121</v>
      </c>
      <c r="CM4" s="38" t="s">
        <v>94</v>
      </c>
      <c r="CN4" s="39" t="s">
        <v>95</v>
      </c>
      <c r="CO4" s="38" t="s">
        <v>92</v>
      </c>
      <c r="CP4" s="39" t="s">
        <v>122</v>
      </c>
      <c r="CQ4" s="38" t="s">
        <v>89</v>
      </c>
      <c r="CR4" s="40" t="s">
        <v>123</v>
      </c>
      <c r="CS4" s="38" t="s">
        <v>94</v>
      </c>
      <c r="CT4" s="39" t="s">
        <v>95</v>
      </c>
      <c r="CU4" s="38" t="s">
        <v>94</v>
      </c>
      <c r="CV4" s="39" t="s">
        <v>95</v>
      </c>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92" t="s">
        <v>124</v>
      </c>
      <c r="DX4" s="37"/>
      <c r="DY4" s="37"/>
      <c r="DZ4" s="37"/>
      <c r="EA4" s="37"/>
      <c r="EB4" s="37"/>
    </row>
    <row r="5" spans="1:135" s="44" customFormat="1" ht="74.25" customHeight="1" thickBot="1">
      <c r="A5" s="33">
        <v>2</v>
      </c>
      <c r="B5" s="43"/>
      <c r="C5" s="35" t="s">
        <v>125</v>
      </c>
      <c r="D5" s="36" t="s">
        <v>126</v>
      </c>
      <c r="E5" s="37">
        <v>560</v>
      </c>
      <c r="F5" s="37" t="s">
        <v>127</v>
      </c>
      <c r="G5" s="38" t="s">
        <v>91</v>
      </c>
      <c r="H5" s="39" t="s">
        <v>128</v>
      </c>
      <c r="I5" s="38" t="s">
        <v>94</v>
      </c>
      <c r="J5" s="39" t="s">
        <v>129</v>
      </c>
      <c r="K5" s="38" t="s">
        <v>91</v>
      </c>
      <c r="L5" s="39" t="s">
        <v>130</v>
      </c>
      <c r="M5" s="38" t="s">
        <v>91</v>
      </c>
      <c r="N5" s="39" t="s">
        <v>130</v>
      </c>
      <c r="O5" s="38" t="s">
        <v>94</v>
      </c>
      <c r="P5" s="39" t="s">
        <v>95</v>
      </c>
      <c r="Q5" s="38" t="s">
        <v>94</v>
      </c>
      <c r="R5" s="40" t="s">
        <v>95</v>
      </c>
      <c r="S5" s="38" t="s">
        <v>99</v>
      </c>
      <c r="T5" s="39" t="s">
        <v>131</v>
      </c>
      <c r="U5" s="38" t="s">
        <v>94</v>
      </c>
      <c r="V5" s="39" t="s">
        <v>95</v>
      </c>
      <c r="W5" s="38" t="s">
        <v>94</v>
      </c>
      <c r="X5" s="40" t="s">
        <v>95</v>
      </c>
      <c r="Y5" s="38" t="s">
        <v>91</v>
      </c>
      <c r="Z5" s="39" t="s">
        <v>132</v>
      </c>
      <c r="AA5" s="38" t="s">
        <v>94</v>
      </c>
      <c r="AB5" s="40" t="s">
        <v>95</v>
      </c>
      <c r="AC5" s="38" t="s">
        <v>94</v>
      </c>
      <c r="AD5" s="39" t="s">
        <v>133</v>
      </c>
      <c r="AE5" s="38" t="s">
        <v>94</v>
      </c>
      <c r="AF5" s="39" t="s">
        <v>95</v>
      </c>
      <c r="AG5" s="38" t="s">
        <v>94</v>
      </c>
      <c r="AH5" s="39" t="s">
        <v>95</v>
      </c>
      <c r="AI5" s="38" t="s">
        <v>94</v>
      </c>
      <c r="AJ5" s="39" t="s">
        <v>134</v>
      </c>
      <c r="AK5" s="38" t="s">
        <v>94</v>
      </c>
      <c r="AL5" s="39" t="s">
        <v>95</v>
      </c>
      <c r="AM5" s="38" t="s">
        <v>94</v>
      </c>
      <c r="AN5" s="39" t="s">
        <v>95</v>
      </c>
      <c r="AO5" s="38" t="s">
        <v>94</v>
      </c>
      <c r="AP5" s="40" t="s">
        <v>95</v>
      </c>
      <c r="AQ5" s="38" t="s">
        <v>99</v>
      </c>
      <c r="AR5" s="40" t="s">
        <v>135</v>
      </c>
      <c r="AS5" s="38" t="s">
        <v>94</v>
      </c>
      <c r="AT5" s="39" t="s">
        <v>95</v>
      </c>
      <c r="AU5" s="38" t="s">
        <v>94</v>
      </c>
      <c r="AV5" s="40" t="s">
        <v>95</v>
      </c>
      <c r="AW5" s="38" t="s">
        <v>94</v>
      </c>
      <c r="AX5" s="39" t="s">
        <v>95</v>
      </c>
      <c r="AY5" s="38" t="s">
        <v>94</v>
      </c>
      <c r="AZ5" s="39" t="s">
        <v>95</v>
      </c>
      <c r="BA5" s="38" t="s">
        <v>91</v>
      </c>
      <c r="BB5" s="39" t="s">
        <v>136</v>
      </c>
      <c r="BC5" s="38" t="s">
        <v>94</v>
      </c>
      <c r="BD5" s="39" t="s">
        <v>95</v>
      </c>
      <c r="BE5" s="38" t="s">
        <v>94</v>
      </c>
      <c r="BF5" s="40" t="s">
        <v>95</v>
      </c>
      <c r="BG5" s="38" t="s">
        <v>94</v>
      </c>
      <c r="BH5" s="39" t="s">
        <v>95</v>
      </c>
      <c r="BI5" s="38" t="s">
        <v>94</v>
      </c>
      <c r="BJ5" s="39" t="s">
        <v>95</v>
      </c>
      <c r="BK5" s="38" t="s">
        <v>94</v>
      </c>
      <c r="BL5" s="40" t="s">
        <v>95</v>
      </c>
      <c r="BM5" s="38" t="s">
        <v>94</v>
      </c>
      <c r="BN5" s="40" t="s">
        <v>95</v>
      </c>
      <c r="BO5" s="38" t="s">
        <v>94</v>
      </c>
      <c r="BP5" s="39" t="s">
        <v>95</v>
      </c>
      <c r="BQ5" s="38" t="s">
        <v>99</v>
      </c>
      <c r="BR5" s="39" t="s">
        <v>137</v>
      </c>
      <c r="BS5" s="38" t="s">
        <v>94</v>
      </c>
      <c r="BT5" s="40" t="s">
        <v>95</v>
      </c>
      <c r="BU5" s="38" t="s">
        <v>94</v>
      </c>
      <c r="BV5" s="39" t="s">
        <v>95</v>
      </c>
      <c r="BW5" s="38" t="s">
        <v>94</v>
      </c>
      <c r="BX5" s="40" t="s">
        <v>95</v>
      </c>
      <c r="BY5" s="38" t="s">
        <v>94</v>
      </c>
      <c r="BZ5" s="39" t="s">
        <v>95</v>
      </c>
      <c r="CA5" s="38" t="s">
        <v>94</v>
      </c>
      <c r="CB5" s="40" t="s">
        <v>95</v>
      </c>
      <c r="CC5" s="38" t="s">
        <v>99</v>
      </c>
      <c r="CD5" s="39" t="s">
        <v>138</v>
      </c>
      <c r="CE5" s="38" t="s">
        <v>94</v>
      </c>
      <c r="CF5" s="39" t="s">
        <v>95</v>
      </c>
      <c r="CG5" s="38" t="s">
        <v>92</v>
      </c>
      <c r="CH5" s="39" t="s">
        <v>139</v>
      </c>
      <c r="CI5" s="38" t="s">
        <v>94</v>
      </c>
      <c r="CJ5" s="39" t="s">
        <v>95</v>
      </c>
      <c r="CK5" s="38" t="s">
        <v>94</v>
      </c>
      <c r="CL5" s="39" t="s">
        <v>95</v>
      </c>
      <c r="CM5" s="38" t="s">
        <v>94</v>
      </c>
      <c r="CN5" s="39" t="s">
        <v>95</v>
      </c>
      <c r="CO5" s="38" t="s">
        <v>94</v>
      </c>
      <c r="CP5" s="39" t="s">
        <v>95</v>
      </c>
      <c r="CQ5" s="38" t="s">
        <v>94</v>
      </c>
      <c r="CR5" s="40" t="s">
        <v>95</v>
      </c>
      <c r="CS5" s="38" t="s">
        <v>94</v>
      </c>
      <c r="CT5" s="39" t="s">
        <v>95</v>
      </c>
      <c r="CU5" s="38" t="s">
        <v>91</v>
      </c>
      <c r="CV5" s="39" t="s">
        <v>140</v>
      </c>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92" t="s">
        <v>141</v>
      </c>
      <c r="DX5" s="37"/>
      <c r="DY5" s="37"/>
      <c r="DZ5" s="37"/>
      <c r="EA5" s="37"/>
      <c r="EB5" s="37"/>
    </row>
    <row r="6" spans="1:135" s="44" customFormat="1" ht="31.5" customHeight="1" thickBot="1">
      <c r="A6" s="33">
        <v>3</v>
      </c>
      <c r="B6" s="43"/>
      <c r="C6" s="35" t="s">
        <v>142</v>
      </c>
      <c r="D6" s="36" t="s">
        <v>143</v>
      </c>
      <c r="E6" s="37">
        <v>309</v>
      </c>
      <c r="F6" s="37" t="s">
        <v>144</v>
      </c>
      <c r="G6" s="38" t="s">
        <v>94</v>
      </c>
      <c r="H6" s="39" t="s">
        <v>95</v>
      </c>
      <c r="I6" s="38" t="s">
        <v>94</v>
      </c>
      <c r="J6" s="39" t="s">
        <v>95</v>
      </c>
      <c r="K6" s="38" t="s">
        <v>94</v>
      </c>
      <c r="L6" s="39" t="s">
        <v>95</v>
      </c>
      <c r="M6" s="38" t="s">
        <v>94</v>
      </c>
      <c r="N6" s="39" t="s">
        <v>95</v>
      </c>
      <c r="O6" s="38" t="s">
        <v>94</v>
      </c>
      <c r="P6" s="39" t="s">
        <v>95</v>
      </c>
      <c r="Q6" s="38" t="s">
        <v>94</v>
      </c>
      <c r="R6" s="40" t="s">
        <v>95</v>
      </c>
      <c r="S6" s="38" t="s">
        <v>94</v>
      </c>
      <c r="T6" s="39" t="s">
        <v>95</v>
      </c>
      <c r="U6" s="38" t="s">
        <v>94</v>
      </c>
      <c r="V6" s="39" t="s">
        <v>95</v>
      </c>
      <c r="W6" s="38" t="s">
        <v>94</v>
      </c>
      <c r="X6" s="40" t="s">
        <v>95</v>
      </c>
      <c r="Y6" s="38" t="s">
        <v>94</v>
      </c>
      <c r="Z6" s="39" t="s">
        <v>95</v>
      </c>
      <c r="AA6" s="38" t="s">
        <v>94</v>
      </c>
      <c r="AB6" s="40" t="s">
        <v>95</v>
      </c>
      <c r="AC6" s="38" t="s">
        <v>94</v>
      </c>
      <c r="AD6" s="39" t="s">
        <v>95</v>
      </c>
      <c r="AE6" s="38" t="s">
        <v>94</v>
      </c>
      <c r="AF6" s="39" t="s">
        <v>95</v>
      </c>
      <c r="AG6" s="38" t="s">
        <v>94</v>
      </c>
      <c r="AH6" s="39" t="s">
        <v>95</v>
      </c>
      <c r="AI6" s="38" t="s">
        <v>94</v>
      </c>
      <c r="AJ6" s="39" t="s">
        <v>95</v>
      </c>
      <c r="AK6" s="38" t="s">
        <v>94</v>
      </c>
      <c r="AL6" s="39" t="s">
        <v>95</v>
      </c>
      <c r="AM6" s="38" t="s">
        <v>94</v>
      </c>
      <c r="AN6" s="39" t="s">
        <v>95</v>
      </c>
      <c r="AO6" s="38" t="s">
        <v>94</v>
      </c>
      <c r="AP6" s="40" t="s">
        <v>95</v>
      </c>
      <c r="AQ6" s="38" t="s">
        <v>94</v>
      </c>
      <c r="AR6" s="40" t="s">
        <v>95</v>
      </c>
      <c r="AS6" s="38" t="s">
        <v>94</v>
      </c>
      <c r="AT6" s="39" t="s">
        <v>95</v>
      </c>
      <c r="AU6" s="38" t="s">
        <v>94</v>
      </c>
      <c r="AV6" s="40" t="s">
        <v>95</v>
      </c>
      <c r="AW6" s="38" t="s">
        <v>94</v>
      </c>
      <c r="AX6" s="39" t="s">
        <v>95</v>
      </c>
      <c r="AY6" s="38" t="s">
        <v>94</v>
      </c>
      <c r="AZ6" s="39" t="s">
        <v>95</v>
      </c>
      <c r="BA6" s="38" t="s">
        <v>94</v>
      </c>
      <c r="BB6" s="39" t="s">
        <v>95</v>
      </c>
      <c r="BC6" s="38" t="s">
        <v>94</v>
      </c>
      <c r="BD6" s="39" t="s">
        <v>95</v>
      </c>
      <c r="BE6" s="38" t="s">
        <v>94</v>
      </c>
      <c r="BF6" s="40" t="s">
        <v>95</v>
      </c>
      <c r="BG6" s="38" t="s">
        <v>94</v>
      </c>
      <c r="BH6" s="39" t="s">
        <v>95</v>
      </c>
      <c r="BI6" s="38" t="s">
        <v>94</v>
      </c>
      <c r="BJ6" s="39" t="s">
        <v>95</v>
      </c>
      <c r="BK6" s="38" t="s">
        <v>94</v>
      </c>
      <c r="BL6" s="40" t="s">
        <v>95</v>
      </c>
      <c r="BM6" s="38" t="s">
        <v>94</v>
      </c>
      <c r="BN6" s="40" t="s">
        <v>95</v>
      </c>
      <c r="BO6" s="38" t="s">
        <v>94</v>
      </c>
      <c r="BP6" s="39" t="s">
        <v>95</v>
      </c>
      <c r="BQ6" s="38" t="s">
        <v>91</v>
      </c>
      <c r="BR6" s="39" t="s">
        <v>145</v>
      </c>
      <c r="BS6" s="38" t="s">
        <v>94</v>
      </c>
      <c r="BT6" s="40" t="s">
        <v>95</v>
      </c>
      <c r="BU6" s="38" t="s">
        <v>91</v>
      </c>
      <c r="BV6" s="39" t="s">
        <v>146</v>
      </c>
      <c r="BW6" s="38" t="s">
        <v>94</v>
      </c>
      <c r="BX6" s="40" t="s">
        <v>95</v>
      </c>
      <c r="BY6" s="38" t="s">
        <v>91</v>
      </c>
      <c r="BZ6" s="39" t="s">
        <v>147</v>
      </c>
      <c r="CA6" s="38" t="s">
        <v>94</v>
      </c>
      <c r="CB6" s="40" t="s">
        <v>95</v>
      </c>
      <c r="CC6" s="38" t="s">
        <v>94</v>
      </c>
      <c r="CD6" s="39" t="s">
        <v>95</v>
      </c>
      <c r="CE6" s="38" t="s">
        <v>94</v>
      </c>
      <c r="CF6" s="39" t="s">
        <v>95</v>
      </c>
      <c r="CG6" s="38" t="s">
        <v>94</v>
      </c>
      <c r="CH6" s="39" t="s">
        <v>95</v>
      </c>
      <c r="CI6" s="38" t="s">
        <v>94</v>
      </c>
      <c r="CJ6" s="39" t="s">
        <v>95</v>
      </c>
      <c r="CK6" s="38" t="s">
        <v>94</v>
      </c>
      <c r="CL6" s="39" t="s">
        <v>95</v>
      </c>
      <c r="CM6" s="38" t="s">
        <v>94</v>
      </c>
      <c r="CN6" s="39" t="s">
        <v>95</v>
      </c>
      <c r="CO6" s="38" t="s">
        <v>94</v>
      </c>
      <c r="CP6" s="39" t="s">
        <v>95</v>
      </c>
      <c r="CQ6" s="38" t="s">
        <v>94</v>
      </c>
      <c r="CR6" s="40" t="s">
        <v>95</v>
      </c>
      <c r="CS6" s="38" t="s">
        <v>94</v>
      </c>
      <c r="CT6" s="39" t="s">
        <v>95</v>
      </c>
      <c r="CU6" s="38" t="s">
        <v>94</v>
      </c>
      <c r="CV6" s="39" t="s">
        <v>95</v>
      </c>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92" t="s">
        <v>148</v>
      </c>
      <c r="DX6" s="37"/>
      <c r="DY6" s="37"/>
      <c r="DZ6" s="37"/>
      <c r="EA6" s="37"/>
      <c r="EB6" s="37"/>
    </row>
    <row r="7" spans="1:135" s="44" customFormat="1" ht="31.5" customHeight="1" thickBot="1">
      <c r="A7" s="33">
        <v>4</v>
      </c>
      <c r="B7" s="43"/>
      <c r="C7" s="35" t="s">
        <v>149</v>
      </c>
      <c r="D7" s="36" t="s">
        <v>150</v>
      </c>
      <c r="E7" s="37">
        <v>371</v>
      </c>
      <c r="F7" s="37" t="s">
        <v>144</v>
      </c>
      <c r="G7" s="38" t="s">
        <v>94</v>
      </c>
      <c r="H7" s="39" t="s">
        <v>95</v>
      </c>
      <c r="I7" s="38" t="s">
        <v>94</v>
      </c>
      <c r="J7" s="39" t="s">
        <v>95</v>
      </c>
      <c r="K7" s="38" t="s">
        <v>94</v>
      </c>
      <c r="L7" s="39" t="s">
        <v>95</v>
      </c>
      <c r="M7" s="38" t="s">
        <v>94</v>
      </c>
      <c r="N7" s="39" t="s">
        <v>95</v>
      </c>
      <c r="O7" s="38" t="s">
        <v>94</v>
      </c>
      <c r="P7" s="39" t="s">
        <v>95</v>
      </c>
      <c r="Q7" s="38" t="s">
        <v>94</v>
      </c>
      <c r="R7" s="40" t="s">
        <v>95</v>
      </c>
      <c r="S7" s="38" t="s">
        <v>94</v>
      </c>
      <c r="T7" s="39" t="s">
        <v>95</v>
      </c>
      <c r="U7" s="38" t="s">
        <v>94</v>
      </c>
      <c r="V7" s="39" t="s">
        <v>95</v>
      </c>
      <c r="W7" s="38" t="s">
        <v>94</v>
      </c>
      <c r="X7" s="40" t="s">
        <v>95</v>
      </c>
      <c r="Y7" s="38" t="s">
        <v>94</v>
      </c>
      <c r="Z7" s="39" t="s">
        <v>95</v>
      </c>
      <c r="AA7" s="38" t="s">
        <v>94</v>
      </c>
      <c r="AB7" s="40" t="s">
        <v>95</v>
      </c>
      <c r="AC7" s="38" t="s">
        <v>94</v>
      </c>
      <c r="AD7" s="39" t="s">
        <v>95</v>
      </c>
      <c r="AE7" s="38" t="s">
        <v>94</v>
      </c>
      <c r="AF7" s="39" t="s">
        <v>95</v>
      </c>
      <c r="AG7" s="38" t="s">
        <v>94</v>
      </c>
      <c r="AH7" s="39" t="s">
        <v>95</v>
      </c>
      <c r="AI7" s="38" t="s">
        <v>94</v>
      </c>
      <c r="AJ7" s="39" t="s">
        <v>95</v>
      </c>
      <c r="AK7" s="38" t="s">
        <v>94</v>
      </c>
      <c r="AL7" s="39" t="s">
        <v>95</v>
      </c>
      <c r="AM7" s="38" t="s">
        <v>94</v>
      </c>
      <c r="AN7" s="39" t="s">
        <v>95</v>
      </c>
      <c r="AO7" s="38" t="s">
        <v>94</v>
      </c>
      <c r="AP7" s="40" t="s">
        <v>95</v>
      </c>
      <c r="AQ7" s="38" t="s">
        <v>94</v>
      </c>
      <c r="AR7" s="40" t="s">
        <v>95</v>
      </c>
      <c r="AS7" s="38" t="s">
        <v>94</v>
      </c>
      <c r="AT7" s="39" t="s">
        <v>95</v>
      </c>
      <c r="AU7" s="38" t="s">
        <v>94</v>
      </c>
      <c r="AV7" s="40" t="s">
        <v>95</v>
      </c>
      <c r="AW7" s="38" t="s">
        <v>94</v>
      </c>
      <c r="AX7" s="39" t="s">
        <v>95</v>
      </c>
      <c r="AY7" s="38" t="s">
        <v>94</v>
      </c>
      <c r="AZ7" s="39" t="s">
        <v>95</v>
      </c>
      <c r="BA7" s="38" t="s">
        <v>94</v>
      </c>
      <c r="BB7" s="39" t="s">
        <v>95</v>
      </c>
      <c r="BC7" s="38" t="s">
        <v>94</v>
      </c>
      <c r="BD7" s="39" t="s">
        <v>95</v>
      </c>
      <c r="BE7" s="38" t="s">
        <v>94</v>
      </c>
      <c r="BF7" s="40" t="s">
        <v>95</v>
      </c>
      <c r="BG7" s="38" t="s">
        <v>94</v>
      </c>
      <c r="BH7" s="39" t="s">
        <v>95</v>
      </c>
      <c r="BI7" s="38" t="s">
        <v>94</v>
      </c>
      <c r="BJ7" s="39" t="s">
        <v>95</v>
      </c>
      <c r="BK7" s="38" t="s">
        <v>94</v>
      </c>
      <c r="BL7" s="40" t="s">
        <v>95</v>
      </c>
      <c r="BM7" s="38" t="s">
        <v>94</v>
      </c>
      <c r="BN7" s="40" t="s">
        <v>95</v>
      </c>
      <c r="BO7" s="38" t="s">
        <v>94</v>
      </c>
      <c r="BP7" s="39" t="s">
        <v>95</v>
      </c>
      <c r="BQ7" s="38" t="s">
        <v>92</v>
      </c>
      <c r="BR7" s="39" t="s">
        <v>151</v>
      </c>
      <c r="BS7" s="38" t="s">
        <v>99</v>
      </c>
      <c r="BT7" s="40" t="s">
        <v>152</v>
      </c>
      <c r="BU7" s="38" t="s">
        <v>92</v>
      </c>
      <c r="BV7" s="39" t="s">
        <v>153</v>
      </c>
      <c r="BW7" s="38" t="s">
        <v>92</v>
      </c>
      <c r="BX7" s="40" t="s">
        <v>154</v>
      </c>
      <c r="BY7" s="38" t="s">
        <v>92</v>
      </c>
      <c r="BZ7" s="39" t="s">
        <v>155</v>
      </c>
      <c r="CA7" s="38" t="s">
        <v>94</v>
      </c>
      <c r="CB7" s="40" t="s">
        <v>95</v>
      </c>
      <c r="CC7" s="38" t="s">
        <v>94</v>
      </c>
      <c r="CD7" s="39" t="s">
        <v>95</v>
      </c>
      <c r="CE7" s="38" t="s">
        <v>94</v>
      </c>
      <c r="CF7" s="39" t="s">
        <v>95</v>
      </c>
      <c r="CG7" s="38" t="s">
        <v>94</v>
      </c>
      <c r="CH7" s="39" t="s">
        <v>95</v>
      </c>
      <c r="CI7" s="38" t="s">
        <v>94</v>
      </c>
      <c r="CJ7" s="39" t="s">
        <v>95</v>
      </c>
      <c r="CK7" s="38" t="s">
        <v>94</v>
      </c>
      <c r="CL7" s="39" t="s">
        <v>95</v>
      </c>
      <c r="CM7" s="38" t="s">
        <v>94</v>
      </c>
      <c r="CN7" s="39" t="s">
        <v>95</v>
      </c>
      <c r="CO7" s="38" t="s">
        <v>94</v>
      </c>
      <c r="CP7" s="39" t="s">
        <v>95</v>
      </c>
      <c r="CQ7" s="38" t="s">
        <v>94</v>
      </c>
      <c r="CR7" s="40" t="s">
        <v>95</v>
      </c>
      <c r="CS7" s="38" t="s">
        <v>156</v>
      </c>
      <c r="CT7" s="39" t="s">
        <v>157</v>
      </c>
      <c r="CU7" s="38" t="s">
        <v>94</v>
      </c>
      <c r="CV7" s="39" t="s">
        <v>95</v>
      </c>
      <c r="CW7" s="41"/>
      <c r="CX7" s="41"/>
      <c r="CY7" s="41"/>
      <c r="CZ7" s="41"/>
      <c r="DA7" s="41"/>
      <c r="DB7" s="41"/>
      <c r="DC7" s="41"/>
      <c r="DD7" s="41"/>
      <c r="DE7" s="41"/>
      <c r="DF7" s="41"/>
      <c r="DG7" s="41"/>
      <c r="DH7" s="41"/>
      <c r="DI7" s="41"/>
      <c r="DJ7" s="41"/>
      <c r="DK7" s="41"/>
      <c r="DL7" s="41"/>
      <c r="DM7" s="41"/>
      <c r="DN7" s="41"/>
      <c r="DO7" s="41"/>
      <c r="DP7" s="41"/>
      <c r="DQ7" s="41"/>
      <c r="DR7" s="41"/>
      <c r="DS7" s="41"/>
      <c r="DT7" s="41"/>
      <c r="DU7" s="41"/>
      <c r="DV7" s="41"/>
      <c r="DW7" s="92" t="s">
        <v>158</v>
      </c>
      <c r="DX7" s="37"/>
      <c r="DY7" s="37"/>
      <c r="DZ7" s="37"/>
      <c r="EA7" s="37"/>
      <c r="EB7" s="37"/>
    </row>
    <row r="8" spans="1:135" s="44" customFormat="1" ht="97" thickBot="1">
      <c r="A8" s="33">
        <v>5</v>
      </c>
      <c r="B8" s="43"/>
      <c r="C8" s="35" t="s">
        <v>159</v>
      </c>
      <c r="D8" s="36" t="s">
        <v>87</v>
      </c>
      <c r="E8" s="37">
        <v>311</v>
      </c>
      <c r="F8" s="37" t="s">
        <v>88</v>
      </c>
      <c r="G8" s="38" t="s">
        <v>93</v>
      </c>
      <c r="H8" s="39" t="s">
        <v>160</v>
      </c>
      <c r="I8" s="38" t="s">
        <v>93</v>
      </c>
      <c r="J8" s="39" t="s">
        <v>161</v>
      </c>
      <c r="K8" s="38" t="s">
        <v>93</v>
      </c>
      <c r="L8" s="39" t="s">
        <v>162</v>
      </c>
      <c r="M8" s="38" t="s">
        <v>89</v>
      </c>
      <c r="N8" s="39" t="s">
        <v>163</v>
      </c>
      <c r="O8" s="38" t="s">
        <v>94</v>
      </c>
      <c r="P8" s="39" t="s">
        <v>95</v>
      </c>
      <c r="Q8" s="38" t="s">
        <v>94</v>
      </c>
      <c r="R8" s="40" t="s">
        <v>95</v>
      </c>
      <c r="S8" s="38" t="s">
        <v>99</v>
      </c>
      <c r="T8" s="39" t="s">
        <v>164</v>
      </c>
      <c r="U8" s="38" t="s">
        <v>93</v>
      </c>
      <c r="V8" s="39" t="s">
        <v>165</v>
      </c>
      <c r="W8" s="38" t="s">
        <v>91</v>
      </c>
      <c r="X8" s="40" t="s">
        <v>166</v>
      </c>
      <c r="Y8" s="38" t="s">
        <v>93</v>
      </c>
      <c r="Z8" s="39" t="s">
        <v>167</v>
      </c>
      <c r="AA8" s="38" t="s">
        <v>92</v>
      </c>
      <c r="AB8" s="40" t="s">
        <v>168</v>
      </c>
      <c r="AC8" s="38" t="s">
        <v>99</v>
      </c>
      <c r="AD8" s="39" t="s">
        <v>169</v>
      </c>
      <c r="AE8" s="38" t="s">
        <v>99</v>
      </c>
      <c r="AF8" s="39" t="s">
        <v>170</v>
      </c>
      <c r="AG8" s="38" t="s">
        <v>91</v>
      </c>
      <c r="AH8" s="39" t="s">
        <v>170</v>
      </c>
      <c r="AI8" s="38" t="s">
        <v>89</v>
      </c>
      <c r="AJ8" s="39" t="s">
        <v>171</v>
      </c>
      <c r="AK8" s="38" t="s">
        <v>94</v>
      </c>
      <c r="AL8" s="39" t="s">
        <v>172</v>
      </c>
      <c r="AM8" s="38" t="s">
        <v>99</v>
      </c>
      <c r="AN8" s="39" t="s">
        <v>173</v>
      </c>
      <c r="AO8" s="38" t="s">
        <v>94</v>
      </c>
      <c r="AP8" s="40" t="s">
        <v>95</v>
      </c>
      <c r="AQ8" s="38" t="s">
        <v>89</v>
      </c>
      <c r="AR8" s="40" t="s">
        <v>174</v>
      </c>
      <c r="AS8" s="38" t="s">
        <v>89</v>
      </c>
      <c r="AT8" s="39" t="s">
        <v>175</v>
      </c>
      <c r="AU8" s="38" t="s">
        <v>91</v>
      </c>
      <c r="AV8" s="40" t="s">
        <v>175</v>
      </c>
      <c r="AW8" s="38" t="s">
        <v>89</v>
      </c>
      <c r="AX8" s="39" t="s">
        <v>176</v>
      </c>
      <c r="AY8" s="38" t="s">
        <v>91</v>
      </c>
      <c r="AZ8" s="39" t="s">
        <v>177</v>
      </c>
      <c r="BA8" s="38" t="s">
        <v>89</v>
      </c>
      <c r="BB8" s="39" t="s">
        <v>178</v>
      </c>
      <c r="BC8" s="38" t="s">
        <v>89</v>
      </c>
      <c r="BD8" s="39" t="s">
        <v>179</v>
      </c>
      <c r="BE8" s="38" t="s">
        <v>91</v>
      </c>
      <c r="BF8" s="40" t="s">
        <v>180</v>
      </c>
      <c r="BG8" s="38" t="s">
        <v>91</v>
      </c>
      <c r="BH8" s="39" t="s">
        <v>181</v>
      </c>
      <c r="BI8" s="38" t="s">
        <v>91</v>
      </c>
      <c r="BJ8" s="39" t="s">
        <v>182</v>
      </c>
      <c r="BK8" s="38" t="s">
        <v>91</v>
      </c>
      <c r="BL8" s="40" t="s">
        <v>183</v>
      </c>
      <c r="BM8" s="38" t="s">
        <v>91</v>
      </c>
      <c r="BN8" s="40" t="s">
        <v>184</v>
      </c>
      <c r="BO8" s="38" t="s">
        <v>94</v>
      </c>
      <c r="BP8" s="39" t="s">
        <v>185</v>
      </c>
      <c r="BQ8" s="38" t="s">
        <v>99</v>
      </c>
      <c r="BR8" s="39" t="s">
        <v>186</v>
      </c>
      <c r="BS8" s="38" t="s">
        <v>99</v>
      </c>
      <c r="BT8" s="40" t="s">
        <v>187</v>
      </c>
      <c r="BU8" s="38" t="s">
        <v>94</v>
      </c>
      <c r="BV8" s="39" t="s">
        <v>95</v>
      </c>
      <c r="BW8" s="38" t="s">
        <v>91</v>
      </c>
      <c r="BX8" s="40" t="s">
        <v>188</v>
      </c>
      <c r="BY8" s="38" t="s">
        <v>94</v>
      </c>
      <c r="BZ8" s="39" t="s">
        <v>115</v>
      </c>
      <c r="CA8" s="38" t="s">
        <v>89</v>
      </c>
      <c r="CB8" s="40" t="s">
        <v>189</v>
      </c>
      <c r="CC8" s="38" t="s">
        <v>93</v>
      </c>
      <c r="CD8" s="39" t="s">
        <v>190</v>
      </c>
      <c r="CE8" s="38" t="s">
        <v>89</v>
      </c>
      <c r="CF8" s="39" t="s">
        <v>191</v>
      </c>
      <c r="CG8" s="38" t="s">
        <v>94</v>
      </c>
      <c r="CH8" s="39" t="s">
        <v>95</v>
      </c>
      <c r="CI8" s="38" t="s">
        <v>91</v>
      </c>
      <c r="CJ8" s="39" t="s">
        <v>192</v>
      </c>
      <c r="CK8" s="38" t="s">
        <v>99</v>
      </c>
      <c r="CL8" s="39" t="s">
        <v>193</v>
      </c>
      <c r="CM8" s="38" t="s">
        <v>94</v>
      </c>
      <c r="CN8" s="39" t="s">
        <v>95</v>
      </c>
      <c r="CO8" s="38" t="s">
        <v>89</v>
      </c>
      <c r="CP8" s="39" t="s">
        <v>194</v>
      </c>
      <c r="CQ8" s="38" t="s">
        <v>99</v>
      </c>
      <c r="CR8" s="40" t="s">
        <v>195</v>
      </c>
      <c r="CS8" s="38" t="s">
        <v>91</v>
      </c>
      <c r="CT8" s="39" t="s">
        <v>196</v>
      </c>
      <c r="CU8" s="38" t="s">
        <v>91</v>
      </c>
      <c r="CV8" s="39" t="s">
        <v>197</v>
      </c>
      <c r="CW8" s="41"/>
      <c r="CX8" s="41"/>
      <c r="CY8" s="41"/>
      <c r="CZ8" s="41"/>
      <c r="DA8" s="41"/>
      <c r="DB8" s="41"/>
      <c r="DC8" s="41"/>
      <c r="DD8" s="41"/>
      <c r="DE8" s="41"/>
      <c r="DF8" s="41"/>
      <c r="DG8" s="41"/>
      <c r="DH8" s="41"/>
      <c r="DI8" s="41"/>
      <c r="DJ8" s="41"/>
      <c r="DK8" s="41"/>
      <c r="DL8" s="41"/>
      <c r="DM8" s="41"/>
      <c r="DN8" s="41"/>
      <c r="DO8" s="41"/>
      <c r="DP8" s="41"/>
      <c r="DQ8" s="41"/>
      <c r="DR8" s="41"/>
      <c r="DS8" s="41"/>
      <c r="DT8" s="41"/>
      <c r="DU8" s="41"/>
      <c r="DV8" s="41"/>
      <c r="DW8" s="92" t="s">
        <v>198</v>
      </c>
      <c r="DX8" s="37"/>
      <c r="DY8" s="37"/>
      <c r="DZ8" s="37"/>
      <c r="EA8" s="37"/>
      <c r="EB8" s="37"/>
    </row>
    <row r="9" spans="1:135" s="44" customFormat="1" ht="31.5" customHeight="1" thickBot="1">
      <c r="A9" s="33">
        <v>6</v>
      </c>
      <c r="B9" s="43"/>
      <c r="C9" s="35" t="s">
        <v>199</v>
      </c>
      <c r="D9" s="36" t="s">
        <v>200</v>
      </c>
      <c r="E9" s="37">
        <v>333</v>
      </c>
      <c r="F9" s="37" t="s">
        <v>88</v>
      </c>
      <c r="G9" s="38" t="s">
        <v>91</v>
      </c>
      <c r="H9" s="39" t="s">
        <v>201</v>
      </c>
      <c r="I9" s="38" t="s">
        <v>91</v>
      </c>
      <c r="J9" s="39" t="s">
        <v>202</v>
      </c>
      <c r="K9" s="38" t="s">
        <v>94</v>
      </c>
      <c r="L9" s="39" t="s">
        <v>95</v>
      </c>
      <c r="M9" s="38" t="s">
        <v>94</v>
      </c>
      <c r="N9" s="39" t="s">
        <v>95</v>
      </c>
      <c r="O9" s="38" t="s">
        <v>94</v>
      </c>
      <c r="P9" s="39" t="s">
        <v>95</v>
      </c>
      <c r="Q9" s="38" t="s">
        <v>94</v>
      </c>
      <c r="R9" s="40" t="s">
        <v>95</v>
      </c>
      <c r="S9" s="38" t="s">
        <v>91</v>
      </c>
      <c r="T9" s="39" t="s">
        <v>203</v>
      </c>
      <c r="U9" s="38" t="s">
        <v>94</v>
      </c>
      <c r="V9" s="39" t="s">
        <v>95</v>
      </c>
      <c r="W9" s="38" t="str">
        <f>$U$91</f>
        <v>Slight to Moderate Improvement</v>
      </c>
      <c r="X9" s="40" t="s">
        <v>204</v>
      </c>
      <c r="Y9" s="38" t="s">
        <v>94</v>
      </c>
      <c r="Z9" s="39" t="s">
        <v>95</v>
      </c>
      <c r="AA9" s="38" t="s">
        <v>91</v>
      </c>
      <c r="AB9" s="40" t="s">
        <v>205</v>
      </c>
      <c r="AC9" s="38" t="str">
        <f>$AE$9</f>
        <v>No Effect</v>
      </c>
      <c r="AD9" s="39" t="str">
        <f>$AD$91</f>
        <v>Not Applicable</v>
      </c>
      <c r="AE9" s="38" t="s">
        <v>94</v>
      </c>
      <c r="AF9" s="39" t="s">
        <v>95</v>
      </c>
      <c r="AG9" s="38" t="s">
        <v>94</v>
      </c>
      <c r="AH9" s="39" t="s">
        <v>95</v>
      </c>
      <c r="AI9" s="38" t="s">
        <v>94</v>
      </c>
      <c r="AJ9" s="39" t="s">
        <v>95</v>
      </c>
      <c r="AK9" s="38" t="s">
        <v>94</v>
      </c>
      <c r="AL9" s="39" t="s">
        <v>95</v>
      </c>
      <c r="AM9" s="38" t="s">
        <v>94</v>
      </c>
      <c r="AN9" s="39" t="s">
        <v>95</v>
      </c>
      <c r="AO9" s="38" t="s">
        <v>94</v>
      </c>
      <c r="AP9" s="40" t="s">
        <v>95</v>
      </c>
      <c r="AQ9" s="38" t="s">
        <v>94</v>
      </c>
      <c r="AR9" s="40" t="s">
        <v>95</v>
      </c>
      <c r="AS9" s="38" t="s">
        <v>99</v>
      </c>
      <c r="AT9" s="39" t="s">
        <v>206</v>
      </c>
      <c r="AU9" s="38" t="s">
        <v>99</v>
      </c>
      <c r="AV9" s="40" t="s">
        <v>207</v>
      </c>
      <c r="AW9" s="38" t="s">
        <v>94</v>
      </c>
      <c r="AX9" s="39" t="s">
        <v>95</v>
      </c>
      <c r="AY9" s="38" t="s">
        <v>94</v>
      </c>
      <c r="AZ9" s="39" t="s">
        <v>95</v>
      </c>
      <c r="BA9" s="38" t="s">
        <v>94</v>
      </c>
      <c r="BB9" s="39" t="s">
        <v>95</v>
      </c>
      <c r="BC9" s="38" t="s">
        <v>94</v>
      </c>
      <c r="BD9" s="39" t="s">
        <v>95</v>
      </c>
      <c r="BE9" s="38" t="s">
        <v>94</v>
      </c>
      <c r="BF9" s="40" t="s">
        <v>95</v>
      </c>
      <c r="BG9" s="38" t="s">
        <v>94</v>
      </c>
      <c r="BH9" s="39" t="s">
        <v>95</v>
      </c>
      <c r="BI9" s="38" t="s">
        <v>94</v>
      </c>
      <c r="BJ9" s="39" t="s">
        <v>95</v>
      </c>
      <c r="BK9" s="38" t="s">
        <v>94</v>
      </c>
      <c r="BL9" s="40" t="s">
        <v>95</v>
      </c>
      <c r="BM9" s="38" t="s">
        <v>94</v>
      </c>
      <c r="BN9" s="40" t="s">
        <v>95</v>
      </c>
      <c r="BO9" s="38" t="s">
        <v>94</v>
      </c>
      <c r="BP9" s="39" t="s">
        <v>95</v>
      </c>
      <c r="BQ9" s="38" t="s">
        <v>94</v>
      </c>
      <c r="BR9" s="39" t="s">
        <v>95</v>
      </c>
      <c r="BS9" s="38" t="s">
        <v>94</v>
      </c>
      <c r="BT9" s="40" t="s">
        <v>95</v>
      </c>
      <c r="BU9" s="38" t="s">
        <v>94</v>
      </c>
      <c r="BV9" s="39" t="s">
        <v>95</v>
      </c>
      <c r="BW9" s="38" t="s">
        <v>94</v>
      </c>
      <c r="BX9" s="40" t="s">
        <v>95</v>
      </c>
      <c r="BY9" s="38" t="s">
        <v>94</v>
      </c>
      <c r="BZ9" s="39" t="s">
        <v>95</v>
      </c>
      <c r="CA9" s="38" t="s">
        <v>94</v>
      </c>
      <c r="CB9" s="40" t="s">
        <v>95</v>
      </c>
      <c r="CC9" s="38" t="s">
        <v>91</v>
      </c>
      <c r="CD9" s="39" t="s">
        <v>208</v>
      </c>
      <c r="CE9" s="38" t="s">
        <v>94</v>
      </c>
      <c r="CF9" s="39" t="s">
        <v>95</v>
      </c>
      <c r="CG9" s="38" t="s">
        <v>94</v>
      </c>
      <c r="CH9" s="39" t="s">
        <v>95</v>
      </c>
      <c r="CI9" s="38" t="s">
        <v>94</v>
      </c>
      <c r="CJ9" s="39" t="s">
        <v>95</v>
      </c>
      <c r="CK9" s="38" t="s">
        <v>94</v>
      </c>
      <c r="CL9" s="39" t="s">
        <v>95</v>
      </c>
      <c r="CM9" s="38" t="s">
        <v>94</v>
      </c>
      <c r="CN9" s="39" t="s">
        <v>95</v>
      </c>
      <c r="CO9" s="38" t="s">
        <v>94</v>
      </c>
      <c r="CP9" s="39" t="s">
        <v>95</v>
      </c>
      <c r="CQ9" s="38" t="s">
        <v>94</v>
      </c>
      <c r="CR9" s="40" t="s">
        <v>95</v>
      </c>
      <c r="CS9" s="38" t="s">
        <v>94</v>
      </c>
      <c r="CT9" s="39" t="s">
        <v>95</v>
      </c>
      <c r="CU9" s="38" t="s">
        <v>94</v>
      </c>
      <c r="CV9" s="39" t="s">
        <v>95</v>
      </c>
      <c r="CW9" s="41"/>
      <c r="CX9" s="41"/>
      <c r="CY9" s="41"/>
      <c r="CZ9" s="41"/>
      <c r="DA9" s="41"/>
      <c r="DB9" s="41"/>
      <c r="DC9" s="41"/>
      <c r="DD9" s="41"/>
      <c r="DE9" s="41"/>
      <c r="DF9" s="41"/>
      <c r="DG9" s="41"/>
      <c r="DH9" s="41"/>
      <c r="DI9" s="41"/>
      <c r="DJ9" s="41"/>
      <c r="DK9" s="41"/>
      <c r="DL9" s="41"/>
      <c r="DM9" s="41"/>
      <c r="DN9" s="41"/>
      <c r="DO9" s="41"/>
      <c r="DP9" s="41"/>
      <c r="DQ9" s="41"/>
      <c r="DR9" s="41"/>
      <c r="DS9" s="41"/>
      <c r="DT9" s="41"/>
      <c r="DU9" s="41"/>
      <c r="DV9" s="41"/>
      <c r="DW9" s="92" t="s">
        <v>209</v>
      </c>
      <c r="DX9" s="37"/>
      <c r="DY9" s="37"/>
      <c r="DZ9" s="37"/>
      <c r="EA9" s="37"/>
      <c r="EB9" s="37"/>
    </row>
    <row r="10" spans="1:135" s="42" customFormat="1" ht="31.5" customHeight="1" thickBot="1">
      <c r="A10" s="33">
        <v>7</v>
      </c>
      <c r="B10" s="43"/>
      <c r="C10" s="35" t="s">
        <v>210</v>
      </c>
      <c r="D10" s="36" t="s">
        <v>143</v>
      </c>
      <c r="E10" s="37">
        <v>591</v>
      </c>
      <c r="F10" s="37" t="s">
        <v>211</v>
      </c>
      <c r="G10" s="38" t="s">
        <v>94</v>
      </c>
      <c r="H10" s="39" t="s">
        <v>95</v>
      </c>
      <c r="I10" s="38" t="s">
        <v>94</v>
      </c>
      <c r="J10" s="39" t="s">
        <v>95</v>
      </c>
      <c r="K10" s="38" t="s">
        <v>94</v>
      </c>
      <c r="L10" s="39" t="s">
        <v>95</v>
      </c>
      <c r="M10" s="38" t="s">
        <v>94</v>
      </c>
      <c r="N10" s="39" t="s">
        <v>95</v>
      </c>
      <c r="O10" s="38" t="s">
        <v>94</v>
      </c>
      <c r="P10" s="39" t="s">
        <v>95</v>
      </c>
      <c r="Q10" s="38" t="s">
        <v>94</v>
      </c>
      <c r="R10" s="40" t="s">
        <v>95</v>
      </c>
      <c r="S10" s="38" t="s">
        <v>94</v>
      </c>
      <c r="T10" s="39" t="s">
        <v>95</v>
      </c>
      <c r="U10" s="38" t="s">
        <v>91</v>
      </c>
      <c r="V10" s="39" t="s">
        <v>212</v>
      </c>
      <c r="W10" s="38" t="s">
        <v>94</v>
      </c>
      <c r="X10" s="40" t="s">
        <v>213</v>
      </c>
      <c r="Y10" s="38" t="s">
        <v>94</v>
      </c>
      <c r="Z10" s="39" t="s">
        <v>95</v>
      </c>
      <c r="AA10" s="38" t="s">
        <v>94</v>
      </c>
      <c r="AB10" s="40" t="s">
        <v>95</v>
      </c>
      <c r="AC10" s="38" t="s">
        <v>94</v>
      </c>
      <c r="AD10" s="39" t="s">
        <v>95</v>
      </c>
      <c r="AE10" s="38" t="s">
        <v>94</v>
      </c>
      <c r="AF10" s="39" t="s">
        <v>214</v>
      </c>
      <c r="AG10" s="38" t="s">
        <v>94</v>
      </c>
      <c r="AH10" s="39" t="s">
        <v>95</v>
      </c>
      <c r="AI10" s="38" t="s">
        <v>94</v>
      </c>
      <c r="AJ10" s="39" t="s">
        <v>95</v>
      </c>
      <c r="AK10" s="38" t="s">
        <v>94</v>
      </c>
      <c r="AL10" s="39" t="s">
        <v>95</v>
      </c>
      <c r="AM10" s="38" t="s">
        <v>94</v>
      </c>
      <c r="AN10" s="39" t="s">
        <v>95</v>
      </c>
      <c r="AO10" s="38" t="s">
        <v>94</v>
      </c>
      <c r="AP10" s="40" t="s">
        <v>95</v>
      </c>
      <c r="AQ10" s="38" t="s">
        <v>91</v>
      </c>
      <c r="AR10" s="40" t="s">
        <v>215</v>
      </c>
      <c r="AS10" s="38" t="s">
        <v>99</v>
      </c>
      <c r="AT10" s="39" t="s">
        <v>216</v>
      </c>
      <c r="AU10" s="38" t="s">
        <v>99</v>
      </c>
      <c r="AV10" s="40" t="s">
        <v>216</v>
      </c>
      <c r="AW10" s="38" t="s">
        <v>99</v>
      </c>
      <c r="AX10" s="39" t="s">
        <v>217</v>
      </c>
      <c r="AY10" s="38" t="s">
        <v>99</v>
      </c>
      <c r="AZ10" s="39" t="s">
        <v>217</v>
      </c>
      <c r="BA10" s="38" t="s">
        <v>94</v>
      </c>
      <c r="BB10" s="39" t="s">
        <v>95</v>
      </c>
      <c r="BC10" s="38" t="s">
        <v>94</v>
      </c>
      <c r="BD10" s="39" t="s">
        <v>95</v>
      </c>
      <c r="BE10" s="38" t="s">
        <v>94</v>
      </c>
      <c r="BF10" s="40" t="s">
        <v>95</v>
      </c>
      <c r="BG10" s="38" t="s">
        <v>99</v>
      </c>
      <c r="BH10" s="39" t="s">
        <v>217</v>
      </c>
      <c r="BI10" s="38" t="s">
        <v>99</v>
      </c>
      <c r="BJ10" s="39" t="s">
        <v>217</v>
      </c>
      <c r="BK10" s="38" t="s">
        <v>99</v>
      </c>
      <c r="BL10" s="40" t="s">
        <v>217</v>
      </c>
      <c r="BM10" s="38" t="s">
        <v>99</v>
      </c>
      <c r="BN10" s="40" t="s">
        <v>217</v>
      </c>
      <c r="BO10" s="38" t="s">
        <v>94</v>
      </c>
      <c r="BP10" s="39" t="s">
        <v>95</v>
      </c>
      <c r="BQ10" s="38" t="s">
        <v>89</v>
      </c>
      <c r="BR10" s="39" t="s">
        <v>218</v>
      </c>
      <c r="BS10" s="38" t="s">
        <v>91</v>
      </c>
      <c r="BT10" s="40" t="s">
        <v>219</v>
      </c>
      <c r="BU10" s="38" t="s">
        <v>91</v>
      </c>
      <c r="BV10" s="39" t="s">
        <v>220</v>
      </c>
      <c r="BW10" s="38" t="s">
        <v>92</v>
      </c>
      <c r="BX10" s="40" t="s">
        <v>221</v>
      </c>
      <c r="BY10" s="38" t="s">
        <v>92</v>
      </c>
      <c r="BZ10" s="39" t="s">
        <v>222</v>
      </c>
      <c r="CA10" s="38" t="s">
        <v>94</v>
      </c>
      <c r="CB10" s="40" t="s">
        <v>95</v>
      </c>
      <c r="CC10" s="38" t="s">
        <v>91</v>
      </c>
      <c r="CD10" s="39" t="s">
        <v>223</v>
      </c>
      <c r="CE10" s="38" t="s">
        <v>94</v>
      </c>
      <c r="CF10" s="39" t="s">
        <v>95</v>
      </c>
      <c r="CG10" s="38" t="s">
        <v>94</v>
      </c>
      <c r="CH10" s="39" t="s">
        <v>95</v>
      </c>
      <c r="CI10" s="38" t="s">
        <v>94</v>
      </c>
      <c r="CJ10" s="39" t="s">
        <v>224</v>
      </c>
      <c r="CK10" s="38" t="s">
        <v>94</v>
      </c>
      <c r="CL10" s="39" t="s">
        <v>95</v>
      </c>
      <c r="CM10" s="38" t="s">
        <v>91</v>
      </c>
      <c r="CN10" s="39" t="s">
        <v>225</v>
      </c>
      <c r="CO10" s="38" t="s">
        <v>94</v>
      </c>
      <c r="CP10" s="39" t="s">
        <v>95</v>
      </c>
      <c r="CQ10" s="38" t="s">
        <v>94</v>
      </c>
      <c r="CR10" s="40" t="s">
        <v>95</v>
      </c>
      <c r="CS10" s="38" t="s">
        <v>99</v>
      </c>
      <c r="CT10" s="39" t="s">
        <v>226</v>
      </c>
      <c r="CU10" s="38" t="s">
        <v>91</v>
      </c>
      <c r="CV10" s="39" t="s">
        <v>227</v>
      </c>
      <c r="CW10" s="41"/>
      <c r="CX10" s="41"/>
      <c r="CY10" s="41"/>
      <c r="CZ10" s="41"/>
      <c r="DA10" s="41"/>
      <c r="DB10" s="41"/>
      <c r="DC10" s="41"/>
      <c r="DD10" s="41"/>
      <c r="DE10" s="41"/>
      <c r="DF10" s="41"/>
      <c r="DG10" s="41"/>
      <c r="DH10" s="41"/>
      <c r="DI10" s="41"/>
      <c r="DJ10" s="41"/>
      <c r="DK10" s="41"/>
      <c r="DL10" s="41"/>
      <c r="DM10" s="41"/>
      <c r="DN10" s="41"/>
      <c r="DO10" s="41"/>
      <c r="DP10" s="41"/>
      <c r="DQ10" s="41"/>
      <c r="DR10" s="41"/>
      <c r="DS10" s="41"/>
      <c r="DT10" s="41"/>
      <c r="DU10" s="41"/>
      <c r="DV10" s="41"/>
      <c r="DW10" s="92" t="s">
        <v>228</v>
      </c>
      <c r="DX10" s="37"/>
      <c r="DY10" s="37"/>
      <c r="DZ10" s="37"/>
      <c r="EA10" s="37"/>
      <c r="EB10" s="37"/>
    </row>
    <row r="11" spans="1:135" s="44" customFormat="1" ht="31.5" customHeight="1" thickBot="1">
      <c r="A11" s="33">
        <v>8</v>
      </c>
      <c r="B11" s="43"/>
      <c r="C11" s="35" t="s">
        <v>229</v>
      </c>
      <c r="D11" s="36" t="s">
        <v>143</v>
      </c>
      <c r="E11" s="37">
        <v>366</v>
      </c>
      <c r="F11" s="37" t="s">
        <v>144</v>
      </c>
      <c r="G11" s="38" t="s">
        <v>94</v>
      </c>
      <c r="H11" s="39" t="s">
        <v>95</v>
      </c>
      <c r="I11" s="38" t="s">
        <v>94</v>
      </c>
      <c r="J11" s="39" t="s">
        <v>95</v>
      </c>
      <c r="K11" s="38" t="s">
        <v>94</v>
      </c>
      <c r="L11" s="39" t="s">
        <v>95</v>
      </c>
      <c r="M11" s="38" t="s">
        <v>94</v>
      </c>
      <c r="N11" s="39" t="s">
        <v>95</v>
      </c>
      <c r="O11" s="38" t="s">
        <v>94</v>
      </c>
      <c r="P11" s="39" t="s">
        <v>95</v>
      </c>
      <c r="Q11" s="38" t="s">
        <v>94</v>
      </c>
      <c r="R11" s="40" t="s">
        <v>95</v>
      </c>
      <c r="S11" s="38" t="s">
        <v>94</v>
      </c>
      <c r="T11" s="39" t="s">
        <v>95</v>
      </c>
      <c r="U11" s="38" t="s">
        <v>94</v>
      </c>
      <c r="V11" s="39" t="s">
        <v>95</v>
      </c>
      <c r="W11" s="38" t="s">
        <v>94</v>
      </c>
      <c r="X11" s="40" t="s">
        <v>95</v>
      </c>
      <c r="Y11" s="38" t="s">
        <v>94</v>
      </c>
      <c r="Z11" s="39" t="s">
        <v>95</v>
      </c>
      <c r="AA11" s="38" t="s">
        <v>94</v>
      </c>
      <c r="AB11" s="40" t="s">
        <v>95</v>
      </c>
      <c r="AC11" s="38" t="s">
        <v>94</v>
      </c>
      <c r="AD11" s="39" t="s">
        <v>95</v>
      </c>
      <c r="AE11" s="38" t="s">
        <v>94</v>
      </c>
      <c r="AF11" s="39" t="s">
        <v>230</v>
      </c>
      <c r="AG11" s="38" t="s">
        <v>94</v>
      </c>
      <c r="AH11" s="39" t="s">
        <v>95</v>
      </c>
      <c r="AI11" s="38" t="s">
        <v>94</v>
      </c>
      <c r="AJ11" s="39" t="s">
        <v>95</v>
      </c>
      <c r="AK11" s="38" t="s">
        <v>94</v>
      </c>
      <c r="AL11" s="39" t="s">
        <v>95</v>
      </c>
      <c r="AM11" s="38" t="s">
        <v>94</v>
      </c>
      <c r="AN11" s="39" t="s">
        <v>95</v>
      </c>
      <c r="AO11" s="38" t="s">
        <v>94</v>
      </c>
      <c r="AP11" s="40" t="s">
        <v>95</v>
      </c>
      <c r="AQ11" s="38" t="s">
        <v>94</v>
      </c>
      <c r="AR11" s="40" t="s">
        <v>95</v>
      </c>
      <c r="AS11" s="38" t="s">
        <v>99</v>
      </c>
      <c r="AT11" s="39" t="s">
        <v>231</v>
      </c>
      <c r="AU11" s="38" t="s">
        <v>94</v>
      </c>
      <c r="AV11" s="40" t="s">
        <v>95</v>
      </c>
      <c r="AW11" s="38" t="s">
        <v>99</v>
      </c>
      <c r="AX11" s="39" t="s">
        <v>232</v>
      </c>
      <c r="AY11" s="38" t="s">
        <v>94</v>
      </c>
      <c r="AZ11" s="39" t="s">
        <v>233</v>
      </c>
      <c r="BA11" s="38" t="s">
        <v>94</v>
      </c>
      <c r="BB11" s="39" t="s">
        <v>95</v>
      </c>
      <c r="BC11" s="38" t="s">
        <v>94</v>
      </c>
      <c r="BD11" s="39" t="s">
        <v>95</v>
      </c>
      <c r="BE11" s="38" t="s">
        <v>94</v>
      </c>
      <c r="BF11" s="40" t="s">
        <v>95</v>
      </c>
      <c r="BG11" s="38" t="s">
        <v>94</v>
      </c>
      <c r="BH11" s="39" t="s">
        <v>234</v>
      </c>
      <c r="BI11" s="38" t="s">
        <v>94</v>
      </c>
      <c r="BJ11" s="39" t="s">
        <v>235</v>
      </c>
      <c r="BK11" s="38" t="s">
        <v>94</v>
      </c>
      <c r="BL11" s="40" t="s">
        <v>95</v>
      </c>
      <c r="BM11" s="38" t="s">
        <v>94</v>
      </c>
      <c r="BN11" s="40" t="s">
        <v>236</v>
      </c>
      <c r="BO11" s="38" t="s">
        <v>94</v>
      </c>
      <c r="BP11" s="39" t="s">
        <v>95</v>
      </c>
      <c r="BQ11" s="38" t="s">
        <v>94</v>
      </c>
      <c r="BR11" s="39" t="s">
        <v>237</v>
      </c>
      <c r="BS11" s="38" t="s">
        <v>92</v>
      </c>
      <c r="BT11" s="40" t="s">
        <v>238</v>
      </c>
      <c r="BU11" s="38" t="s">
        <v>91</v>
      </c>
      <c r="BV11" s="39" t="s">
        <v>239</v>
      </c>
      <c r="BW11" s="38" t="s">
        <v>93</v>
      </c>
      <c r="BX11" s="40" t="s">
        <v>240</v>
      </c>
      <c r="BY11" s="38" t="s">
        <v>156</v>
      </c>
      <c r="BZ11" s="39" t="s">
        <v>241</v>
      </c>
      <c r="CA11" s="38" t="s">
        <v>94</v>
      </c>
      <c r="CB11" s="40" t="s">
        <v>95</v>
      </c>
      <c r="CC11" s="38" t="s">
        <v>94</v>
      </c>
      <c r="CD11" s="39" t="s">
        <v>95</v>
      </c>
      <c r="CE11" s="38" t="s">
        <v>94</v>
      </c>
      <c r="CF11" s="39" t="s">
        <v>95</v>
      </c>
      <c r="CG11" s="38" t="s">
        <v>94</v>
      </c>
      <c r="CH11" s="39" t="s">
        <v>95</v>
      </c>
      <c r="CI11" s="38" t="s">
        <v>94</v>
      </c>
      <c r="CJ11" s="39" t="s">
        <v>95</v>
      </c>
      <c r="CK11" s="38" t="s">
        <v>94</v>
      </c>
      <c r="CL11" s="39" t="s">
        <v>95</v>
      </c>
      <c r="CM11" s="38" t="s">
        <v>94</v>
      </c>
      <c r="CN11" s="39" t="s">
        <v>95</v>
      </c>
      <c r="CO11" s="38" t="s">
        <v>94</v>
      </c>
      <c r="CP11" s="39" t="s">
        <v>95</v>
      </c>
      <c r="CQ11" s="38" t="s">
        <v>94</v>
      </c>
      <c r="CR11" s="40" t="s">
        <v>95</v>
      </c>
      <c r="CS11" s="38" t="s">
        <v>94</v>
      </c>
      <c r="CT11" s="39" t="s">
        <v>95</v>
      </c>
      <c r="CU11" s="38" t="s">
        <v>94</v>
      </c>
      <c r="CV11" s="39" t="s">
        <v>95</v>
      </c>
      <c r="CW11" s="41"/>
      <c r="CX11" s="41"/>
      <c r="CY11" s="41"/>
      <c r="CZ11" s="41"/>
      <c r="DA11" s="41"/>
      <c r="DB11" s="41"/>
      <c r="DC11" s="41"/>
      <c r="DD11" s="41"/>
      <c r="DE11" s="41"/>
      <c r="DF11" s="41"/>
      <c r="DG11" s="41"/>
      <c r="DH11" s="41"/>
      <c r="DI11" s="41"/>
      <c r="DJ11" s="41"/>
      <c r="DK11" s="41"/>
      <c r="DL11" s="41"/>
      <c r="DM11" s="41"/>
      <c r="DN11" s="41"/>
      <c r="DO11" s="41"/>
      <c r="DP11" s="41"/>
      <c r="DQ11" s="41"/>
      <c r="DR11" s="41"/>
      <c r="DS11" s="41"/>
      <c r="DT11" s="41"/>
      <c r="DU11" s="41"/>
      <c r="DV11" s="41"/>
      <c r="DW11" s="92" t="s">
        <v>242</v>
      </c>
      <c r="DX11" s="37"/>
      <c r="DY11" s="37"/>
      <c r="DZ11" s="37"/>
      <c r="EA11" s="37"/>
      <c r="EB11" s="37"/>
    </row>
    <row r="12" spans="1:135" s="42" customFormat="1" ht="31.5" customHeight="1" thickBot="1">
      <c r="A12" s="33">
        <v>9</v>
      </c>
      <c r="B12" s="43"/>
      <c r="C12" s="35" t="s">
        <v>243</v>
      </c>
      <c r="D12" s="36" t="s">
        <v>143</v>
      </c>
      <c r="E12" s="37">
        <v>316</v>
      </c>
      <c r="F12" s="37" t="s">
        <v>244</v>
      </c>
      <c r="G12" s="38" t="s">
        <v>94</v>
      </c>
      <c r="H12" s="39" t="s">
        <v>95</v>
      </c>
      <c r="I12" s="38" t="s">
        <v>94</v>
      </c>
      <c r="J12" s="39" t="s">
        <v>95</v>
      </c>
      <c r="K12" s="38" t="s">
        <v>94</v>
      </c>
      <c r="L12" s="39" t="s">
        <v>95</v>
      </c>
      <c r="M12" s="38" t="s">
        <v>94</v>
      </c>
      <c r="N12" s="39" t="s">
        <v>95</v>
      </c>
      <c r="O12" s="38" t="s">
        <v>94</v>
      </c>
      <c r="P12" s="39" t="s">
        <v>95</v>
      </c>
      <c r="Q12" s="38" t="s">
        <v>94</v>
      </c>
      <c r="R12" s="40" t="s">
        <v>95</v>
      </c>
      <c r="S12" s="38" t="s">
        <v>94</v>
      </c>
      <c r="T12" s="39" t="s">
        <v>95</v>
      </c>
      <c r="U12" s="38" t="s">
        <v>94</v>
      </c>
      <c r="V12" s="39" t="s">
        <v>95</v>
      </c>
      <c r="W12" s="38" t="s">
        <v>94</v>
      </c>
      <c r="X12" s="40" t="s">
        <v>95</v>
      </c>
      <c r="Y12" s="38" t="s">
        <v>94</v>
      </c>
      <c r="Z12" s="39" t="s">
        <v>95</v>
      </c>
      <c r="AA12" s="38" t="s">
        <v>94</v>
      </c>
      <c r="AB12" s="40" t="s">
        <v>95</v>
      </c>
      <c r="AC12" s="38" t="s">
        <v>94</v>
      </c>
      <c r="AD12" s="39" t="s">
        <v>95</v>
      </c>
      <c r="AE12" s="38" t="s">
        <v>94</v>
      </c>
      <c r="AF12" s="39" t="s">
        <v>95</v>
      </c>
      <c r="AG12" s="38" t="s">
        <v>94</v>
      </c>
      <c r="AH12" s="39" t="s">
        <v>95</v>
      </c>
      <c r="AI12" s="38" t="s">
        <v>94</v>
      </c>
      <c r="AJ12" s="39" t="s">
        <v>95</v>
      </c>
      <c r="AK12" s="38" t="s">
        <v>94</v>
      </c>
      <c r="AL12" s="39" t="s">
        <v>95</v>
      </c>
      <c r="AM12" s="38" t="s">
        <v>94</v>
      </c>
      <c r="AN12" s="39" t="s">
        <v>95</v>
      </c>
      <c r="AO12" s="38" t="s">
        <v>94</v>
      </c>
      <c r="AP12" s="40" t="s">
        <v>95</v>
      </c>
      <c r="AQ12" s="38" t="s">
        <v>94</v>
      </c>
      <c r="AR12" s="40" t="s">
        <v>95</v>
      </c>
      <c r="AS12" s="38" t="s">
        <v>99</v>
      </c>
      <c r="AT12" s="39" t="s">
        <v>245</v>
      </c>
      <c r="AU12" s="38" t="s">
        <v>99</v>
      </c>
      <c r="AV12" s="40" t="s">
        <v>246</v>
      </c>
      <c r="AW12" s="38" t="s">
        <v>99</v>
      </c>
      <c r="AX12" s="39" t="s">
        <v>247</v>
      </c>
      <c r="AY12" s="38" t="s">
        <v>99</v>
      </c>
      <c r="AZ12" s="39" t="s">
        <v>248</v>
      </c>
      <c r="BA12" s="38" t="s">
        <v>94</v>
      </c>
      <c r="BB12" s="39" t="s">
        <v>95</v>
      </c>
      <c r="BC12" s="38" t="s">
        <v>94</v>
      </c>
      <c r="BD12" s="39" t="s">
        <v>95</v>
      </c>
      <c r="BE12" s="38" t="s">
        <v>94</v>
      </c>
      <c r="BF12" s="40" t="s">
        <v>95</v>
      </c>
      <c r="BG12" s="38" t="s">
        <v>94</v>
      </c>
      <c r="BH12" s="39" t="s">
        <v>95</v>
      </c>
      <c r="BI12" s="38" t="s">
        <v>94</v>
      </c>
      <c r="BJ12" s="39" t="s">
        <v>95</v>
      </c>
      <c r="BK12" s="38" t="s">
        <v>94</v>
      </c>
      <c r="BL12" s="40" t="s">
        <v>95</v>
      </c>
      <c r="BM12" s="38" t="s">
        <v>94</v>
      </c>
      <c r="BN12" s="40" t="s">
        <v>95</v>
      </c>
      <c r="BO12" s="38" t="s">
        <v>94</v>
      </c>
      <c r="BP12" s="39" t="s">
        <v>95</v>
      </c>
      <c r="BQ12" s="38" t="s">
        <v>94</v>
      </c>
      <c r="BR12" s="39" t="s">
        <v>249</v>
      </c>
      <c r="BS12" s="38" t="s">
        <v>91</v>
      </c>
      <c r="BT12" s="40" t="s">
        <v>250</v>
      </c>
      <c r="BU12" s="38" t="s">
        <v>156</v>
      </c>
      <c r="BV12" s="39" t="s">
        <v>251</v>
      </c>
      <c r="BW12" s="38" t="s">
        <v>89</v>
      </c>
      <c r="BX12" s="40" t="s">
        <v>252</v>
      </c>
      <c r="BY12" s="38" t="s">
        <v>94</v>
      </c>
      <c r="BZ12" s="39" t="s">
        <v>253</v>
      </c>
      <c r="CA12" s="38" t="s">
        <v>94</v>
      </c>
      <c r="CB12" s="40" t="s">
        <v>95</v>
      </c>
      <c r="CC12" s="38" t="s">
        <v>94</v>
      </c>
      <c r="CD12" s="39" t="s">
        <v>95</v>
      </c>
      <c r="CE12" s="38" t="s">
        <v>94</v>
      </c>
      <c r="CF12" s="39" t="s">
        <v>95</v>
      </c>
      <c r="CG12" s="38" t="s">
        <v>94</v>
      </c>
      <c r="CH12" s="39" t="s">
        <v>95</v>
      </c>
      <c r="CI12" s="38" t="s">
        <v>94</v>
      </c>
      <c r="CJ12" s="39" t="s">
        <v>95</v>
      </c>
      <c r="CK12" s="38" t="s">
        <v>94</v>
      </c>
      <c r="CL12" s="39" t="s">
        <v>95</v>
      </c>
      <c r="CM12" s="38" t="s">
        <v>94</v>
      </c>
      <c r="CN12" s="39" t="s">
        <v>95</v>
      </c>
      <c r="CO12" s="38" t="s">
        <v>94</v>
      </c>
      <c r="CP12" s="39" t="s">
        <v>95</v>
      </c>
      <c r="CQ12" s="38" t="s">
        <v>94</v>
      </c>
      <c r="CR12" s="40" t="s">
        <v>95</v>
      </c>
      <c r="CS12" s="38" t="s">
        <v>94</v>
      </c>
      <c r="CT12" s="39" t="s">
        <v>95</v>
      </c>
      <c r="CU12" s="38" t="s">
        <v>94</v>
      </c>
      <c r="CV12" s="39" t="s">
        <v>95</v>
      </c>
      <c r="CW12" s="41"/>
      <c r="CX12" s="41"/>
      <c r="CY12" s="41"/>
      <c r="CZ12" s="41"/>
      <c r="DA12" s="41"/>
      <c r="DB12" s="41"/>
      <c r="DC12" s="41"/>
      <c r="DD12" s="41"/>
      <c r="DE12" s="41"/>
      <c r="DF12" s="41"/>
      <c r="DG12" s="41"/>
      <c r="DH12" s="41"/>
      <c r="DI12" s="41"/>
      <c r="DJ12" s="41"/>
      <c r="DK12" s="41"/>
      <c r="DL12" s="41"/>
      <c r="DM12" s="41"/>
      <c r="DN12" s="41"/>
      <c r="DO12" s="41"/>
      <c r="DP12" s="41"/>
      <c r="DQ12" s="41"/>
      <c r="DR12" s="41"/>
      <c r="DS12" s="41"/>
      <c r="DT12" s="41"/>
      <c r="DU12" s="41"/>
      <c r="DV12" s="41"/>
      <c r="DW12" s="92" t="s">
        <v>254</v>
      </c>
      <c r="DX12" s="37"/>
      <c r="DY12" s="37"/>
      <c r="DZ12" s="37"/>
      <c r="EA12" s="37"/>
      <c r="EB12" s="37"/>
    </row>
    <row r="13" spans="1:135" s="44" customFormat="1" ht="31.5" customHeight="1" thickBot="1">
      <c r="A13" s="33">
        <v>10</v>
      </c>
      <c r="B13" s="43"/>
      <c r="C13" s="35" t="s">
        <v>255</v>
      </c>
      <c r="D13" s="36" t="s">
        <v>256</v>
      </c>
      <c r="E13" s="37">
        <v>450</v>
      </c>
      <c r="F13" s="37" t="s">
        <v>88</v>
      </c>
      <c r="G13" s="38" t="s">
        <v>99</v>
      </c>
      <c r="H13" s="39" t="s">
        <v>257</v>
      </c>
      <c r="I13" s="38" t="s">
        <v>99</v>
      </c>
      <c r="J13" s="39" t="s">
        <v>258</v>
      </c>
      <c r="K13" s="38" t="s">
        <v>99</v>
      </c>
      <c r="L13" s="39" t="s">
        <v>259</v>
      </c>
      <c r="M13" s="38" t="s">
        <v>94</v>
      </c>
      <c r="N13" s="39" t="s">
        <v>95</v>
      </c>
      <c r="O13" s="38" t="s">
        <v>94</v>
      </c>
      <c r="P13" s="39" t="s">
        <v>95</v>
      </c>
      <c r="Q13" s="38" t="s">
        <v>94</v>
      </c>
      <c r="R13" s="40" t="s">
        <v>95</v>
      </c>
      <c r="S13" s="38" t="s">
        <v>99</v>
      </c>
      <c r="T13" s="39" t="s">
        <v>260</v>
      </c>
      <c r="U13" s="38" t="s">
        <v>94</v>
      </c>
      <c r="V13" s="39" t="s">
        <v>95</v>
      </c>
      <c r="W13" s="38" t="s">
        <v>94</v>
      </c>
      <c r="X13" s="40" t="s">
        <v>95</v>
      </c>
      <c r="Y13" s="38" t="s">
        <v>94</v>
      </c>
      <c r="Z13" s="39" t="s">
        <v>95</v>
      </c>
      <c r="AA13" s="38" t="s">
        <v>94</v>
      </c>
      <c r="AB13" s="40" t="s">
        <v>95</v>
      </c>
      <c r="AC13" s="38" t="s">
        <v>91</v>
      </c>
      <c r="AD13" s="39" t="s">
        <v>261</v>
      </c>
      <c r="AE13" s="38" t="s">
        <v>94</v>
      </c>
      <c r="AF13" s="39" t="s">
        <v>95</v>
      </c>
      <c r="AG13" s="38" t="s">
        <v>94</v>
      </c>
      <c r="AH13" s="39" t="s">
        <v>95</v>
      </c>
      <c r="AI13" s="38" t="s">
        <v>94</v>
      </c>
      <c r="AJ13" s="39" t="s">
        <v>95</v>
      </c>
      <c r="AK13" s="38" t="s">
        <v>91</v>
      </c>
      <c r="AL13" s="39" t="s">
        <v>262</v>
      </c>
      <c r="AM13" s="38" t="s">
        <v>94</v>
      </c>
      <c r="AN13" s="39" t="s">
        <v>95</v>
      </c>
      <c r="AO13" s="38" t="s">
        <v>94</v>
      </c>
      <c r="AP13" s="40" t="s">
        <v>95</v>
      </c>
      <c r="AQ13" s="38" t="s">
        <v>91</v>
      </c>
      <c r="AR13" s="40" t="s">
        <v>263</v>
      </c>
      <c r="AS13" s="38" t="s">
        <v>99</v>
      </c>
      <c r="AT13" s="39" t="s">
        <v>264</v>
      </c>
      <c r="AU13" s="38" t="s">
        <v>156</v>
      </c>
      <c r="AV13" s="40" t="s">
        <v>265</v>
      </c>
      <c r="AW13" s="38" t="s">
        <v>94</v>
      </c>
      <c r="AX13" s="39" t="s">
        <v>95</v>
      </c>
      <c r="AY13" s="38" t="s">
        <v>94</v>
      </c>
      <c r="AZ13" s="39" t="s">
        <v>95</v>
      </c>
      <c r="BA13" s="38" t="s">
        <v>92</v>
      </c>
      <c r="BB13" s="39" t="s">
        <v>266</v>
      </c>
      <c r="BC13" s="38" t="s">
        <v>99</v>
      </c>
      <c r="BD13" s="39" t="s">
        <v>267</v>
      </c>
      <c r="BE13" s="38" t="s">
        <v>156</v>
      </c>
      <c r="BF13" s="40" t="s">
        <v>265</v>
      </c>
      <c r="BG13" s="38" t="s">
        <v>91</v>
      </c>
      <c r="BH13" s="39" t="s">
        <v>268</v>
      </c>
      <c r="BI13" s="38" t="s">
        <v>94</v>
      </c>
      <c r="BJ13" s="39" t="s">
        <v>95</v>
      </c>
      <c r="BK13" s="38" t="s">
        <v>94</v>
      </c>
      <c r="BL13" s="40" t="s">
        <v>95</v>
      </c>
      <c r="BM13" s="38" t="s">
        <v>94</v>
      </c>
      <c r="BN13" s="40" t="s">
        <v>95</v>
      </c>
      <c r="BO13" s="38" t="s">
        <v>94</v>
      </c>
      <c r="BP13" s="39" t="s">
        <v>95</v>
      </c>
      <c r="BQ13" s="38" t="s">
        <v>99</v>
      </c>
      <c r="BR13" s="39" t="s">
        <v>269</v>
      </c>
      <c r="BS13" s="38" t="s">
        <v>94</v>
      </c>
      <c r="BT13" s="40" t="s">
        <v>95</v>
      </c>
      <c r="BU13" s="38" t="s">
        <v>94</v>
      </c>
      <c r="BV13" s="39" t="s">
        <v>95</v>
      </c>
      <c r="BW13" s="38" t="s">
        <v>94</v>
      </c>
      <c r="BX13" s="40" t="s">
        <v>95</v>
      </c>
      <c r="BY13" s="38" t="s">
        <v>94</v>
      </c>
      <c r="BZ13" s="39" t="s">
        <v>95</v>
      </c>
      <c r="CA13" s="38" t="s">
        <v>94</v>
      </c>
      <c r="CB13" s="40" t="s">
        <v>95</v>
      </c>
      <c r="CC13" s="38" t="s">
        <v>94</v>
      </c>
      <c r="CD13" s="39" t="s">
        <v>95</v>
      </c>
      <c r="CE13" s="38" t="s">
        <v>94</v>
      </c>
      <c r="CF13" s="39" t="s">
        <v>95</v>
      </c>
      <c r="CG13" s="38" t="s">
        <v>94</v>
      </c>
      <c r="CH13" s="39" t="s">
        <v>95</v>
      </c>
      <c r="CI13" s="38" t="s">
        <v>94</v>
      </c>
      <c r="CJ13" s="39" t="s">
        <v>95</v>
      </c>
      <c r="CK13" s="38" t="s">
        <v>94</v>
      </c>
      <c r="CL13" s="39" t="s">
        <v>95</v>
      </c>
      <c r="CM13" s="38" t="s">
        <v>94</v>
      </c>
      <c r="CN13" s="39" t="s">
        <v>95</v>
      </c>
      <c r="CO13" s="38" t="s">
        <v>94</v>
      </c>
      <c r="CP13" s="39" t="s">
        <v>95</v>
      </c>
      <c r="CQ13" s="38" t="s">
        <v>94</v>
      </c>
      <c r="CR13" s="40" t="s">
        <v>95</v>
      </c>
      <c r="CS13" s="38" t="s">
        <v>91</v>
      </c>
      <c r="CT13" s="39" t="s">
        <v>270</v>
      </c>
      <c r="CU13" s="38" t="s">
        <v>91</v>
      </c>
      <c r="CV13" s="39" t="s">
        <v>271</v>
      </c>
      <c r="CW13" s="41"/>
      <c r="CX13" s="41"/>
      <c r="CY13" s="41"/>
      <c r="CZ13" s="41"/>
      <c r="DA13" s="41"/>
      <c r="DB13" s="41"/>
      <c r="DC13" s="41"/>
      <c r="DD13" s="41"/>
      <c r="DE13" s="41"/>
      <c r="DF13" s="41"/>
      <c r="DG13" s="41"/>
      <c r="DH13" s="41"/>
      <c r="DI13" s="41"/>
      <c r="DJ13" s="41"/>
      <c r="DK13" s="41"/>
      <c r="DL13" s="41"/>
      <c r="DM13" s="41"/>
      <c r="DN13" s="41"/>
      <c r="DO13" s="41"/>
      <c r="DP13" s="41"/>
      <c r="DQ13" s="41"/>
      <c r="DR13" s="41"/>
      <c r="DS13" s="41"/>
      <c r="DT13" s="41"/>
      <c r="DU13" s="41"/>
      <c r="DV13" s="41"/>
      <c r="DW13" s="92"/>
      <c r="DX13" s="37"/>
      <c r="DY13" s="37"/>
      <c r="DZ13" s="37"/>
      <c r="EA13" s="37"/>
      <c r="EB13" s="37"/>
    </row>
    <row r="14" spans="1:135" s="44" customFormat="1" ht="31.5" customHeight="1" thickBot="1">
      <c r="A14" s="33">
        <v>11</v>
      </c>
      <c r="B14" s="43"/>
      <c r="C14" s="35" t="s">
        <v>272</v>
      </c>
      <c r="D14" s="36" t="s">
        <v>273</v>
      </c>
      <c r="E14" s="37">
        <v>397</v>
      </c>
      <c r="F14" s="37" t="s">
        <v>88</v>
      </c>
      <c r="G14" s="38" t="s">
        <v>94</v>
      </c>
      <c r="H14" s="39" t="s">
        <v>95</v>
      </c>
      <c r="I14" s="38" t="s">
        <v>94</v>
      </c>
      <c r="J14" s="39" t="s">
        <v>95</v>
      </c>
      <c r="K14" s="38" t="s">
        <v>94</v>
      </c>
      <c r="L14" s="39" t="s">
        <v>95</v>
      </c>
      <c r="M14" s="38" t="s">
        <v>94</v>
      </c>
      <c r="N14" s="39" t="s">
        <v>95</v>
      </c>
      <c r="O14" s="38" t="s">
        <v>94</v>
      </c>
      <c r="P14" s="39" t="s">
        <v>95</v>
      </c>
      <c r="Q14" s="38" t="s">
        <v>94</v>
      </c>
      <c r="R14" s="40" t="s">
        <v>95</v>
      </c>
      <c r="S14" s="38" t="s">
        <v>94</v>
      </c>
      <c r="T14" s="39" t="s">
        <v>95</v>
      </c>
      <c r="U14" s="38" t="s">
        <v>94</v>
      </c>
      <c r="V14" s="39" t="s">
        <v>95</v>
      </c>
      <c r="W14" s="38" t="s">
        <v>94</v>
      </c>
      <c r="X14" s="40" t="s">
        <v>95</v>
      </c>
      <c r="Y14" s="38" t="s">
        <v>94</v>
      </c>
      <c r="Z14" s="39" t="s">
        <v>95</v>
      </c>
      <c r="AA14" s="38" t="s">
        <v>94</v>
      </c>
      <c r="AB14" s="40" t="s">
        <v>95</v>
      </c>
      <c r="AC14" s="38" t="s">
        <v>91</v>
      </c>
      <c r="AD14" s="39" t="s">
        <v>274</v>
      </c>
      <c r="AE14" s="38" t="s">
        <v>94</v>
      </c>
      <c r="AF14" s="39" t="s">
        <v>95</v>
      </c>
      <c r="AG14" s="38" t="s">
        <v>94</v>
      </c>
      <c r="AH14" s="39" t="s">
        <v>95</v>
      </c>
      <c r="AI14" s="38" t="s">
        <v>94</v>
      </c>
      <c r="AJ14" s="39" t="s">
        <v>95</v>
      </c>
      <c r="AK14" s="38" t="s">
        <v>94</v>
      </c>
      <c r="AL14" s="39" t="s">
        <v>95</v>
      </c>
      <c r="AM14" s="38" t="s">
        <v>94</v>
      </c>
      <c r="AN14" s="39" t="s">
        <v>95</v>
      </c>
      <c r="AO14" s="38" t="s">
        <v>94</v>
      </c>
      <c r="AP14" s="40" t="s">
        <v>95</v>
      </c>
      <c r="AQ14" s="38" t="s">
        <v>94</v>
      </c>
      <c r="AR14" s="40" t="s">
        <v>95</v>
      </c>
      <c r="AS14" s="38" t="s">
        <v>275</v>
      </c>
      <c r="AT14" s="39" t="s">
        <v>276</v>
      </c>
      <c r="AU14" s="38" t="s">
        <v>275</v>
      </c>
      <c r="AV14" s="40" t="s">
        <v>277</v>
      </c>
      <c r="AW14" s="38" t="s">
        <v>275</v>
      </c>
      <c r="AX14" s="39" t="s">
        <v>278</v>
      </c>
      <c r="AY14" s="38" t="s">
        <v>94</v>
      </c>
      <c r="AZ14" s="39" t="s">
        <v>95</v>
      </c>
      <c r="BA14" s="38" t="s">
        <v>94</v>
      </c>
      <c r="BB14" s="39" t="s">
        <v>95</v>
      </c>
      <c r="BC14" s="38" t="s">
        <v>94</v>
      </c>
      <c r="BD14" s="39" t="s">
        <v>95</v>
      </c>
      <c r="BE14" s="38" t="s">
        <v>94</v>
      </c>
      <c r="BF14" s="40" t="s">
        <v>95</v>
      </c>
      <c r="BG14" s="38" t="s">
        <v>94</v>
      </c>
      <c r="BH14" s="39" t="s">
        <v>95</v>
      </c>
      <c r="BI14" s="38" t="s">
        <v>94</v>
      </c>
      <c r="BJ14" s="39" t="s">
        <v>95</v>
      </c>
      <c r="BK14" s="38" t="s">
        <v>94</v>
      </c>
      <c r="BL14" s="40" t="s">
        <v>95</v>
      </c>
      <c r="BM14" s="38" t="s">
        <v>94</v>
      </c>
      <c r="BN14" s="40" t="s">
        <v>95</v>
      </c>
      <c r="BO14" s="38" t="s">
        <v>275</v>
      </c>
      <c r="BP14" s="39" t="s">
        <v>279</v>
      </c>
      <c r="BQ14" s="38" t="s">
        <v>94</v>
      </c>
      <c r="BR14" s="39" t="s">
        <v>95</v>
      </c>
      <c r="BS14" s="38" t="s">
        <v>94</v>
      </c>
      <c r="BT14" s="40" t="s">
        <v>95</v>
      </c>
      <c r="BU14" s="38" t="s">
        <v>94</v>
      </c>
      <c r="BV14" s="39" t="s">
        <v>95</v>
      </c>
      <c r="BW14" s="38" t="s">
        <v>94</v>
      </c>
      <c r="BX14" s="40" t="s">
        <v>95</v>
      </c>
      <c r="BY14" s="38" t="s">
        <v>94</v>
      </c>
      <c r="BZ14" s="39" t="s">
        <v>95</v>
      </c>
      <c r="CA14" s="38" t="s">
        <v>91</v>
      </c>
      <c r="CB14" s="40" t="s">
        <v>280</v>
      </c>
      <c r="CC14" s="38" t="s">
        <v>94</v>
      </c>
      <c r="CD14" s="39" t="s">
        <v>95</v>
      </c>
      <c r="CE14" s="38" t="s">
        <v>91</v>
      </c>
      <c r="CF14" s="39" t="s">
        <v>280</v>
      </c>
      <c r="CG14" s="38" t="s">
        <v>94</v>
      </c>
      <c r="CH14" s="39" t="s">
        <v>95</v>
      </c>
      <c r="CI14" s="38" t="s">
        <v>92</v>
      </c>
      <c r="CJ14" s="39" t="s">
        <v>281</v>
      </c>
      <c r="CK14" s="38" t="s">
        <v>92</v>
      </c>
      <c r="CL14" s="39" t="s">
        <v>282</v>
      </c>
      <c r="CM14" s="38" t="s">
        <v>92</v>
      </c>
      <c r="CN14" s="39" t="s">
        <v>283</v>
      </c>
      <c r="CO14" s="38" t="s">
        <v>94</v>
      </c>
      <c r="CP14" s="39" t="s">
        <v>95</v>
      </c>
      <c r="CQ14" s="38" t="s">
        <v>92</v>
      </c>
      <c r="CR14" s="40" t="s">
        <v>284</v>
      </c>
      <c r="CS14" s="38" t="s">
        <v>94</v>
      </c>
      <c r="CT14" s="39" t="s">
        <v>95</v>
      </c>
      <c r="CU14" s="38" t="s">
        <v>94</v>
      </c>
      <c r="CV14" s="39" t="s">
        <v>95</v>
      </c>
      <c r="CW14" s="41"/>
      <c r="CX14" s="41"/>
      <c r="CY14" s="41"/>
      <c r="CZ14" s="41"/>
      <c r="DA14" s="41"/>
      <c r="DB14" s="41"/>
      <c r="DC14" s="41"/>
      <c r="DD14" s="41"/>
      <c r="DE14" s="41"/>
      <c r="DF14" s="41"/>
      <c r="DG14" s="41"/>
      <c r="DH14" s="41"/>
      <c r="DI14" s="41"/>
      <c r="DJ14" s="41"/>
      <c r="DK14" s="41"/>
      <c r="DL14" s="41"/>
      <c r="DM14" s="41"/>
      <c r="DN14" s="41"/>
      <c r="DO14" s="41"/>
      <c r="DP14" s="41"/>
      <c r="DQ14" s="41"/>
      <c r="DR14" s="41"/>
      <c r="DS14" s="41"/>
      <c r="DT14" s="41"/>
      <c r="DU14" s="41"/>
      <c r="DV14" s="41"/>
      <c r="DW14" s="92" t="s">
        <v>285</v>
      </c>
      <c r="DX14" s="37"/>
      <c r="DY14" s="37"/>
      <c r="DZ14" s="37"/>
      <c r="EA14" s="37"/>
      <c r="EB14" s="37"/>
    </row>
    <row r="15" spans="1:135" s="44" customFormat="1" ht="31.5" customHeight="1" thickBot="1">
      <c r="A15" s="33">
        <v>12</v>
      </c>
      <c r="B15" s="43"/>
      <c r="C15" s="35" t="s">
        <v>286</v>
      </c>
      <c r="D15" s="36" t="s">
        <v>287</v>
      </c>
      <c r="E15" s="37">
        <v>396</v>
      </c>
      <c r="F15" s="37" t="s">
        <v>288</v>
      </c>
      <c r="G15" s="38" t="s">
        <v>94</v>
      </c>
      <c r="H15" s="39" t="s">
        <v>95</v>
      </c>
      <c r="I15" s="38" t="s">
        <v>94</v>
      </c>
      <c r="J15" s="39" t="s">
        <v>95</v>
      </c>
      <c r="K15" s="38" t="s">
        <v>94</v>
      </c>
      <c r="L15" s="39" t="s">
        <v>95</v>
      </c>
      <c r="M15" s="38" t="s">
        <v>94</v>
      </c>
      <c r="N15" s="39" t="s">
        <v>95</v>
      </c>
      <c r="O15" s="38" t="s">
        <v>91</v>
      </c>
      <c r="P15" s="39" t="s">
        <v>289</v>
      </c>
      <c r="Q15" s="38" t="s">
        <v>94</v>
      </c>
      <c r="R15" s="40" t="s">
        <v>95</v>
      </c>
      <c r="S15" s="38" t="s">
        <v>94</v>
      </c>
      <c r="T15" s="39" t="s">
        <v>95</v>
      </c>
      <c r="U15" s="38" t="s">
        <v>94</v>
      </c>
      <c r="V15" s="39" t="s">
        <v>95</v>
      </c>
      <c r="W15" s="38" t="s">
        <v>94</v>
      </c>
      <c r="X15" s="40" t="s">
        <v>95</v>
      </c>
      <c r="Y15" s="38" t="s">
        <v>94</v>
      </c>
      <c r="Z15" s="39" t="s">
        <v>95</v>
      </c>
      <c r="AA15" s="38" t="s">
        <v>94</v>
      </c>
      <c r="AB15" s="40" t="s">
        <v>95</v>
      </c>
      <c r="AC15" s="38" t="s">
        <v>91</v>
      </c>
      <c r="AD15" s="39" t="s">
        <v>290</v>
      </c>
      <c r="AE15" s="38" t="s">
        <v>94</v>
      </c>
      <c r="AF15" s="39" t="s">
        <v>95</v>
      </c>
      <c r="AG15" s="38" t="s">
        <v>94</v>
      </c>
      <c r="AH15" s="39" t="s">
        <v>95</v>
      </c>
      <c r="AI15" s="38" t="s">
        <v>94</v>
      </c>
      <c r="AJ15" s="39" t="s">
        <v>95</v>
      </c>
      <c r="AK15" s="38" t="s">
        <v>94</v>
      </c>
      <c r="AL15" s="39" t="s">
        <v>95</v>
      </c>
      <c r="AM15" s="38" t="s">
        <v>94</v>
      </c>
      <c r="AN15" s="39" t="s">
        <v>95</v>
      </c>
      <c r="AO15" s="38" t="s">
        <v>94</v>
      </c>
      <c r="AP15" s="40" t="s">
        <v>95</v>
      </c>
      <c r="AQ15" s="38" t="s">
        <v>94</v>
      </c>
      <c r="AR15" s="40" t="s">
        <v>95</v>
      </c>
      <c r="AS15" s="38" t="s">
        <v>94</v>
      </c>
      <c r="AT15" s="39" t="s">
        <v>95</v>
      </c>
      <c r="AU15" s="38" t="s">
        <v>94</v>
      </c>
      <c r="AV15" s="40" t="s">
        <v>95</v>
      </c>
      <c r="AW15" s="38" t="s">
        <v>94</v>
      </c>
      <c r="AX15" s="39" t="s">
        <v>95</v>
      </c>
      <c r="AY15" s="38" t="s">
        <v>94</v>
      </c>
      <c r="AZ15" s="39" t="s">
        <v>95</v>
      </c>
      <c r="BA15" s="38" t="s">
        <v>94</v>
      </c>
      <c r="BB15" s="39" t="s">
        <v>95</v>
      </c>
      <c r="BC15" s="38" t="s">
        <v>94</v>
      </c>
      <c r="BD15" s="39" t="s">
        <v>95</v>
      </c>
      <c r="BE15" s="38" t="s">
        <v>94</v>
      </c>
      <c r="BF15" s="40" t="s">
        <v>95</v>
      </c>
      <c r="BG15" s="38" t="s">
        <v>94</v>
      </c>
      <c r="BH15" s="39" t="s">
        <v>95</v>
      </c>
      <c r="BI15" s="38" t="s">
        <v>94</v>
      </c>
      <c r="BJ15" s="39" t="s">
        <v>95</v>
      </c>
      <c r="BK15" s="38" t="s">
        <v>94</v>
      </c>
      <c r="BL15" s="40" t="s">
        <v>95</v>
      </c>
      <c r="BM15" s="38" t="s">
        <v>94</v>
      </c>
      <c r="BN15" s="40" t="s">
        <v>95</v>
      </c>
      <c r="BO15" s="38" t="s">
        <v>89</v>
      </c>
      <c r="BP15" s="39" t="s">
        <v>291</v>
      </c>
      <c r="BQ15" s="38" t="s">
        <v>94</v>
      </c>
      <c r="BR15" s="39" t="s">
        <v>95</v>
      </c>
      <c r="BS15" s="38" t="s">
        <v>94</v>
      </c>
      <c r="BT15" s="40" t="s">
        <v>95</v>
      </c>
      <c r="BU15" s="38" t="s">
        <v>94</v>
      </c>
      <c r="BV15" s="39" t="s">
        <v>95</v>
      </c>
      <c r="BW15" s="38" t="s">
        <v>94</v>
      </c>
      <c r="BX15" s="40" t="s">
        <v>95</v>
      </c>
      <c r="BY15" s="38" t="s">
        <v>94</v>
      </c>
      <c r="BZ15" s="39" t="s">
        <v>95</v>
      </c>
      <c r="CA15" s="38" t="s">
        <v>94</v>
      </c>
      <c r="CB15" s="40" t="s">
        <v>95</v>
      </c>
      <c r="CC15" s="38" t="s">
        <v>94</v>
      </c>
      <c r="CD15" s="39" t="s">
        <v>95</v>
      </c>
      <c r="CE15" s="38" t="s">
        <v>94</v>
      </c>
      <c r="CF15" s="39" t="s">
        <v>95</v>
      </c>
      <c r="CG15" s="38" t="s">
        <v>94</v>
      </c>
      <c r="CH15" s="39" t="s">
        <v>95</v>
      </c>
      <c r="CI15" s="38" t="s">
        <v>94</v>
      </c>
      <c r="CJ15" s="39" t="s">
        <v>95</v>
      </c>
      <c r="CK15" s="38" t="s">
        <v>94</v>
      </c>
      <c r="CL15" s="39" t="s">
        <v>95</v>
      </c>
      <c r="CM15" s="38" t="s">
        <v>94</v>
      </c>
      <c r="CN15" s="39" t="s">
        <v>95</v>
      </c>
      <c r="CO15" s="38" t="s">
        <v>99</v>
      </c>
      <c r="CP15" s="39" t="s">
        <v>292</v>
      </c>
      <c r="CQ15" s="38" t="s">
        <v>93</v>
      </c>
      <c r="CR15" s="40" t="s">
        <v>293</v>
      </c>
      <c r="CS15" s="38" t="s">
        <v>94</v>
      </c>
      <c r="CT15" s="39" t="s">
        <v>95</v>
      </c>
      <c r="CU15" s="38" t="s">
        <v>94</v>
      </c>
      <c r="CV15" s="39" t="s">
        <v>95</v>
      </c>
      <c r="CW15" s="41"/>
      <c r="CX15" s="41"/>
      <c r="CY15" s="41"/>
      <c r="CZ15" s="41"/>
      <c r="DA15" s="41"/>
      <c r="DB15" s="41"/>
      <c r="DC15" s="41"/>
      <c r="DD15" s="41"/>
      <c r="DE15" s="41"/>
      <c r="DF15" s="41"/>
      <c r="DG15" s="41"/>
      <c r="DH15" s="41"/>
      <c r="DI15" s="41"/>
      <c r="DJ15" s="41"/>
      <c r="DK15" s="41"/>
      <c r="DL15" s="41"/>
      <c r="DM15" s="41"/>
      <c r="DN15" s="41"/>
      <c r="DO15" s="41"/>
      <c r="DP15" s="41"/>
      <c r="DQ15" s="41"/>
      <c r="DR15" s="41"/>
      <c r="DS15" s="41"/>
      <c r="DT15" s="41"/>
      <c r="DU15" s="41"/>
      <c r="DV15" s="41"/>
      <c r="DW15" s="92" t="s">
        <v>294</v>
      </c>
      <c r="DX15" s="37"/>
      <c r="DY15" s="37"/>
      <c r="DZ15" s="37"/>
      <c r="EA15" s="37"/>
      <c r="EB15" s="37"/>
    </row>
    <row r="16" spans="1:135" s="44" customFormat="1" ht="31.5" customHeight="1" thickBot="1">
      <c r="A16" s="33">
        <v>13</v>
      </c>
      <c r="B16" s="43"/>
      <c r="C16" s="35" t="s">
        <v>295</v>
      </c>
      <c r="D16" s="45" t="s">
        <v>287</v>
      </c>
      <c r="E16" s="37">
        <v>400</v>
      </c>
      <c r="F16" s="37" t="s">
        <v>88</v>
      </c>
      <c r="G16" s="38" t="s">
        <v>94</v>
      </c>
      <c r="H16" s="39" t="s">
        <v>95</v>
      </c>
      <c r="I16" s="38" t="s">
        <v>94</v>
      </c>
      <c r="J16" s="39" t="s">
        <v>95</v>
      </c>
      <c r="K16" s="38" t="s">
        <v>94</v>
      </c>
      <c r="L16" s="39" t="s">
        <v>95</v>
      </c>
      <c r="M16" s="38" t="s">
        <v>94</v>
      </c>
      <c r="N16" s="39" t="s">
        <v>95</v>
      </c>
      <c r="O16" s="38" t="s">
        <v>94</v>
      </c>
      <c r="P16" s="39" t="s">
        <v>95</v>
      </c>
      <c r="Q16" s="38" t="s">
        <v>94</v>
      </c>
      <c r="R16" s="40" t="s">
        <v>95</v>
      </c>
      <c r="S16" s="38" t="s">
        <v>94</v>
      </c>
      <c r="T16" s="39" t="s">
        <v>95</v>
      </c>
      <c r="U16" s="38" t="s">
        <v>94</v>
      </c>
      <c r="V16" s="39" t="s">
        <v>95</v>
      </c>
      <c r="W16" s="38" t="s">
        <v>94</v>
      </c>
      <c r="X16" s="40" t="s">
        <v>95</v>
      </c>
      <c r="Y16" s="38" t="s">
        <v>94</v>
      </c>
      <c r="Z16" s="39" t="s">
        <v>95</v>
      </c>
      <c r="AA16" s="38" t="s">
        <v>94</v>
      </c>
      <c r="AB16" s="40" t="s">
        <v>95</v>
      </c>
      <c r="AC16" s="38" t="s">
        <v>94</v>
      </c>
      <c r="AD16" s="39" t="s">
        <v>95</v>
      </c>
      <c r="AE16" s="38" t="s">
        <v>94</v>
      </c>
      <c r="AF16" s="39" t="s">
        <v>95</v>
      </c>
      <c r="AG16" s="38" t="s">
        <v>94</v>
      </c>
      <c r="AH16" s="39" t="s">
        <v>95</v>
      </c>
      <c r="AI16" s="38" t="s">
        <v>94</v>
      </c>
      <c r="AJ16" s="39" t="s">
        <v>95</v>
      </c>
      <c r="AK16" s="38" t="s">
        <v>94</v>
      </c>
      <c r="AL16" s="39" t="s">
        <v>95</v>
      </c>
      <c r="AM16" s="38" t="s">
        <v>94</v>
      </c>
      <c r="AN16" s="39" t="s">
        <v>95</v>
      </c>
      <c r="AO16" s="38" t="s">
        <v>94</v>
      </c>
      <c r="AP16" s="40" t="s">
        <v>95</v>
      </c>
      <c r="AQ16" s="38" t="s">
        <v>94</v>
      </c>
      <c r="AR16" s="40" t="s">
        <v>95</v>
      </c>
      <c r="AS16" s="38" t="s">
        <v>89</v>
      </c>
      <c r="AT16" s="39" t="s">
        <v>296</v>
      </c>
      <c r="AU16" s="38" t="s">
        <v>94</v>
      </c>
      <c r="AV16" s="40" t="s">
        <v>95</v>
      </c>
      <c r="AW16" s="38" t="s">
        <v>99</v>
      </c>
      <c r="AX16" s="39" t="s">
        <v>297</v>
      </c>
      <c r="AY16" s="38" t="s">
        <v>94</v>
      </c>
      <c r="AZ16" s="39" t="s">
        <v>95</v>
      </c>
      <c r="BA16" s="38" t="s">
        <v>94</v>
      </c>
      <c r="BB16" s="39" t="s">
        <v>95</v>
      </c>
      <c r="BC16" s="38" t="s">
        <v>94</v>
      </c>
      <c r="BD16" s="39" t="s">
        <v>95</v>
      </c>
      <c r="BE16" s="38" t="s">
        <v>94</v>
      </c>
      <c r="BF16" s="40" t="s">
        <v>95</v>
      </c>
      <c r="BG16" s="38" t="s">
        <v>94</v>
      </c>
      <c r="BH16" s="39" t="s">
        <v>95</v>
      </c>
      <c r="BI16" s="38" t="s">
        <v>94</v>
      </c>
      <c r="BJ16" s="39" t="s">
        <v>95</v>
      </c>
      <c r="BK16" s="38" t="s">
        <v>94</v>
      </c>
      <c r="BL16" s="40" t="s">
        <v>95</v>
      </c>
      <c r="BM16" s="38" t="s">
        <v>94</v>
      </c>
      <c r="BN16" s="40" t="s">
        <v>95</v>
      </c>
      <c r="BO16" s="38" t="s">
        <v>94</v>
      </c>
      <c r="BP16" s="39" t="s">
        <v>95</v>
      </c>
      <c r="BQ16" s="38" t="s">
        <v>94</v>
      </c>
      <c r="BR16" s="39" t="s">
        <v>95</v>
      </c>
      <c r="BS16" s="38" t="s">
        <v>94</v>
      </c>
      <c r="BT16" s="40" t="s">
        <v>95</v>
      </c>
      <c r="BU16" s="38" t="s">
        <v>94</v>
      </c>
      <c r="BV16" s="39" t="s">
        <v>95</v>
      </c>
      <c r="BW16" s="38" t="s">
        <v>94</v>
      </c>
      <c r="BX16" s="40" t="s">
        <v>95</v>
      </c>
      <c r="BY16" s="38" t="s">
        <v>94</v>
      </c>
      <c r="BZ16" s="39" t="s">
        <v>95</v>
      </c>
      <c r="CA16" s="38" t="s">
        <v>94</v>
      </c>
      <c r="CB16" s="40" t="s">
        <v>95</v>
      </c>
      <c r="CC16" s="38" t="s">
        <v>94</v>
      </c>
      <c r="CD16" s="39" t="s">
        <v>95</v>
      </c>
      <c r="CE16" s="38" t="s">
        <v>94</v>
      </c>
      <c r="CF16" s="39" t="s">
        <v>95</v>
      </c>
      <c r="CG16" s="38" t="s">
        <v>94</v>
      </c>
      <c r="CH16" s="39" t="s">
        <v>95</v>
      </c>
      <c r="CI16" s="38" t="s">
        <v>94</v>
      </c>
      <c r="CJ16" s="39" t="s">
        <v>95</v>
      </c>
      <c r="CK16" s="38" t="s">
        <v>99</v>
      </c>
      <c r="CL16" s="39" t="s">
        <v>298</v>
      </c>
      <c r="CM16" s="38" t="s">
        <v>89</v>
      </c>
      <c r="CN16" s="39" t="s">
        <v>299</v>
      </c>
      <c r="CO16" s="38" t="s">
        <v>94</v>
      </c>
      <c r="CP16" s="39" t="s">
        <v>95</v>
      </c>
      <c r="CQ16" s="38" t="s">
        <v>93</v>
      </c>
      <c r="CR16" s="40" t="s">
        <v>300</v>
      </c>
      <c r="CS16" s="38" t="s">
        <v>94</v>
      </c>
      <c r="CT16" s="39" t="s">
        <v>95</v>
      </c>
      <c r="CU16" s="38" t="s">
        <v>94</v>
      </c>
      <c r="CV16" s="39" t="s">
        <v>95</v>
      </c>
      <c r="CW16" s="41"/>
      <c r="CX16" s="41"/>
      <c r="CY16" s="41"/>
      <c r="CZ16" s="41"/>
      <c r="DA16" s="41"/>
      <c r="DB16" s="41"/>
      <c r="DC16" s="41"/>
      <c r="DD16" s="41"/>
      <c r="DE16" s="41"/>
      <c r="DF16" s="41"/>
      <c r="DG16" s="41"/>
      <c r="DH16" s="41"/>
      <c r="DI16" s="41"/>
      <c r="DJ16" s="41"/>
      <c r="DK16" s="41"/>
      <c r="DL16" s="41"/>
      <c r="DM16" s="41"/>
      <c r="DN16" s="41"/>
      <c r="DO16" s="41"/>
      <c r="DP16" s="41"/>
      <c r="DQ16" s="41"/>
      <c r="DR16" s="41"/>
      <c r="DS16" s="41"/>
      <c r="DT16" s="41"/>
      <c r="DU16" s="41"/>
      <c r="DV16" s="41"/>
      <c r="DW16" s="92" t="s">
        <v>301</v>
      </c>
      <c r="DX16" s="37"/>
      <c r="DY16" s="37"/>
      <c r="DZ16" s="37"/>
      <c r="EA16" s="37"/>
      <c r="EB16" s="37"/>
    </row>
    <row r="17" spans="1:133" s="44" customFormat="1" ht="31.5" customHeight="1" thickBot="1">
      <c r="A17" s="33">
        <v>14</v>
      </c>
      <c r="B17" s="43"/>
      <c r="C17" s="35" t="s">
        <v>302</v>
      </c>
      <c r="D17" s="36" t="s">
        <v>303</v>
      </c>
      <c r="E17" s="37">
        <v>314</v>
      </c>
      <c r="F17" s="37" t="s">
        <v>244</v>
      </c>
      <c r="G17" s="38" t="s">
        <v>89</v>
      </c>
      <c r="H17" s="39" t="s">
        <v>304</v>
      </c>
      <c r="I17" s="38" t="s">
        <v>89</v>
      </c>
      <c r="J17" s="39" t="s">
        <v>304</v>
      </c>
      <c r="K17" s="38" t="s">
        <v>89</v>
      </c>
      <c r="L17" s="39" t="s">
        <v>304</v>
      </c>
      <c r="M17" s="38" t="s">
        <v>94</v>
      </c>
      <c r="N17" s="39" t="s">
        <v>305</v>
      </c>
      <c r="O17" s="38" t="s">
        <v>94</v>
      </c>
      <c r="P17" s="39" t="s">
        <v>305</v>
      </c>
      <c r="Q17" s="38" t="s">
        <v>94</v>
      </c>
      <c r="R17" s="40" t="s">
        <v>95</v>
      </c>
      <c r="S17" s="38" t="s">
        <v>94</v>
      </c>
      <c r="T17" s="39" t="s">
        <v>305</v>
      </c>
      <c r="U17" s="38" t="s">
        <v>94</v>
      </c>
      <c r="V17" s="39" t="s">
        <v>305</v>
      </c>
      <c r="W17" s="38" t="s">
        <v>94</v>
      </c>
      <c r="X17" s="40" t="s">
        <v>305</v>
      </c>
      <c r="Y17" s="38" t="s">
        <v>94</v>
      </c>
      <c r="Z17" s="39" t="s">
        <v>95</v>
      </c>
      <c r="AA17" s="38" t="s">
        <v>94</v>
      </c>
      <c r="AB17" s="40" t="s">
        <v>95</v>
      </c>
      <c r="AC17" s="38" t="s">
        <v>91</v>
      </c>
      <c r="AD17" s="39" t="s">
        <v>306</v>
      </c>
      <c r="AE17" s="38" t="s">
        <v>94</v>
      </c>
      <c r="AF17" s="39" t="s">
        <v>305</v>
      </c>
      <c r="AG17" s="38" t="s">
        <v>94</v>
      </c>
      <c r="AH17" s="39" t="s">
        <v>305</v>
      </c>
      <c r="AI17" s="38" t="s">
        <v>94</v>
      </c>
      <c r="AJ17" s="39" t="s">
        <v>95</v>
      </c>
      <c r="AK17" s="38" t="s">
        <v>99</v>
      </c>
      <c r="AL17" s="39" t="s">
        <v>307</v>
      </c>
      <c r="AM17" s="38" t="s">
        <v>91</v>
      </c>
      <c r="AN17" s="39" t="s">
        <v>308</v>
      </c>
      <c r="AO17" s="38" t="s">
        <v>94</v>
      </c>
      <c r="AP17" s="40" t="s">
        <v>95</v>
      </c>
      <c r="AQ17" s="38" t="s">
        <v>94</v>
      </c>
      <c r="AR17" s="40" t="s">
        <v>95</v>
      </c>
      <c r="AS17" s="38" t="s">
        <v>94</v>
      </c>
      <c r="AT17" s="39" t="s">
        <v>305</v>
      </c>
      <c r="AU17" s="38" t="s">
        <v>94</v>
      </c>
      <c r="AV17" s="40" t="s">
        <v>95</v>
      </c>
      <c r="AW17" s="38" t="s">
        <v>94</v>
      </c>
      <c r="AX17" s="39" t="s">
        <v>95</v>
      </c>
      <c r="AY17" s="38" t="s">
        <v>94</v>
      </c>
      <c r="AZ17" s="39" t="s">
        <v>305</v>
      </c>
      <c r="BA17" s="38" t="s">
        <v>99</v>
      </c>
      <c r="BB17" s="39" t="s">
        <v>309</v>
      </c>
      <c r="BC17" s="38" t="s">
        <v>156</v>
      </c>
      <c r="BD17" s="39" t="s">
        <v>310</v>
      </c>
      <c r="BE17" s="38" t="s">
        <v>94</v>
      </c>
      <c r="BF17" s="40" t="s">
        <v>305</v>
      </c>
      <c r="BG17" s="38" t="s">
        <v>94</v>
      </c>
      <c r="BH17" s="39" t="s">
        <v>305</v>
      </c>
      <c r="BI17" s="38" t="s">
        <v>94</v>
      </c>
      <c r="BJ17" s="39" t="s">
        <v>305</v>
      </c>
      <c r="BK17" s="38" t="s">
        <v>94</v>
      </c>
      <c r="BL17" s="40" t="s">
        <v>305</v>
      </c>
      <c r="BM17" s="38" t="s">
        <v>94</v>
      </c>
      <c r="BN17" s="40" t="s">
        <v>305</v>
      </c>
      <c r="BO17" s="38" t="s">
        <v>94</v>
      </c>
      <c r="BP17" s="39" t="s">
        <v>305</v>
      </c>
      <c r="BQ17" s="38" t="s">
        <v>94</v>
      </c>
      <c r="BR17" s="39" t="s">
        <v>311</v>
      </c>
      <c r="BS17" s="38" t="s">
        <v>91</v>
      </c>
      <c r="BT17" s="40" t="s">
        <v>312</v>
      </c>
      <c r="BU17" s="38" t="s">
        <v>94</v>
      </c>
      <c r="BV17" s="39" t="s">
        <v>313</v>
      </c>
      <c r="BW17" s="38" t="s">
        <v>94</v>
      </c>
      <c r="BX17" s="40" t="s">
        <v>95</v>
      </c>
      <c r="BY17" s="38" t="s">
        <v>94</v>
      </c>
      <c r="BZ17" s="93" t="s">
        <v>314</v>
      </c>
      <c r="CA17" s="38" t="s">
        <v>93</v>
      </c>
      <c r="CB17" s="40" t="s">
        <v>315</v>
      </c>
      <c r="CC17" s="38" t="s">
        <v>93</v>
      </c>
      <c r="CD17" s="39" t="s">
        <v>316</v>
      </c>
      <c r="CE17" s="38" t="s">
        <v>93</v>
      </c>
      <c r="CF17" s="39" t="s">
        <v>317</v>
      </c>
      <c r="CG17" s="38" t="s">
        <v>92</v>
      </c>
      <c r="CH17" s="39" t="s">
        <v>318</v>
      </c>
      <c r="CI17" s="38" t="s">
        <v>92</v>
      </c>
      <c r="CJ17" s="39" t="s">
        <v>319</v>
      </c>
      <c r="CK17" s="38" t="s">
        <v>94</v>
      </c>
      <c r="CL17" s="39" t="s">
        <v>305</v>
      </c>
      <c r="CM17" s="38" t="s">
        <v>94</v>
      </c>
      <c r="CN17" s="39" t="s">
        <v>95</v>
      </c>
      <c r="CO17" s="38" t="s">
        <v>89</v>
      </c>
      <c r="CP17" s="39" t="s">
        <v>320</v>
      </c>
      <c r="CQ17" s="38" t="s">
        <v>94</v>
      </c>
      <c r="CR17" s="40" t="s">
        <v>95</v>
      </c>
      <c r="CS17" s="38" t="s">
        <v>94</v>
      </c>
      <c r="CT17" s="39" t="s">
        <v>95</v>
      </c>
      <c r="CU17" s="38" t="s">
        <v>94</v>
      </c>
      <c r="CV17" s="39" t="s">
        <v>95</v>
      </c>
      <c r="CW17" s="41"/>
      <c r="CX17" s="41"/>
      <c r="CY17" s="41"/>
      <c r="CZ17" s="41"/>
      <c r="DA17" s="41"/>
      <c r="DB17" s="41"/>
      <c r="DC17" s="41"/>
      <c r="DD17" s="41"/>
      <c r="DE17" s="41"/>
      <c r="DF17" s="41"/>
      <c r="DG17" s="41"/>
      <c r="DH17" s="41"/>
      <c r="DI17" s="41"/>
      <c r="DJ17" s="41"/>
      <c r="DK17" s="41"/>
      <c r="DL17" s="41"/>
      <c r="DM17" s="41"/>
      <c r="DN17" s="41"/>
      <c r="DO17" s="41"/>
      <c r="DP17" s="41"/>
      <c r="DQ17" s="41"/>
      <c r="DR17" s="41"/>
      <c r="DS17" s="41"/>
      <c r="DT17" s="41"/>
      <c r="DU17" s="41"/>
      <c r="DV17" s="41"/>
      <c r="DW17" s="92" t="s">
        <v>321</v>
      </c>
      <c r="DX17" s="37"/>
      <c r="DY17" s="37"/>
      <c r="DZ17" s="37"/>
      <c r="EA17" s="37"/>
      <c r="EB17" s="37"/>
    </row>
    <row r="18" spans="1:133" s="44" customFormat="1" ht="31.5" customHeight="1" thickBot="1">
      <c r="A18" s="33">
        <v>15</v>
      </c>
      <c r="B18" s="43"/>
      <c r="C18" s="35" t="s">
        <v>322</v>
      </c>
      <c r="D18" s="36" t="s">
        <v>323</v>
      </c>
      <c r="E18" s="37">
        <v>584</v>
      </c>
      <c r="F18" s="37" t="s">
        <v>127</v>
      </c>
      <c r="G18" s="38" t="s">
        <v>94</v>
      </c>
      <c r="H18" s="39" t="s">
        <v>95</v>
      </c>
      <c r="I18" s="38" t="s">
        <v>94</v>
      </c>
      <c r="J18" s="39" t="s">
        <v>95</v>
      </c>
      <c r="K18" s="38" t="s">
        <v>94</v>
      </c>
      <c r="L18" s="39" t="s">
        <v>95</v>
      </c>
      <c r="M18" s="38" t="s">
        <v>99</v>
      </c>
      <c r="N18" s="39" t="s">
        <v>324</v>
      </c>
      <c r="O18" s="38" t="s">
        <v>99</v>
      </c>
      <c r="P18" s="39" t="s">
        <v>325</v>
      </c>
      <c r="Q18" s="38" t="s">
        <v>94</v>
      </c>
      <c r="R18" s="40" t="s">
        <v>95</v>
      </c>
      <c r="S18" s="38" t="s">
        <v>94</v>
      </c>
      <c r="T18" s="39" t="s">
        <v>95</v>
      </c>
      <c r="U18" s="38" t="s">
        <v>94</v>
      </c>
      <c r="V18" s="39" t="s">
        <v>95</v>
      </c>
      <c r="W18" s="38" t="s">
        <v>94</v>
      </c>
      <c r="X18" s="40" t="s">
        <v>95</v>
      </c>
      <c r="Y18" s="38" t="s">
        <v>94</v>
      </c>
      <c r="Z18" s="39" t="s">
        <v>95</v>
      </c>
      <c r="AA18" s="38" t="s">
        <v>94</v>
      </c>
      <c r="AB18" s="40" t="s">
        <v>95</v>
      </c>
      <c r="AC18" s="38" t="s">
        <v>99</v>
      </c>
      <c r="AD18" s="39" t="s">
        <v>326</v>
      </c>
      <c r="AE18" s="38" t="s">
        <v>94</v>
      </c>
      <c r="AF18" s="39" t="s">
        <v>95</v>
      </c>
      <c r="AG18" s="38" t="s">
        <v>99</v>
      </c>
      <c r="AH18" s="39" t="s">
        <v>327</v>
      </c>
      <c r="AI18" s="38" t="s">
        <v>94</v>
      </c>
      <c r="AJ18" s="39" t="s">
        <v>95</v>
      </c>
      <c r="AK18" s="38" t="s">
        <v>94</v>
      </c>
      <c r="AL18" s="39" t="s">
        <v>95</v>
      </c>
      <c r="AM18" s="38" t="s">
        <v>94</v>
      </c>
      <c r="AN18" s="39" t="s">
        <v>95</v>
      </c>
      <c r="AO18" s="38" t="s">
        <v>94</v>
      </c>
      <c r="AP18" s="40" t="s">
        <v>95</v>
      </c>
      <c r="AQ18" s="38" t="s">
        <v>94</v>
      </c>
      <c r="AR18" s="40" t="s">
        <v>95</v>
      </c>
      <c r="AS18" s="38" t="s">
        <v>94</v>
      </c>
      <c r="AT18" s="39" t="s">
        <v>95</v>
      </c>
      <c r="AU18" s="38" t="s">
        <v>94</v>
      </c>
      <c r="AV18" s="40" t="s">
        <v>95</v>
      </c>
      <c r="AW18" s="38" t="s">
        <v>94</v>
      </c>
      <c r="AX18" s="39" t="s">
        <v>95</v>
      </c>
      <c r="AY18" s="38" t="s">
        <v>94</v>
      </c>
      <c r="AZ18" s="39" t="s">
        <v>95</v>
      </c>
      <c r="BA18" s="38" t="s">
        <v>91</v>
      </c>
      <c r="BB18" s="39" t="s">
        <v>328</v>
      </c>
      <c r="BC18" s="38" t="s">
        <v>94</v>
      </c>
      <c r="BD18" s="39" t="s">
        <v>95</v>
      </c>
      <c r="BE18" s="38" t="s">
        <v>94</v>
      </c>
      <c r="BF18" s="40" t="s">
        <v>95</v>
      </c>
      <c r="BG18" s="38" t="s">
        <v>94</v>
      </c>
      <c r="BH18" s="39" t="s">
        <v>95</v>
      </c>
      <c r="BI18" s="38" t="s">
        <v>94</v>
      </c>
      <c r="BJ18" s="39" t="s">
        <v>95</v>
      </c>
      <c r="BK18" s="38" t="s">
        <v>94</v>
      </c>
      <c r="BL18" s="40" t="s">
        <v>95</v>
      </c>
      <c r="BM18" s="38" t="s">
        <v>94</v>
      </c>
      <c r="BN18" s="40" t="s">
        <v>95</v>
      </c>
      <c r="BO18" s="38" t="s">
        <v>91</v>
      </c>
      <c r="BP18" s="39" t="s">
        <v>329</v>
      </c>
      <c r="BQ18" s="38" t="s">
        <v>94</v>
      </c>
      <c r="BR18" s="39" t="s">
        <v>95</v>
      </c>
      <c r="BS18" s="38" t="s">
        <v>94</v>
      </c>
      <c r="BT18" s="40" t="s">
        <v>95</v>
      </c>
      <c r="BU18" s="38" t="s">
        <v>94</v>
      </c>
      <c r="BV18" s="39" t="s">
        <v>95</v>
      </c>
      <c r="BW18" s="38" t="s">
        <v>94</v>
      </c>
      <c r="BX18" s="40" t="s">
        <v>95</v>
      </c>
      <c r="BY18" s="38" t="s">
        <v>94</v>
      </c>
      <c r="BZ18" s="39" t="s">
        <v>95</v>
      </c>
      <c r="CA18" s="38" t="s">
        <v>92</v>
      </c>
      <c r="CB18" s="40" t="s">
        <v>330</v>
      </c>
      <c r="CC18" s="38" t="s">
        <v>99</v>
      </c>
      <c r="CD18" s="39" t="s">
        <v>190</v>
      </c>
      <c r="CE18" s="38" t="s">
        <v>92</v>
      </c>
      <c r="CF18" s="39" t="s">
        <v>331</v>
      </c>
      <c r="CG18" s="38" t="s">
        <v>94</v>
      </c>
      <c r="CH18" s="39" t="s">
        <v>95</v>
      </c>
      <c r="CI18" s="38" t="s">
        <v>94</v>
      </c>
      <c r="CJ18" s="39" t="s">
        <v>95</v>
      </c>
      <c r="CK18" s="38" t="s">
        <v>94</v>
      </c>
      <c r="CL18" s="39" t="s">
        <v>95</v>
      </c>
      <c r="CM18" s="38" t="s">
        <v>94</v>
      </c>
      <c r="CN18" s="39" t="s">
        <v>95</v>
      </c>
      <c r="CO18" s="38" t="s">
        <v>94</v>
      </c>
      <c r="CP18" s="39" t="s">
        <v>95</v>
      </c>
      <c r="CQ18" s="38" t="s">
        <v>91</v>
      </c>
      <c r="CR18" s="40" t="s">
        <v>329</v>
      </c>
      <c r="CS18" s="38" t="s">
        <v>94</v>
      </c>
      <c r="CT18" s="39" t="s">
        <v>95</v>
      </c>
      <c r="CU18" s="38" t="s">
        <v>94</v>
      </c>
      <c r="CV18" s="39" t="s">
        <v>95</v>
      </c>
      <c r="CW18" s="41"/>
      <c r="CX18" s="41"/>
      <c r="CY18" s="41"/>
      <c r="CZ18" s="41"/>
      <c r="DA18" s="41"/>
      <c r="DB18" s="41"/>
      <c r="DC18" s="41"/>
      <c r="DD18" s="41"/>
      <c r="DE18" s="41"/>
      <c r="DF18" s="41"/>
      <c r="DG18" s="41"/>
      <c r="DH18" s="41"/>
      <c r="DI18" s="41"/>
      <c r="DJ18" s="41"/>
      <c r="DK18" s="41"/>
      <c r="DL18" s="41"/>
      <c r="DM18" s="41"/>
      <c r="DN18" s="41"/>
      <c r="DO18" s="41"/>
      <c r="DP18" s="41"/>
      <c r="DQ18" s="41"/>
      <c r="DR18" s="41"/>
      <c r="DS18" s="41"/>
      <c r="DT18" s="41"/>
      <c r="DU18" s="41"/>
      <c r="DV18" s="41"/>
      <c r="DW18" s="92" t="s">
        <v>332</v>
      </c>
      <c r="DX18" s="37"/>
      <c r="DY18" s="37"/>
      <c r="DZ18" s="37"/>
      <c r="EA18" s="37"/>
      <c r="EB18" s="37"/>
    </row>
    <row r="19" spans="1:133" s="44" customFormat="1" ht="57.75" customHeight="1" thickBot="1">
      <c r="A19" s="33">
        <v>16</v>
      </c>
      <c r="B19" s="43"/>
      <c r="C19" s="35" t="s">
        <v>333</v>
      </c>
      <c r="D19" s="36" t="s">
        <v>126</v>
      </c>
      <c r="E19" s="37">
        <v>326</v>
      </c>
      <c r="F19" s="37" t="s">
        <v>127</v>
      </c>
      <c r="G19" s="38" t="s">
        <v>94</v>
      </c>
      <c r="H19" s="39" t="s">
        <v>95</v>
      </c>
      <c r="I19" s="38" t="s">
        <v>94</v>
      </c>
      <c r="J19" s="39" t="s">
        <v>95</v>
      </c>
      <c r="K19" s="38" t="s">
        <v>94</v>
      </c>
      <c r="L19" s="39" t="s">
        <v>95</v>
      </c>
      <c r="M19" s="38" t="s">
        <v>94</v>
      </c>
      <c r="N19" s="39" t="s">
        <v>95</v>
      </c>
      <c r="O19" s="38" t="s">
        <v>99</v>
      </c>
      <c r="P19" s="39" t="s">
        <v>334</v>
      </c>
      <c r="Q19" s="38" t="s">
        <v>94</v>
      </c>
      <c r="R19" s="40" t="s">
        <v>95</v>
      </c>
      <c r="S19" s="38" t="s">
        <v>94</v>
      </c>
      <c r="T19" s="39" t="s">
        <v>95</v>
      </c>
      <c r="U19" s="38" t="s">
        <v>94</v>
      </c>
      <c r="V19" s="39" t="s">
        <v>95</v>
      </c>
      <c r="W19" s="38" t="s">
        <v>94</v>
      </c>
      <c r="X19" s="40" t="s">
        <v>95</v>
      </c>
      <c r="Y19" s="38" t="s">
        <v>94</v>
      </c>
      <c r="Z19" s="39" t="s">
        <v>95</v>
      </c>
      <c r="AA19" s="38" t="s">
        <v>94</v>
      </c>
      <c r="AB19" s="40" t="s">
        <v>95</v>
      </c>
      <c r="AC19" s="38" t="s">
        <v>89</v>
      </c>
      <c r="AD19" s="39" t="s">
        <v>335</v>
      </c>
      <c r="AE19" s="38" t="s">
        <v>94</v>
      </c>
      <c r="AF19" s="39" t="s">
        <v>95</v>
      </c>
      <c r="AG19" s="38" t="s">
        <v>94</v>
      </c>
      <c r="AH19" s="39" t="s">
        <v>95</v>
      </c>
      <c r="AI19" s="38" t="s">
        <v>94</v>
      </c>
      <c r="AJ19" s="39" t="s">
        <v>95</v>
      </c>
      <c r="AK19" s="38" t="s">
        <v>94</v>
      </c>
      <c r="AL19" s="39" t="s">
        <v>95</v>
      </c>
      <c r="AM19" s="38" t="s">
        <v>94</v>
      </c>
      <c r="AN19" s="39" t="s">
        <v>95</v>
      </c>
      <c r="AO19" s="38" t="s">
        <v>94</v>
      </c>
      <c r="AP19" s="40" t="s">
        <v>95</v>
      </c>
      <c r="AQ19" s="38" t="s">
        <v>94</v>
      </c>
      <c r="AR19" s="40" t="s">
        <v>95</v>
      </c>
      <c r="AS19" s="38" t="s">
        <v>94</v>
      </c>
      <c r="AT19" s="39" t="s">
        <v>95</v>
      </c>
      <c r="AU19" s="38" t="s">
        <v>94</v>
      </c>
      <c r="AV19" s="40" t="s">
        <v>95</v>
      </c>
      <c r="AW19" s="38" t="s">
        <v>94</v>
      </c>
      <c r="AX19" s="39" t="s">
        <v>95</v>
      </c>
      <c r="AY19" s="38" t="s">
        <v>94</v>
      </c>
      <c r="AZ19" s="39" t="s">
        <v>95</v>
      </c>
      <c r="BA19" s="38" t="s">
        <v>275</v>
      </c>
      <c r="BB19" s="39" t="s">
        <v>336</v>
      </c>
      <c r="BC19" s="38" t="s">
        <v>94</v>
      </c>
      <c r="BD19" s="39" t="s">
        <v>95</v>
      </c>
      <c r="BE19" s="38" t="s">
        <v>94</v>
      </c>
      <c r="BF19" s="40" t="s">
        <v>95</v>
      </c>
      <c r="BG19" s="38" t="s">
        <v>94</v>
      </c>
      <c r="BH19" s="39" t="s">
        <v>95</v>
      </c>
      <c r="BI19" s="38" t="s">
        <v>94</v>
      </c>
      <c r="BJ19" s="39" t="s">
        <v>95</v>
      </c>
      <c r="BK19" s="38" t="s">
        <v>94</v>
      </c>
      <c r="BL19" s="40" t="s">
        <v>95</v>
      </c>
      <c r="BM19" s="38" t="s">
        <v>94</v>
      </c>
      <c r="BN19" s="40" t="s">
        <v>95</v>
      </c>
      <c r="BO19" s="38" t="s">
        <v>156</v>
      </c>
      <c r="BP19" s="39" t="s">
        <v>337</v>
      </c>
      <c r="BQ19" s="38" t="s">
        <v>94</v>
      </c>
      <c r="BR19" s="39" t="s">
        <v>95</v>
      </c>
      <c r="BS19" s="38" t="s">
        <v>94</v>
      </c>
      <c r="BT19" s="40" t="s">
        <v>95</v>
      </c>
      <c r="BU19" s="38" t="s">
        <v>94</v>
      </c>
      <c r="BV19" s="39" t="s">
        <v>95</v>
      </c>
      <c r="BW19" s="38" t="s">
        <v>94</v>
      </c>
      <c r="BX19" s="40" t="s">
        <v>95</v>
      </c>
      <c r="BY19" s="38" t="s">
        <v>94</v>
      </c>
      <c r="BZ19" s="39" t="s">
        <v>95</v>
      </c>
      <c r="CA19" s="38" t="s">
        <v>91</v>
      </c>
      <c r="CB19" s="40" t="s">
        <v>338</v>
      </c>
      <c r="CC19" s="38" t="s">
        <v>94</v>
      </c>
      <c r="CD19" s="39" t="s">
        <v>95</v>
      </c>
      <c r="CE19" s="38" t="s">
        <v>94</v>
      </c>
      <c r="CF19" s="39" t="s">
        <v>95</v>
      </c>
      <c r="CG19" s="38" t="s">
        <v>91</v>
      </c>
      <c r="CH19" s="39" t="s">
        <v>339</v>
      </c>
      <c r="CI19" s="38" t="s">
        <v>94</v>
      </c>
      <c r="CJ19" s="39" t="s">
        <v>95</v>
      </c>
      <c r="CK19" s="38" t="s">
        <v>94</v>
      </c>
      <c r="CL19" s="39" t="s">
        <v>95</v>
      </c>
      <c r="CM19" s="38" t="s">
        <v>94</v>
      </c>
      <c r="CN19" s="39" t="s">
        <v>95</v>
      </c>
      <c r="CO19" s="38" t="s">
        <v>156</v>
      </c>
      <c r="CP19" s="39" t="s">
        <v>340</v>
      </c>
      <c r="CQ19" s="38" t="s">
        <v>94</v>
      </c>
      <c r="CR19" s="40" t="s">
        <v>95</v>
      </c>
      <c r="CS19" s="38" t="s">
        <v>94</v>
      </c>
      <c r="CT19" s="39" t="s">
        <v>95</v>
      </c>
      <c r="CU19" s="38" t="s">
        <v>94</v>
      </c>
      <c r="CV19" s="39" t="s">
        <v>95</v>
      </c>
      <c r="CW19" s="41"/>
      <c r="CX19" s="41"/>
      <c r="CY19" s="41"/>
      <c r="CZ19" s="41"/>
      <c r="DA19" s="41"/>
      <c r="DB19" s="41"/>
      <c r="DC19" s="41"/>
      <c r="DD19" s="41"/>
      <c r="DE19" s="41"/>
      <c r="DF19" s="41"/>
      <c r="DG19" s="41"/>
      <c r="DH19" s="41"/>
      <c r="DI19" s="41"/>
      <c r="DJ19" s="41"/>
      <c r="DK19" s="41"/>
      <c r="DL19" s="41"/>
      <c r="DM19" s="41"/>
      <c r="DN19" s="41"/>
      <c r="DO19" s="41"/>
      <c r="DP19" s="41"/>
      <c r="DQ19" s="41"/>
      <c r="DR19" s="41"/>
      <c r="DS19" s="41"/>
      <c r="DT19" s="41"/>
      <c r="DU19" s="41"/>
      <c r="DV19" s="41"/>
      <c r="DW19" s="92" t="s">
        <v>341</v>
      </c>
      <c r="DX19" s="37"/>
      <c r="DY19" s="37"/>
      <c r="DZ19" s="37"/>
      <c r="EA19" s="37"/>
      <c r="EB19" s="37"/>
    </row>
    <row r="20" spans="1:133" s="44" customFormat="1" ht="31.5" customHeight="1" thickBot="1">
      <c r="A20" s="33">
        <v>17</v>
      </c>
      <c r="B20" s="43"/>
      <c r="C20" s="35" t="s">
        <v>342</v>
      </c>
      <c r="D20" s="36" t="s">
        <v>343</v>
      </c>
      <c r="E20" s="37">
        <v>372</v>
      </c>
      <c r="F20" s="37" t="s">
        <v>144</v>
      </c>
      <c r="G20" s="38" t="s">
        <v>94</v>
      </c>
      <c r="H20" s="39" t="s">
        <v>95</v>
      </c>
      <c r="I20" s="38" t="s">
        <v>94</v>
      </c>
      <c r="J20" s="39" t="s">
        <v>95</v>
      </c>
      <c r="K20" s="38" t="s">
        <v>94</v>
      </c>
      <c r="L20" s="39" t="s">
        <v>95</v>
      </c>
      <c r="M20" s="38" t="s">
        <v>94</v>
      </c>
      <c r="N20" s="39" t="s">
        <v>95</v>
      </c>
      <c r="O20" s="38" t="s">
        <v>94</v>
      </c>
      <c r="P20" s="39" t="s">
        <v>95</v>
      </c>
      <c r="Q20" s="38" t="s">
        <v>94</v>
      </c>
      <c r="R20" s="40" t="s">
        <v>95</v>
      </c>
      <c r="S20" s="38" t="s">
        <v>94</v>
      </c>
      <c r="T20" s="39" t="s">
        <v>95</v>
      </c>
      <c r="U20" s="38" t="s">
        <v>94</v>
      </c>
      <c r="V20" s="39" t="s">
        <v>95</v>
      </c>
      <c r="W20" s="38" t="s">
        <v>94</v>
      </c>
      <c r="X20" s="40" t="s">
        <v>95</v>
      </c>
      <c r="Y20" s="38" t="s">
        <v>94</v>
      </c>
      <c r="Z20" s="39" t="s">
        <v>95</v>
      </c>
      <c r="AA20" s="38" t="s">
        <v>94</v>
      </c>
      <c r="AB20" s="40" t="s">
        <v>95</v>
      </c>
      <c r="AC20" s="38" t="s">
        <v>94</v>
      </c>
      <c r="AD20" s="39" t="s">
        <v>95</v>
      </c>
      <c r="AE20" s="38" t="s">
        <v>94</v>
      </c>
      <c r="AF20" s="39" t="s">
        <v>95</v>
      </c>
      <c r="AG20" s="38" t="s">
        <v>94</v>
      </c>
      <c r="AH20" s="39" t="s">
        <v>95</v>
      </c>
      <c r="AI20" s="38" t="s">
        <v>94</v>
      </c>
      <c r="AJ20" s="39" t="s">
        <v>95</v>
      </c>
      <c r="AK20" s="38" t="s">
        <v>94</v>
      </c>
      <c r="AL20" s="39" t="s">
        <v>95</v>
      </c>
      <c r="AM20" s="38" t="s">
        <v>94</v>
      </c>
      <c r="AN20" s="39" t="s">
        <v>95</v>
      </c>
      <c r="AO20" s="38" t="s">
        <v>94</v>
      </c>
      <c r="AP20" s="40" t="s">
        <v>95</v>
      </c>
      <c r="AQ20" s="38" t="s">
        <v>94</v>
      </c>
      <c r="AR20" s="40" t="s">
        <v>95</v>
      </c>
      <c r="AS20" s="38" t="s">
        <v>94</v>
      </c>
      <c r="AT20" s="39" t="s">
        <v>95</v>
      </c>
      <c r="AU20" s="38" t="s">
        <v>94</v>
      </c>
      <c r="AV20" s="40" t="s">
        <v>95</v>
      </c>
      <c r="AW20" s="38" t="s">
        <v>94</v>
      </c>
      <c r="AX20" s="39" t="s">
        <v>95</v>
      </c>
      <c r="AY20" s="38" t="s">
        <v>94</v>
      </c>
      <c r="AZ20" s="39" t="s">
        <v>95</v>
      </c>
      <c r="BA20" s="38" t="s">
        <v>94</v>
      </c>
      <c r="BB20" s="39" t="s">
        <v>95</v>
      </c>
      <c r="BC20" s="38" t="s">
        <v>94</v>
      </c>
      <c r="BD20" s="39" t="s">
        <v>95</v>
      </c>
      <c r="BE20" s="38" t="s">
        <v>94</v>
      </c>
      <c r="BF20" s="40" t="s">
        <v>95</v>
      </c>
      <c r="BG20" s="38" t="s">
        <v>94</v>
      </c>
      <c r="BH20" s="39" t="s">
        <v>95</v>
      </c>
      <c r="BI20" s="38" t="s">
        <v>94</v>
      </c>
      <c r="BJ20" s="39" t="s">
        <v>95</v>
      </c>
      <c r="BK20" s="38" t="s">
        <v>94</v>
      </c>
      <c r="BL20" s="40" t="s">
        <v>95</v>
      </c>
      <c r="BM20" s="38" t="s">
        <v>94</v>
      </c>
      <c r="BN20" s="40" t="s">
        <v>95</v>
      </c>
      <c r="BO20" s="38" t="s">
        <v>94</v>
      </c>
      <c r="BP20" s="39" t="s">
        <v>95</v>
      </c>
      <c r="BQ20" s="38" t="s">
        <v>92</v>
      </c>
      <c r="BR20" s="39" t="s">
        <v>344</v>
      </c>
      <c r="BS20" s="38" t="s">
        <v>99</v>
      </c>
      <c r="BT20" s="40" t="s">
        <v>345</v>
      </c>
      <c r="BU20" s="38" t="s">
        <v>92</v>
      </c>
      <c r="BV20" s="39" t="s">
        <v>346</v>
      </c>
      <c r="BW20" s="38" t="s">
        <v>94</v>
      </c>
      <c r="BX20" s="40" t="s">
        <v>95</v>
      </c>
      <c r="BY20" s="38" t="s">
        <v>92</v>
      </c>
      <c r="BZ20" s="39" t="s">
        <v>346</v>
      </c>
      <c r="CA20" s="38" t="s">
        <v>94</v>
      </c>
      <c r="CB20" s="40" t="s">
        <v>95</v>
      </c>
      <c r="CC20" s="38" t="s">
        <v>94</v>
      </c>
      <c r="CD20" s="39" t="s">
        <v>95</v>
      </c>
      <c r="CE20" s="38" t="s">
        <v>94</v>
      </c>
      <c r="CF20" s="39" t="s">
        <v>95</v>
      </c>
      <c r="CG20" s="38" t="s">
        <v>94</v>
      </c>
      <c r="CH20" s="39" t="s">
        <v>95</v>
      </c>
      <c r="CI20" s="38" t="s">
        <v>94</v>
      </c>
      <c r="CJ20" s="39" t="s">
        <v>95</v>
      </c>
      <c r="CK20" s="38" t="s">
        <v>94</v>
      </c>
      <c r="CL20" s="39" t="s">
        <v>95</v>
      </c>
      <c r="CM20" s="38" t="s">
        <v>94</v>
      </c>
      <c r="CN20" s="39" t="s">
        <v>95</v>
      </c>
      <c r="CO20" s="38" t="s">
        <v>94</v>
      </c>
      <c r="CP20" s="39" t="s">
        <v>95</v>
      </c>
      <c r="CQ20" s="38" t="s">
        <v>94</v>
      </c>
      <c r="CR20" s="40" t="s">
        <v>95</v>
      </c>
      <c r="CS20" s="38" t="s">
        <v>92</v>
      </c>
      <c r="CT20" s="39" t="s">
        <v>347</v>
      </c>
      <c r="CU20" s="38" t="s">
        <v>91</v>
      </c>
      <c r="CV20" s="39" t="s">
        <v>348</v>
      </c>
      <c r="CW20" s="41"/>
      <c r="CX20" s="41"/>
      <c r="CY20" s="41"/>
      <c r="CZ20" s="41"/>
      <c r="DA20" s="41"/>
      <c r="DB20" s="41"/>
      <c r="DC20" s="41"/>
      <c r="DD20" s="41"/>
      <c r="DE20" s="41"/>
      <c r="DF20" s="41"/>
      <c r="DG20" s="41"/>
      <c r="DH20" s="41"/>
      <c r="DI20" s="41"/>
      <c r="DJ20" s="41"/>
      <c r="DK20" s="41"/>
      <c r="DL20" s="41"/>
      <c r="DM20" s="41"/>
      <c r="DN20" s="41"/>
      <c r="DO20" s="41"/>
      <c r="DP20" s="41"/>
      <c r="DQ20" s="41"/>
      <c r="DR20" s="41"/>
      <c r="DS20" s="41"/>
      <c r="DT20" s="41"/>
      <c r="DU20" s="41"/>
      <c r="DV20" s="41"/>
      <c r="DW20" s="92" t="s">
        <v>349</v>
      </c>
      <c r="DX20" s="37"/>
      <c r="DY20" s="37"/>
      <c r="DZ20" s="37"/>
      <c r="EA20" s="37"/>
      <c r="EB20" s="37"/>
    </row>
    <row r="21" spans="1:133" s="44" customFormat="1" ht="31.5" customHeight="1" thickBot="1">
      <c r="A21" s="33">
        <v>18</v>
      </c>
      <c r="B21" s="43"/>
      <c r="C21" s="35" t="s">
        <v>350</v>
      </c>
      <c r="D21" s="36" t="s">
        <v>351</v>
      </c>
      <c r="E21" s="37">
        <v>317</v>
      </c>
      <c r="F21" s="37" t="s">
        <v>352</v>
      </c>
      <c r="G21" s="38" t="s">
        <v>94</v>
      </c>
      <c r="H21" s="39" t="s">
        <v>95</v>
      </c>
      <c r="I21" s="38" t="s">
        <v>94</v>
      </c>
      <c r="J21" s="39" t="s">
        <v>95</v>
      </c>
      <c r="K21" s="38" t="s">
        <v>94</v>
      </c>
      <c r="L21" s="39" t="s">
        <v>95</v>
      </c>
      <c r="M21" s="38" t="s">
        <v>94</v>
      </c>
      <c r="N21" s="39" t="s">
        <v>95</v>
      </c>
      <c r="O21" s="38" t="s">
        <v>94</v>
      </c>
      <c r="P21" s="39" t="s">
        <v>95</v>
      </c>
      <c r="Q21" s="38" t="s">
        <v>94</v>
      </c>
      <c r="R21" s="40" t="s">
        <v>95</v>
      </c>
      <c r="S21" s="38" t="s">
        <v>94</v>
      </c>
      <c r="T21" s="39" t="s">
        <v>95</v>
      </c>
      <c r="U21" s="38" t="s">
        <v>94</v>
      </c>
      <c r="V21" s="39" t="s">
        <v>95</v>
      </c>
      <c r="W21" s="38" t="s">
        <v>94</v>
      </c>
      <c r="X21" s="40" t="s">
        <v>95</v>
      </c>
      <c r="Y21" s="38" t="s">
        <v>94</v>
      </c>
      <c r="Z21" s="39" t="s">
        <v>95</v>
      </c>
      <c r="AA21" s="38" t="s">
        <v>94</v>
      </c>
      <c r="AB21" s="40" t="s">
        <v>95</v>
      </c>
      <c r="AC21" s="38" t="s">
        <v>94</v>
      </c>
      <c r="AD21" s="39" t="s">
        <v>95</v>
      </c>
      <c r="AE21" s="38" t="s">
        <v>94</v>
      </c>
      <c r="AF21" s="39" t="s">
        <v>95</v>
      </c>
      <c r="AG21" s="38" t="s">
        <v>94</v>
      </c>
      <c r="AH21" s="39" t="s">
        <v>95</v>
      </c>
      <c r="AI21" s="38" t="s">
        <v>94</v>
      </c>
      <c r="AJ21" s="39" t="s">
        <v>95</v>
      </c>
      <c r="AK21" s="38" t="s">
        <v>94</v>
      </c>
      <c r="AL21" s="39" t="s">
        <v>95</v>
      </c>
      <c r="AM21" s="38" t="s">
        <v>94</v>
      </c>
      <c r="AN21" s="39" t="s">
        <v>95</v>
      </c>
      <c r="AO21" s="38" t="s">
        <v>94</v>
      </c>
      <c r="AP21" s="40" t="s">
        <v>95</v>
      </c>
      <c r="AQ21" s="38" t="s">
        <v>94</v>
      </c>
      <c r="AR21" s="40" t="s">
        <v>95</v>
      </c>
      <c r="AS21" s="38" t="s">
        <v>99</v>
      </c>
      <c r="AT21" s="39" t="s">
        <v>353</v>
      </c>
      <c r="AU21" s="38" t="s">
        <v>99</v>
      </c>
      <c r="AV21" s="40" t="s">
        <v>354</v>
      </c>
      <c r="AW21" s="38" t="s">
        <v>99</v>
      </c>
      <c r="AX21" s="39" t="s">
        <v>355</v>
      </c>
      <c r="AY21" s="38" t="s">
        <v>99</v>
      </c>
      <c r="AZ21" s="39" t="s">
        <v>356</v>
      </c>
      <c r="BA21" s="38" t="s">
        <v>94</v>
      </c>
      <c r="BB21" s="39" t="s">
        <v>95</v>
      </c>
      <c r="BC21" s="38" t="s">
        <v>94</v>
      </c>
      <c r="BD21" s="39" t="s">
        <v>95</v>
      </c>
      <c r="BE21" s="38" t="s">
        <v>94</v>
      </c>
      <c r="BF21" s="40" t="s">
        <v>95</v>
      </c>
      <c r="BG21" s="38" t="s">
        <v>94</v>
      </c>
      <c r="BH21" s="39" t="s">
        <v>95</v>
      </c>
      <c r="BI21" s="38" t="s">
        <v>94</v>
      </c>
      <c r="BJ21" s="39" t="s">
        <v>95</v>
      </c>
      <c r="BK21" s="38" t="s">
        <v>94</v>
      </c>
      <c r="BL21" s="40" t="s">
        <v>95</v>
      </c>
      <c r="BM21" s="38" t="s">
        <v>94</v>
      </c>
      <c r="BN21" s="40" t="s">
        <v>95</v>
      </c>
      <c r="BO21" s="38" t="s">
        <v>94</v>
      </c>
      <c r="BP21" s="39" t="s">
        <v>95</v>
      </c>
      <c r="BQ21" s="38" t="s">
        <v>91</v>
      </c>
      <c r="BR21" s="39" t="s">
        <v>357</v>
      </c>
      <c r="BS21" s="38" t="s">
        <v>91</v>
      </c>
      <c r="BT21" s="40" t="s">
        <v>358</v>
      </c>
      <c r="BU21" s="38" t="s">
        <v>91</v>
      </c>
      <c r="BV21" s="39" t="s">
        <v>359</v>
      </c>
      <c r="BW21" s="38" t="s">
        <v>89</v>
      </c>
      <c r="BX21" s="40" t="s">
        <v>360</v>
      </c>
      <c r="BY21" s="38" t="s">
        <v>91</v>
      </c>
      <c r="BZ21" s="39" t="s">
        <v>361</v>
      </c>
      <c r="CA21" s="38" t="s">
        <v>91</v>
      </c>
      <c r="CB21" s="40" t="s">
        <v>362</v>
      </c>
      <c r="CC21" s="38" t="s">
        <v>94</v>
      </c>
      <c r="CD21" s="39" t="s">
        <v>95</v>
      </c>
      <c r="CE21" s="38" t="s">
        <v>94</v>
      </c>
      <c r="CF21" s="39" t="s">
        <v>95</v>
      </c>
      <c r="CG21" s="38" t="s">
        <v>94</v>
      </c>
      <c r="CH21" s="39" t="s">
        <v>95</v>
      </c>
      <c r="CI21" s="38" t="s">
        <v>94</v>
      </c>
      <c r="CJ21" s="39" t="s">
        <v>95</v>
      </c>
      <c r="CK21" s="38" t="s">
        <v>94</v>
      </c>
      <c r="CL21" s="39" t="s">
        <v>95</v>
      </c>
      <c r="CM21" s="38" t="s">
        <v>94</v>
      </c>
      <c r="CN21" s="39" t="s">
        <v>95</v>
      </c>
      <c r="CO21" s="38" t="s">
        <v>94</v>
      </c>
      <c r="CP21" s="39" t="s">
        <v>95</v>
      </c>
      <c r="CQ21" s="38" t="s">
        <v>94</v>
      </c>
      <c r="CR21" s="40" t="s">
        <v>95</v>
      </c>
      <c r="CS21" s="38" t="s">
        <v>94</v>
      </c>
      <c r="CT21" s="39" t="s">
        <v>95</v>
      </c>
      <c r="CU21" s="38" t="s">
        <v>99</v>
      </c>
      <c r="CV21" s="39" t="s">
        <v>363</v>
      </c>
      <c r="CW21" s="41"/>
      <c r="CX21" s="41"/>
      <c r="CY21" s="41"/>
      <c r="CZ21" s="41"/>
      <c r="DA21" s="41"/>
      <c r="DB21" s="41"/>
      <c r="DC21" s="41"/>
      <c r="DD21" s="41"/>
      <c r="DE21" s="41"/>
      <c r="DF21" s="41"/>
      <c r="DG21" s="41"/>
      <c r="DH21" s="41"/>
      <c r="DI21" s="41"/>
      <c r="DJ21" s="41"/>
      <c r="DK21" s="41"/>
      <c r="DL21" s="41"/>
      <c r="DM21" s="41"/>
      <c r="DN21" s="41"/>
      <c r="DO21" s="41"/>
      <c r="DP21" s="41"/>
      <c r="DQ21" s="41"/>
      <c r="DR21" s="41"/>
      <c r="DS21" s="41"/>
      <c r="DT21" s="41"/>
      <c r="DU21" s="41"/>
      <c r="DV21" s="41"/>
      <c r="DW21" s="92" t="s">
        <v>364</v>
      </c>
      <c r="DX21" s="37"/>
      <c r="DY21" s="37"/>
      <c r="DZ21" s="37"/>
      <c r="EA21" s="37"/>
      <c r="EB21" s="37"/>
      <c r="EC21" s="46" t="s">
        <v>365</v>
      </c>
    </row>
    <row r="22" spans="1:133" s="47" customFormat="1" ht="31.5" customHeight="1" thickBot="1">
      <c r="A22" s="33">
        <v>19</v>
      </c>
      <c r="B22" s="43"/>
      <c r="C22" s="35" t="s">
        <v>366</v>
      </c>
      <c r="D22" s="36" t="s">
        <v>200</v>
      </c>
      <c r="E22" s="37">
        <v>327</v>
      </c>
      <c r="F22" s="37" t="s">
        <v>244</v>
      </c>
      <c r="G22" s="38" t="s">
        <v>92</v>
      </c>
      <c r="H22" s="39" t="s">
        <v>367</v>
      </c>
      <c r="I22" s="38" t="s">
        <v>92</v>
      </c>
      <c r="J22" s="39" t="s">
        <v>368</v>
      </c>
      <c r="K22" s="38" t="s">
        <v>99</v>
      </c>
      <c r="L22" s="39" t="s">
        <v>369</v>
      </c>
      <c r="M22" s="38" t="s">
        <v>91</v>
      </c>
      <c r="N22" s="39" t="s">
        <v>370</v>
      </c>
      <c r="O22" s="38" t="s">
        <v>99</v>
      </c>
      <c r="P22" s="39" t="s">
        <v>371</v>
      </c>
      <c r="Q22" s="38" t="s">
        <v>94</v>
      </c>
      <c r="R22" s="40" t="s">
        <v>95</v>
      </c>
      <c r="S22" s="38" t="s">
        <v>89</v>
      </c>
      <c r="T22" s="39" t="s">
        <v>372</v>
      </c>
      <c r="U22" s="38" t="s">
        <v>92</v>
      </c>
      <c r="V22" s="39" t="s">
        <v>373</v>
      </c>
      <c r="W22" s="38" t="s">
        <v>91</v>
      </c>
      <c r="X22" s="40" t="s">
        <v>374</v>
      </c>
      <c r="Y22" s="38" t="s">
        <v>99</v>
      </c>
      <c r="Z22" s="39" t="s">
        <v>375</v>
      </c>
      <c r="AA22" s="38" t="s">
        <v>92</v>
      </c>
      <c r="AB22" s="40" t="s">
        <v>376</v>
      </c>
      <c r="AC22" s="38" t="s">
        <v>91</v>
      </c>
      <c r="AD22" s="39" t="s">
        <v>377</v>
      </c>
      <c r="AE22" s="38" t="s">
        <v>94</v>
      </c>
      <c r="AF22" s="39" t="s">
        <v>378</v>
      </c>
      <c r="AG22" s="38" t="s">
        <v>91</v>
      </c>
      <c r="AH22" s="39" t="s">
        <v>378</v>
      </c>
      <c r="AI22" s="38" t="s">
        <v>91</v>
      </c>
      <c r="AJ22" s="39" t="s">
        <v>379</v>
      </c>
      <c r="AK22" s="38" t="s">
        <v>94</v>
      </c>
      <c r="AL22" s="39" t="s">
        <v>95</v>
      </c>
      <c r="AM22" s="38" t="s">
        <v>94</v>
      </c>
      <c r="AN22" s="39" t="s">
        <v>95</v>
      </c>
      <c r="AO22" s="38" t="s">
        <v>94</v>
      </c>
      <c r="AP22" s="40" t="s">
        <v>95</v>
      </c>
      <c r="AQ22" s="38" t="s">
        <v>94</v>
      </c>
      <c r="AR22" s="40" t="s">
        <v>95</v>
      </c>
      <c r="AS22" s="38" t="s">
        <v>92</v>
      </c>
      <c r="AT22" s="39" t="s">
        <v>380</v>
      </c>
      <c r="AU22" s="38" t="s">
        <v>92</v>
      </c>
      <c r="AV22" s="40" t="s">
        <v>381</v>
      </c>
      <c r="AW22" s="38" t="s">
        <v>99</v>
      </c>
      <c r="AX22" s="39" t="s">
        <v>382</v>
      </c>
      <c r="AY22" s="38" t="s">
        <v>99</v>
      </c>
      <c r="AZ22" s="39" t="s">
        <v>383</v>
      </c>
      <c r="BA22" s="38" t="s">
        <v>92</v>
      </c>
      <c r="BB22" s="39" t="s">
        <v>384</v>
      </c>
      <c r="BC22" s="38" t="s">
        <v>99</v>
      </c>
      <c r="BD22" s="39" t="s">
        <v>385</v>
      </c>
      <c r="BE22" s="38" t="s">
        <v>99</v>
      </c>
      <c r="BF22" s="40" t="s">
        <v>386</v>
      </c>
      <c r="BG22" s="38" t="s">
        <v>94</v>
      </c>
      <c r="BH22" s="39" t="s">
        <v>387</v>
      </c>
      <c r="BI22" s="38" t="s">
        <v>94</v>
      </c>
      <c r="BJ22" s="39" t="s">
        <v>95</v>
      </c>
      <c r="BK22" s="38" t="s">
        <v>99</v>
      </c>
      <c r="BL22" s="40" t="s">
        <v>388</v>
      </c>
      <c r="BM22" s="38" t="s">
        <v>99</v>
      </c>
      <c r="BN22" s="40" t="s">
        <v>389</v>
      </c>
      <c r="BO22" s="38" t="s">
        <v>94</v>
      </c>
      <c r="BP22" s="39" t="s">
        <v>95</v>
      </c>
      <c r="BQ22" s="38" t="s">
        <v>92</v>
      </c>
      <c r="BR22" s="39" t="s">
        <v>390</v>
      </c>
      <c r="BS22" s="38" t="s">
        <v>92</v>
      </c>
      <c r="BT22" s="40" t="s">
        <v>391</v>
      </c>
      <c r="BU22" s="38" t="s">
        <v>91</v>
      </c>
      <c r="BV22" s="39" t="s">
        <v>392</v>
      </c>
      <c r="BW22" s="38" t="s">
        <v>94</v>
      </c>
      <c r="BX22" s="40" t="s">
        <v>95</v>
      </c>
      <c r="BY22" s="38" t="s">
        <v>91</v>
      </c>
      <c r="BZ22" s="39" t="s">
        <v>392</v>
      </c>
      <c r="CA22" s="38" t="s">
        <v>92</v>
      </c>
      <c r="CB22" s="40" t="s">
        <v>393</v>
      </c>
      <c r="CC22" s="38" t="s">
        <v>92</v>
      </c>
      <c r="CD22" s="39" t="s">
        <v>190</v>
      </c>
      <c r="CE22" s="38" t="s">
        <v>92</v>
      </c>
      <c r="CF22" s="39" t="s">
        <v>394</v>
      </c>
      <c r="CG22" s="38" t="s">
        <v>94</v>
      </c>
      <c r="CH22" s="39" t="s">
        <v>95</v>
      </c>
      <c r="CI22" s="38" t="s">
        <v>94</v>
      </c>
      <c r="CJ22" s="39" t="s">
        <v>95</v>
      </c>
      <c r="CK22" s="38" t="s">
        <v>94</v>
      </c>
      <c r="CL22" s="39" t="s">
        <v>95</v>
      </c>
      <c r="CM22" s="38" t="s">
        <v>94</v>
      </c>
      <c r="CN22" s="39" t="s">
        <v>95</v>
      </c>
      <c r="CO22" s="38" t="s">
        <v>89</v>
      </c>
      <c r="CP22" s="39" t="s">
        <v>395</v>
      </c>
      <c r="CQ22" s="38" t="s">
        <v>91</v>
      </c>
      <c r="CR22" s="40" t="s">
        <v>396</v>
      </c>
      <c r="CS22" s="38" t="s">
        <v>94</v>
      </c>
      <c r="CT22" s="39" t="s">
        <v>95</v>
      </c>
      <c r="CU22" s="38" t="s">
        <v>94</v>
      </c>
      <c r="CV22" s="39" t="s">
        <v>397</v>
      </c>
      <c r="CW22" s="41"/>
      <c r="CX22" s="41"/>
      <c r="CY22" s="41"/>
      <c r="CZ22" s="41"/>
      <c r="DA22" s="41"/>
      <c r="DB22" s="41"/>
      <c r="DC22" s="41"/>
      <c r="DD22" s="41"/>
      <c r="DE22" s="41"/>
      <c r="DF22" s="41"/>
      <c r="DG22" s="41"/>
      <c r="DH22" s="41"/>
      <c r="DI22" s="41"/>
      <c r="DJ22" s="41"/>
      <c r="DK22" s="41"/>
      <c r="DL22" s="41"/>
      <c r="DM22" s="41"/>
      <c r="DN22" s="41"/>
      <c r="DO22" s="41"/>
      <c r="DP22" s="41"/>
      <c r="DQ22" s="41"/>
      <c r="DR22" s="41"/>
      <c r="DS22" s="41"/>
      <c r="DT22" s="41"/>
      <c r="DU22" s="41"/>
      <c r="DV22" s="41"/>
      <c r="DW22" s="92" t="s">
        <v>398</v>
      </c>
      <c r="DX22" s="37"/>
      <c r="DY22" s="37"/>
      <c r="DZ22" s="37"/>
      <c r="EA22" s="37"/>
      <c r="EB22" s="37"/>
      <c r="EC22" s="44"/>
    </row>
    <row r="23" spans="1:133" s="47" customFormat="1" ht="31.5" customHeight="1" thickBot="1">
      <c r="A23" s="33">
        <v>20</v>
      </c>
      <c r="B23" s="43"/>
      <c r="C23" s="35" t="s">
        <v>399</v>
      </c>
      <c r="D23" s="36" t="s">
        <v>200</v>
      </c>
      <c r="E23" s="37">
        <v>328</v>
      </c>
      <c r="F23" s="37" t="s">
        <v>244</v>
      </c>
      <c r="G23" s="38" t="s">
        <v>92</v>
      </c>
      <c r="H23" s="39" t="s">
        <v>400</v>
      </c>
      <c r="I23" s="38" t="s">
        <v>92</v>
      </c>
      <c r="J23" s="39" t="s">
        <v>401</v>
      </c>
      <c r="K23" s="38" t="s">
        <v>91</v>
      </c>
      <c r="L23" s="39" t="s">
        <v>402</v>
      </c>
      <c r="M23" s="38" t="s">
        <v>94</v>
      </c>
      <c r="N23" s="39" t="s">
        <v>95</v>
      </c>
      <c r="O23" s="38" t="s">
        <v>94</v>
      </c>
      <c r="P23" s="39" t="s">
        <v>95</v>
      </c>
      <c r="Q23" s="38" t="s">
        <v>94</v>
      </c>
      <c r="R23" s="40" t="s">
        <v>95</v>
      </c>
      <c r="S23" s="38" t="s">
        <v>91</v>
      </c>
      <c r="T23" s="39" t="s">
        <v>403</v>
      </c>
      <c r="U23" s="38" t="s">
        <v>92</v>
      </c>
      <c r="V23" s="39" t="s">
        <v>404</v>
      </c>
      <c r="W23" s="38" t="s">
        <v>91</v>
      </c>
      <c r="X23" s="40" t="s">
        <v>405</v>
      </c>
      <c r="Y23" s="38" t="s">
        <v>91</v>
      </c>
      <c r="Z23" s="39" t="s">
        <v>406</v>
      </c>
      <c r="AA23" s="38" t="s">
        <v>89</v>
      </c>
      <c r="AB23" s="40" t="s">
        <v>407</v>
      </c>
      <c r="AC23" s="38" t="s">
        <v>91</v>
      </c>
      <c r="AD23" s="39" t="s">
        <v>408</v>
      </c>
      <c r="AE23" s="38" t="s">
        <v>94</v>
      </c>
      <c r="AF23" s="39" t="s">
        <v>408</v>
      </c>
      <c r="AG23" s="38" t="s">
        <v>91</v>
      </c>
      <c r="AH23" s="39" t="s">
        <v>409</v>
      </c>
      <c r="AI23" s="38" t="s">
        <v>94</v>
      </c>
      <c r="AJ23" s="39" t="s">
        <v>95</v>
      </c>
      <c r="AK23" s="38" t="s">
        <v>89</v>
      </c>
      <c r="AL23" s="39" t="s">
        <v>410</v>
      </c>
      <c r="AM23" s="38" t="s">
        <v>94</v>
      </c>
      <c r="AN23" s="39" t="s">
        <v>95</v>
      </c>
      <c r="AO23" s="38" t="s">
        <v>94</v>
      </c>
      <c r="AP23" s="40" t="s">
        <v>95</v>
      </c>
      <c r="AQ23" s="38" t="s">
        <v>91</v>
      </c>
      <c r="AR23" s="40" t="s">
        <v>410</v>
      </c>
      <c r="AS23" s="38" t="s">
        <v>89</v>
      </c>
      <c r="AT23" s="39" t="s">
        <v>411</v>
      </c>
      <c r="AU23" s="38" t="s">
        <v>89</v>
      </c>
      <c r="AV23" s="40" t="s">
        <v>411</v>
      </c>
      <c r="AW23" s="38" t="s">
        <v>91</v>
      </c>
      <c r="AX23" s="39" t="s">
        <v>412</v>
      </c>
      <c r="AY23" s="38" t="s">
        <v>94</v>
      </c>
      <c r="AZ23" s="39" t="s">
        <v>95</v>
      </c>
      <c r="BA23" s="38" t="s">
        <v>89</v>
      </c>
      <c r="BB23" s="39" t="s">
        <v>413</v>
      </c>
      <c r="BC23" s="38" t="s">
        <v>99</v>
      </c>
      <c r="BD23" s="39" t="s">
        <v>414</v>
      </c>
      <c r="BE23" s="38" t="s">
        <v>99</v>
      </c>
      <c r="BF23" s="40" t="s">
        <v>414</v>
      </c>
      <c r="BG23" s="38" t="s">
        <v>94</v>
      </c>
      <c r="BH23" s="39" t="s">
        <v>387</v>
      </c>
      <c r="BI23" s="38" t="s">
        <v>94</v>
      </c>
      <c r="BJ23" s="39" t="s">
        <v>95</v>
      </c>
      <c r="BK23" s="38" t="s">
        <v>91</v>
      </c>
      <c r="BL23" s="40" t="s">
        <v>415</v>
      </c>
      <c r="BM23" s="38" t="s">
        <v>91</v>
      </c>
      <c r="BN23" s="40" t="s">
        <v>416</v>
      </c>
      <c r="BO23" s="38" t="s">
        <v>94</v>
      </c>
      <c r="BP23" s="39" t="s">
        <v>95</v>
      </c>
      <c r="BQ23" s="38" t="s">
        <v>91</v>
      </c>
      <c r="BR23" s="39" t="s">
        <v>417</v>
      </c>
      <c r="BS23" s="38" t="s">
        <v>91</v>
      </c>
      <c r="BT23" s="40" t="s">
        <v>418</v>
      </c>
      <c r="BU23" s="38" t="s">
        <v>94</v>
      </c>
      <c r="BV23" s="39" t="s">
        <v>95</v>
      </c>
      <c r="BW23" s="38" t="s">
        <v>94</v>
      </c>
      <c r="BX23" s="40" t="s">
        <v>95</v>
      </c>
      <c r="BY23" s="38" t="s">
        <v>94</v>
      </c>
      <c r="BZ23" s="39" t="s">
        <v>419</v>
      </c>
      <c r="CA23" s="38" t="s">
        <v>89</v>
      </c>
      <c r="CB23" s="40" t="s">
        <v>420</v>
      </c>
      <c r="CC23" s="38" t="s">
        <v>92</v>
      </c>
      <c r="CD23" s="39" t="s">
        <v>190</v>
      </c>
      <c r="CE23" s="38" t="s">
        <v>91</v>
      </c>
      <c r="CF23" s="39" t="s">
        <v>421</v>
      </c>
      <c r="CG23" s="38" t="s">
        <v>94</v>
      </c>
      <c r="CH23" s="39" t="s">
        <v>95</v>
      </c>
      <c r="CI23" s="38" t="s">
        <v>89</v>
      </c>
      <c r="CJ23" s="39" t="s">
        <v>422</v>
      </c>
      <c r="CK23" s="38" t="s">
        <v>94</v>
      </c>
      <c r="CL23" s="39" t="s">
        <v>95</v>
      </c>
      <c r="CM23" s="38" t="s">
        <v>94</v>
      </c>
      <c r="CN23" s="39" t="s">
        <v>95</v>
      </c>
      <c r="CO23" s="38" t="s">
        <v>91</v>
      </c>
      <c r="CP23" s="39" t="s">
        <v>423</v>
      </c>
      <c r="CQ23" s="38" t="s">
        <v>94</v>
      </c>
      <c r="CR23" s="40" t="s">
        <v>95</v>
      </c>
      <c r="CS23" s="38" t="s">
        <v>94</v>
      </c>
      <c r="CT23" s="39" t="s">
        <v>95</v>
      </c>
      <c r="CU23" s="38" t="s">
        <v>99</v>
      </c>
      <c r="CV23" s="39" t="s">
        <v>424</v>
      </c>
      <c r="CW23" s="41"/>
      <c r="CX23" s="41"/>
      <c r="CY23" s="41"/>
      <c r="CZ23" s="41"/>
      <c r="DA23" s="41"/>
      <c r="DB23" s="41"/>
      <c r="DC23" s="41"/>
      <c r="DD23" s="41"/>
      <c r="DE23" s="41"/>
      <c r="DF23" s="41"/>
      <c r="DG23" s="41"/>
      <c r="DH23" s="41"/>
      <c r="DI23" s="41"/>
      <c r="DJ23" s="41"/>
      <c r="DK23" s="41"/>
      <c r="DL23" s="41"/>
      <c r="DM23" s="41"/>
      <c r="DN23" s="41"/>
      <c r="DO23" s="41"/>
      <c r="DP23" s="41"/>
      <c r="DQ23" s="41"/>
      <c r="DR23" s="41"/>
      <c r="DS23" s="41"/>
      <c r="DT23" s="41"/>
      <c r="DU23" s="41"/>
      <c r="DV23" s="41"/>
      <c r="DW23" s="92" t="s">
        <v>425</v>
      </c>
      <c r="DX23" s="37"/>
      <c r="DY23" s="37"/>
      <c r="DZ23" s="37"/>
      <c r="EA23" s="37"/>
      <c r="EB23" s="37"/>
      <c r="EC23" s="46" t="s">
        <v>426</v>
      </c>
    </row>
    <row r="24" spans="1:133" s="44" customFormat="1" ht="31.5" customHeight="1" thickBot="1">
      <c r="A24" s="33">
        <v>21</v>
      </c>
      <c r="B24" s="43"/>
      <c r="C24" s="35" t="s">
        <v>427</v>
      </c>
      <c r="D24" s="36" t="s">
        <v>143</v>
      </c>
      <c r="E24" s="37">
        <v>656</v>
      </c>
      <c r="F24" s="37" t="s">
        <v>244</v>
      </c>
      <c r="G24" s="38" t="s">
        <v>94</v>
      </c>
      <c r="H24" s="39" t="s">
        <v>95</v>
      </c>
      <c r="I24" s="38" t="s">
        <v>94</v>
      </c>
      <c r="J24" s="39" t="s">
        <v>95</v>
      </c>
      <c r="K24" s="38" t="s">
        <v>94</v>
      </c>
      <c r="L24" s="39" t="s">
        <v>95</v>
      </c>
      <c r="M24" s="38" t="s">
        <v>94</v>
      </c>
      <c r="N24" s="39" t="s">
        <v>95</v>
      </c>
      <c r="O24" s="38" t="s">
        <v>94</v>
      </c>
      <c r="P24" s="39" t="s">
        <v>95</v>
      </c>
      <c r="Q24" s="38" t="s">
        <v>94</v>
      </c>
      <c r="R24" s="40" t="s">
        <v>95</v>
      </c>
      <c r="S24" s="38" t="s">
        <v>94</v>
      </c>
      <c r="T24" s="39" t="s">
        <v>95</v>
      </c>
      <c r="U24" s="38" t="s">
        <v>94</v>
      </c>
      <c r="V24" s="39" t="s">
        <v>95</v>
      </c>
      <c r="W24" s="38" t="s">
        <v>94</v>
      </c>
      <c r="X24" s="40" t="s">
        <v>95</v>
      </c>
      <c r="Y24" s="38" t="s">
        <v>94</v>
      </c>
      <c r="Z24" s="39" t="s">
        <v>95</v>
      </c>
      <c r="AA24" s="38" t="s">
        <v>94</v>
      </c>
      <c r="AB24" s="40" t="s">
        <v>95</v>
      </c>
      <c r="AC24" s="38" t="s">
        <v>91</v>
      </c>
      <c r="AD24" s="39" t="s">
        <v>428</v>
      </c>
      <c r="AE24" s="38" t="s">
        <v>94</v>
      </c>
      <c r="AF24" s="39" t="s">
        <v>95</v>
      </c>
      <c r="AG24" s="38" t="s">
        <v>94</v>
      </c>
      <c r="AH24" s="39" t="s">
        <v>95</v>
      </c>
      <c r="AI24" s="38" t="s">
        <v>94</v>
      </c>
      <c r="AJ24" s="39" t="s">
        <v>95</v>
      </c>
      <c r="AK24" s="38" t="s">
        <v>94</v>
      </c>
      <c r="AL24" s="39" t="s">
        <v>95</v>
      </c>
      <c r="AM24" s="38" t="s">
        <v>156</v>
      </c>
      <c r="AN24" s="39" t="s">
        <v>429</v>
      </c>
      <c r="AO24" s="38" t="s">
        <v>94</v>
      </c>
      <c r="AP24" s="40" t="s">
        <v>95</v>
      </c>
      <c r="AQ24" s="38" t="s">
        <v>94</v>
      </c>
      <c r="AR24" s="40" t="s">
        <v>95</v>
      </c>
      <c r="AS24" s="38" t="s">
        <v>92</v>
      </c>
      <c r="AT24" s="39" t="s">
        <v>430</v>
      </c>
      <c r="AU24" s="38" t="s">
        <v>91</v>
      </c>
      <c r="AV24" s="40" t="s">
        <v>430</v>
      </c>
      <c r="AW24" s="38" t="s">
        <v>92</v>
      </c>
      <c r="AX24" s="39" t="s">
        <v>431</v>
      </c>
      <c r="AY24" s="38" t="s">
        <v>89</v>
      </c>
      <c r="AZ24" s="39" t="s">
        <v>432</v>
      </c>
      <c r="BA24" s="38" t="s">
        <v>93</v>
      </c>
      <c r="BB24" s="39" t="s">
        <v>433</v>
      </c>
      <c r="BC24" s="38" t="s">
        <v>99</v>
      </c>
      <c r="BD24" s="39" t="s">
        <v>434</v>
      </c>
      <c r="BE24" s="38" t="s">
        <v>91</v>
      </c>
      <c r="BF24" s="40" t="s">
        <v>434</v>
      </c>
      <c r="BG24" s="38" t="s">
        <v>92</v>
      </c>
      <c r="BH24" s="39" t="s">
        <v>435</v>
      </c>
      <c r="BI24" s="38" t="s">
        <v>91</v>
      </c>
      <c r="BJ24" s="39" t="s">
        <v>436</v>
      </c>
      <c r="BK24" s="38" t="s">
        <v>91</v>
      </c>
      <c r="BL24" s="40" t="s">
        <v>437</v>
      </c>
      <c r="BM24" s="38" t="s">
        <v>91</v>
      </c>
      <c r="BN24" s="40" t="s">
        <v>438</v>
      </c>
      <c r="BO24" s="38" t="s">
        <v>94</v>
      </c>
      <c r="BP24" s="39" t="s">
        <v>439</v>
      </c>
      <c r="BQ24" s="38" t="s">
        <v>94</v>
      </c>
      <c r="BR24" s="39" t="s">
        <v>95</v>
      </c>
      <c r="BS24" s="38" t="s">
        <v>91</v>
      </c>
      <c r="BT24" s="40" t="s">
        <v>440</v>
      </c>
      <c r="BU24" s="38" t="s">
        <v>94</v>
      </c>
      <c r="BV24" s="39" t="s">
        <v>95</v>
      </c>
      <c r="BW24" s="38" t="s">
        <v>156</v>
      </c>
      <c r="BX24" s="40" t="s">
        <v>441</v>
      </c>
      <c r="BY24" s="38" t="s">
        <v>94</v>
      </c>
      <c r="BZ24" s="39" t="s">
        <v>95</v>
      </c>
      <c r="CA24" s="38" t="s">
        <v>275</v>
      </c>
      <c r="CB24" s="40" t="s">
        <v>442</v>
      </c>
      <c r="CC24" s="38" t="s">
        <v>94</v>
      </c>
      <c r="CD24" s="39" t="s">
        <v>95</v>
      </c>
      <c r="CE24" s="38" t="s">
        <v>92</v>
      </c>
      <c r="CF24" s="39" t="s">
        <v>394</v>
      </c>
      <c r="CG24" s="38" t="s">
        <v>94</v>
      </c>
      <c r="CH24" s="39" t="s">
        <v>95</v>
      </c>
      <c r="CI24" s="38" t="s">
        <v>94</v>
      </c>
      <c r="CJ24" s="39" t="s">
        <v>95</v>
      </c>
      <c r="CK24" s="38" t="s">
        <v>94</v>
      </c>
      <c r="CL24" s="39" t="s">
        <v>95</v>
      </c>
      <c r="CM24" s="38" t="s">
        <v>94</v>
      </c>
      <c r="CN24" s="39" t="s">
        <v>95</v>
      </c>
      <c r="CO24" s="38" t="s">
        <v>94</v>
      </c>
      <c r="CP24" s="39" t="s">
        <v>95</v>
      </c>
      <c r="CQ24" s="38" t="s">
        <v>94</v>
      </c>
      <c r="CR24" s="40" t="s">
        <v>95</v>
      </c>
      <c r="CS24" s="38" t="s">
        <v>94</v>
      </c>
      <c r="CT24" s="39" t="s">
        <v>95</v>
      </c>
      <c r="CU24" s="38" t="s">
        <v>94</v>
      </c>
      <c r="CV24" s="39" t="s">
        <v>95</v>
      </c>
      <c r="CW24" s="41"/>
      <c r="CX24" s="41"/>
      <c r="CY24" s="41"/>
      <c r="CZ24" s="41"/>
      <c r="DA24" s="41"/>
      <c r="DB24" s="41"/>
      <c r="DC24" s="41"/>
      <c r="DD24" s="41"/>
      <c r="DE24" s="41"/>
      <c r="DF24" s="41"/>
      <c r="DG24" s="41"/>
      <c r="DH24" s="41"/>
      <c r="DI24" s="41"/>
      <c r="DJ24" s="41"/>
      <c r="DK24" s="41"/>
      <c r="DL24" s="41"/>
      <c r="DM24" s="41"/>
      <c r="DN24" s="41"/>
      <c r="DO24" s="41"/>
      <c r="DP24" s="41"/>
      <c r="DQ24" s="41"/>
      <c r="DR24" s="41"/>
      <c r="DS24" s="41"/>
      <c r="DT24" s="41"/>
      <c r="DU24" s="41"/>
      <c r="DV24" s="41"/>
      <c r="DW24" s="92" t="s">
        <v>443</v>
      </c>
      <c r="DX24" s="37"/>
      <c r="DY24" s="37"/>
      <c r="DZ24" s="37"/>
      <c r="EA24" s="37"/>
      <c r="EB24" s="37"/>
    </row>
    <row r="25" spans="1:133" s="44" customFormat="1" ht="31.5" customHeight="1" thickBot="1">
      <c r="A25" s="33">
        <v>22</v>
      </c>
      <c r="B25" s="43"/>
      <c r="C25" s="35" t="s">
        <v>444</v>
      </c>
      <c r="D25" s="36" t="s">
        <v>200</v>
      </c>
      <c r="E25" s="37">
        <v>332</v>
      </c>
      <c r="F25" s="37" t="s">
        <v>244</v>
      </c>
      <c r="G25" s="38" t="s">
        <v>89</v>
      </c>
      <c r="H25" s="39" t="s">
        <v>445</v>
      </c>
      <c r="I25" s="38" t="s">
        <v>94</v>
      </c>
      <c r="J25" s="39" t="s">
        <v>95</v>
      </c>
      <c r="K25" s="38" t="s">
        <v>91</v>
      </c>
      <c r="L25" s="39" t="s">
        <v>446</v>
      </c>
      <c r="M25" s="38" t="s">
        <v>94</v>
      </c>
      <c r="N25" s="39" t="s">
        <v>95</v>
      </c>
      <c r="O25" s="38" t="s">
        <v>94</v>
      </c>
      <c r="P25" s="39" t="s">
        <v>95</v>
      </c>
      <c r="Q25" s="38" t="s">
        <v>94</v>
      </c>
      <c r="R25" s="40" t="s">
        <v>95</v>
      </c>
      <c r="S25" s="38" t="s">
        <v>94</v>
      </c>
      <c r="T25" s="39" t="s">
        <v>95</v>
      </c>
      <c r="U25" s="38" t="s">
        <v>91</v>
      </c>
      <c r="V25" s="39" t="s">
        <v>447</v>
      </c>
      <c r="W25" s="38" t="s">
        <v>94</v>
      </c>
      <c r="X25" s="40" t="s">
        <v>95</v>
      </c>
      <c r="Y25" s="38" t="s">
        <v>94</v>
      </c>
      <c r="Z25" s="39" t="s">
        <v>95</v>
      </c>
      <c r="AA25" s="38" t="s">
        <v>94</v>
      </c>
      <c r="AB25" s="40" t="s">
        <v>95</v>
      </c>
      <c r="AC25" s="38" t="s">
        <v>91</v>
      </c>
      <c r="AD25" s="39" t="s">
        <v>448</v>
      </c>
      <c r="AE25" s="38" t="s">
        <v>94</v>
      </c>
      <c r="AF25" s="39" t="s">
        <v>449</v>
      </c>
      <c r="AG25" s="38" t="s">
        <v>156</v>
      </c>
      <c r="AH25" s="39" t="s">
        <v>450</v>
      </c>
      <c r="AI25" s="38" t="s">
        <v>94</v>
      </c>
      <c r="AJ25" s="39" t="s">
        <v>95</v>
      </c>
      <c r="AK25" s="38" t="s">
        <v>94</v>
      </c>
      <c r="AL25" s="39" t="s">
        <v>95</v>
      </c>
      <c r="AM25" s="38" t="s">
        <v>94</v>
      </c>
      <c r="AN25" s="39" t="s">
        <v>95</v>
      </c>
      <c r="AO25" s="38" t="s">
        <v>94</v>
      </c>
      <c r="AP25" s="40" t="s">
        <v>95</v>
      </c>
      <c r="AQ25" s="38" t="s">
        <v>94</v>
      </c>
      <c r="AR25" s="40" t="s">
        <v>95</v>
      </c>
      <c r="AS25" s="38" t="s">
        <v>99</v>
      </c>
      <c r="AT25" s="39" t="s">
        <v>451</v>
      </c>
      <c r="AU25" s="38" t="s">
        <v>94</v>
      </c>
      <c r="AV25" s="40" t="s">
        <v>452</v>
      </c>
      <c r="AW25" s="38" t="s">
        <v>91</v>
      </c>
      <c r="AX25" s="39" t="s">
        <v>453</v>
      </c>
      <c r="AY25" s="38" t="s">
        <v>94</v>
      </c>
      <c r="AZ25" s="39" t="s">
        <v>454</v>
      </c>
      <c r="BA25" s="38" t="s">
        <v>89</v>
      </c>
      <c r="BB25" s="39" t="s">
        <v>455</v>
      </c>
      <c r="BC25" s="38" t="s">
        <v>99</v>
      </c>
      <c r="BD25" s="39" t="s">
        <v>456</v>
      </c>
      <c r="BE25" s="38" t="s">
        <v>94</v>
      </c>
      <c r="BF25" s="40" t="s">
        <v>457</v>
      </c>
      <c r="BG25" s="38" t="s">
        <v>94</v>
      </c>
      <c r="BH25" s="39" t="s">
        <v>95</v>
      </c>
      <c r="BI25" s="38" t="s">
        <v>94</v>
      </c>
      <c r="BJ25" s="39" t="s">
        <v>95</v>
      </c>
      <c r="BK25" s="38" t="s">
        <v>91</v>
      </c>
      <c r="BL25" s="40" t="s">
        <v>458</v>
      </c>
      <c r="BM25" s="38" t="s">
        <v>156</v>
      </c>
      <c r="BN25" s="40" t="s">
        <v>459</v>
      </c>
      <c r="BO25" s="38" t="s">
        <v>94</v>
      </c>
      <c r="BP25" s="39" t="s">
        <v>95</v>
      </c>
      <c r="BQ25" s="38" t="s">
        <v>91</v>
      </c>
      <c r="BR25" s="39" t="s">
        <v>460</v>
      </c>
      <c r="BS25" s="38" t="s">
        <v>91</v>
      </c>
      <c r="BT25" s="40" t="s">
        <v>187</v>
      </c>
      <c r="BU25" s="38" t="s">
        <v>94</v>
      </c>
      <c r="BV25" s="39" t="s">
        <v>95</v>
      </c>
      <c r="BW25" s="38" t="s">
        <v>94</v>
      </c>
      <c r="BX25" s="40" t="s">
        <v>95</v>
      </c>
      <c r="BY25" s="38" t="s">
        <v>94</v>
      </c>
      <c r="BZ25" s="39" t="s">
        <v>95</v>
      </c>
      <c r="CA25" s="38" t="s">
        <v>91</v>
      </c>
      <c r="CB25" s="40" t="s">
        <v>189</v>
      </c>
      <c r="CC25" s="38" t="s">
        <v>91</v>
      </c>
      <c r="CD25" s="39" t="s">
        <v>190</v>
      </c>
      <c r="CE25" s="38" t="s">
        <v>99</v>
      </c>
      <c r="CF25" s="39" t="s">
        <v>461</v>
      </c>
      <c r="CG25" s="38" t="s">
        <v>94</v>
      </c>
      <c r="CH25" s="39" t="s">
        <v>95</v>
      </c>
      <c r="CI25" s="38" t="s">
        <v>91</v>
      </c>
      <c r="CJ25" s="39" t="s">
        <v>462</v>
      </c>
      <c r="CK25" s="38" t="s">
        <v>94</v>
      </c>
      <c r="CL25" s="39" t="s">
        <v>95</v>
      </c>
      <c r="CM25" s="38" t="s">
        <v>94</v>
      </c>
      <c r="CN25" s="39" t="s">
        <v>95</v>
      </c>
      <c r="CO25" s="38" t="s">
        <v>91</v>
      </c>
      <c r="CP25" s="39" t="s">
        <v>463</v>
      </c>
      <c r="CQ25" s="38" t="s">
        <v>91</v>
      </c>
      <c r="CR25" s="40" t="s">
        <v>464</v>
      </c>
      <c r="CS25" s="38" t="s">
        <v>94</v>
      </c>
      <c r="CT25" s="39" t="s">
        <v>95</v>
      </c>
      <c r="CU25" s="38" t="s">
        <v>91</v>
      </c>
      <c r="CV25" s="39" t="s">
        <v>465</v>
      </c>
      <c r="CW25" s="41"/>
      <c r="CX25" s="41"/>
      <c r="CY25" s="41"/>
      <c r="CZ25" s="41"/>
      <c r="DA25" s="41"/>
      <c r="DB25" s="41"/>
      <c r="DC25" s="41"/>
      <c r="DD25" s="41"/>
      <c r="DE25" s="41"/>
      <c r="DF25" s="41"/>
      <c r="DG25" s="41"/>
      <c r="DH25" s="41"/>
      <c r="DI25" s="41"/>
      <c r="DJ25" s="41"/>
      <c r="DK25" s="41"/>
      <c r="DL25" s="41"/>
      <c r="DM25" s="41"/>
      <c r="DN25" s="41"/>
      <c r="DO25" s="41"/>
      <c r="DP25" s="41"/>
      <c r="DQ25" s="41"/>
      <c r="DR25" s="41"/>
      <c r="DS25" s="41"/>
      <c r="DT25" s="41"/>
      <c r="DU25" s="41"/>
      <c r="DV25" s="41"/>
      <c r="DW25" s="92" t="s">
        <v>466</v>
      </c>
      <c r="DX25" s="37"/>
      <c r="DY25" s="37"/>
      <c r="DZ25" s="37"/>
      <c r="EA25" s="37"/>
      <c r="EB25" s="37"/>
      <c r="EC25" s="46" t="s">
        <v>467</v>
      </c>
    </row>
    <row r="26" spans="1:133" s="44" customFormat="1" ht="31.5" customHeight="1" thickBot="1">
      <c r="A26" s="33">
        <v>23</v>
      </c>
      <c r="B26" s="43"/>
      <c r="C26" s="35" t="s">
        <v>468</v>
      </c>
      <c r="D26" s="36" t="s">
        <v>200</v>
      </c>
      <c r="E26" s="37">
        <v>330</v>
      </c>
      <c r="F26" s="37" t="s">
        <v>244</v>
      </c>
      <c r="G26" s="38" t="s">
        <v>89</v>
      </c>
      <c r="H26" s="39" t="s">
        <v>469</v>
      </c>
      <c r="I26" s="38" t="s">
        <v>94</v>
      </c>
      <c r="J26" s="39" t="s">
        <v>95</v>
      </c>
      <c r="K26" s="38" t="s">
        <v>91</v>
      </c>
      <c r="L26" s="39" t="s">
        <v>446</v>
      </c>
      <c r="M26" s="38" t="s">
        <v>94</v>
      </c>
      <c r="N26" s="39" t="s">
        <v>95</v>
      </c>
      <c r="O26" s="38" t="s">
        <v>94</v>
      </c>
      <c r="P26" s="39" t="s">
        <v>95</v>
      </c>
      <c r="Q26" s="38" t="s">
        <v>94</v>
      </c>
      <c r="R26" s="40" t="s">
        <v>95</v>
      </c>
      <c r="S26" s="38" t="s">
        <v>94</v>
      </c>
      <c r="T26" s="39" t="s">
        <v>95</v>
      </c>
      <c r="U26" s="38" t="s">
        <v>91</v>
      </c>
      <c r="V26" s="39" t="s">
        <v>470</v>
      </c>
      <c r="W26" s="38" t="s">
        <v>94</v>
      </c>
      <c r="X26" s="40" t="s">
        <v>95</v>
      </c>
      <c r="Y26" s="38" t="s">
        <v>94</v>
      </c>
      <c r="Z26" s="39" t="s">
        <v>95</v>
      </c>
      <c r="AA26" s="38" t="s">
        <v>94</v>
      </c>
      <c r="AB26" s="40" t="s">
        <v>95</v>
      </c>
      <c r="AC26" s="38" t="s">
        <v>91</v>
      </c>
      <c r="AD26" s="39" t="s">
        <v>471</v>
      </c>
      <c r="AE26" s="38" t="s">
        <v>94</v>
      </c>
      <c r="AF26" s="39" t="s">
        <v>472</v>
      </c>
      <c r="AG26" s="38" t="s">
        <v>156</v>
      </c>
      <c r="AH26" s="39" t="s">
        <v>473</v>
      </c>
      <c r="AI26" s="38" t="s">
        <v>94</v>
      </c>
      <c r="AJ26" s="39" t="s">
        <v>95</v>
      </c>
      <c r="AK26" s="38" t="s">
        <v>91</v>
      </c>
      <c r="AL26" s="39" t="s">
        <v>474</v>
      </c>
      <c r="AM26" s="38" t="s">
        <v>94</v>
      </c>
      <c r="AN26" s="39" t="s">
        <v>95</v>
      </c>
      <c r="AO26" s="38" t="s">
        <v>94</v>
      </c>
      <c r="AP26" s="40" t="s">
        <v>95</v>
      </c>
      <c r="AQ26" s="38" t="s">
        <v>94</v>
      </c>
      <c r="AR26" s="40" t="s">
        <v>95</v>
      </c>
      <c r="AS26" s="38" t="s">
        <v>99</v>
      </c>
      <c r="AT26" s="39" t="s">
        <v>475</v>
      </c>
      <c r="AU26" s="38" t="s">
        <v>94</v>
      </c>
      <c r="AV26" s="40" t="s">
        <v>476</v>
      </c>
      <c r="AW26" s="38" t="s">
        <v>91</v>
      </c>
      <c r="AX26" s="39" t="s">
        <v>477</v>
      </c>
      <c r="AY26" s="38" t="s">
        <v>94</v>
      </c>
      <c r="AZ26" s="39" t="s">
        <v>95</v>
      </c>
      <c r="BA26" s="38" t="s">
        <v>99</v>
      </c>
      <c r="BB26" s="39" t="s">
        <v>478</v>
      </c>
      <c r="BC26" s="38" t="s">
        <v>91</v>
      </c>
      <c r="BD26" s="39" t="s">
        <v>479</v>
      </c>
      <c r="BE26" s="38" t="s">
        <v>94</v>
      </c>
      <c r="BF26" s="40" t="s">
        <v>480</v>
      </c>
      <c r="BG26" s="38" t="s">
        <v>94</v>
      </c>
      <c r="BH26" s="39" t="s">
        <v>95</v>
      </c>
      <c r="BI26" s="38" t="s">
        <v>94</v>
      </c>
      <c r="BJ26" s="39" t="s">
        <v>95</v>
      </c>
      <c r="BK26" s="38" t="s">
        <v>91</v>
      </c>
      <c r="BL26" s="40" t="s">
        <v>458</v>
      </c>
      <c r="BM26" s="38" t="s">
        <v>156</v>
      </c>
      <c r="BN26" s="40" t="s">
        <v>481</v>
      </c>
      <c r="BO26" s="38" t="s">
        <v>94</v>
      </c>
      <c r="BP26" s="39" t="s">
        <v>95</v>
      </c>
      <c r="BQ26" s="38" t="s">
        <v>94</v>
      </c>
      <c r="BR26" s="39" t="s">
        <v>95</v>
      </c>
      <c r="BS26" s="38" t="s">
        <v>94</v>
      </c>
      <c r="BT26" s="40" t="s">
        <v>95</v>
      </c>
      <c r="BU26" s="38" t="s">
        <v>94</v>
      </c>
      <c r="BV26" s="39" t="s">
        <v>95</v>
      </c>
      <c r="BW26" s="38" t="s">
        <v>94</v>
      </c>
      <c r="BX26" s="40" t="s">
        <v>95</v>
      </c>
      <c r="BY26" s="38" t="s">
        <v>94</v>
      </c>
      <c r="BZ26" s="39" t="s">
        <v>95</v>
      </c>
      <c r="CA26" s="38" t="s">
        <v>94</v>
      </c>
      <c r="CB26" s="40" t="s">
        <v>95</v>
      </c>
      <c r="CC26" s="38" t="s">
        <v>91</v>
      </c>
      <c r="CD26" s="39" t="s">
        <v>482</v>
      </c>
      <c r="CE26" s="38" t="s">
        <v>94</v>
      </c>
      <c r="CF26" s="39" t="s">
        <v>95</v>
      </c>
      <c r="CG26" s="38" t="s">
        <v>94</v>
      </c>
      <c r="CH26" s="39" t="s">
        <v>95</v>
      </c>
      <c r="CI26" s="38" t="s">
        <v>94</v>
      </c>
      <c r="CJ26" s="39" t="s">
        <v>95</v>
      </c>
      <c r="CK26" s="38" t="s">
        <v>94</v>
      </c>
      <c r="CL26" s="39" t="s">
        <v>95</v>
      </c>
      <c r="CM26" s="38" t="s">
        <v>94</v>
      </c>
      <c r="CN26" s="39" t="s">
        <v>95</v>
      </c>
      <c r="CO26" s="38" t="s">
        <v>94</v>
      </c>
      <c r="CP26" s="39" t="s">
        <v>95</v>
      </c>
      <c r="CQ26" s="38" t="s">
        <v>91</v>
      </c>
      <c r="CR26" s="40" t="s">
        <v>464</v>
      </c>
      <c r="CS26" s="38" t="s">
        <v>94</v>
      </c>
      <c r="CT26" s="39" t="s">
        <v>95</v>
      </c>
      <c r="CU26" s="38" t="s">
        <v>91</v>
      </c>
      <c r="CV26" s="39" t="s">
        <v>483</v>
      </c>
      <c r="CW26" s="41"/>
      <c r="CX26" s="41"/>
      <c r="CY26" s="41"/>
      <c r="CZ26" s="41"/>
      <c r="DA26" s="41"/>
      <c r="DB26" s="41"/>
      <c r="DC26" s="41"/>
      <c r="DD26" s="41"/>
      <c r="DE26" s="41"/>
      <c r="DF26" s="41"/>
      <c r="DG26" s="41"/>
      <c r="DH26" s="41"/>
      <c r="DI26" s="41"/>
      <c r="DJ26" s="41"/>
      <c r="DK26" s="41"/>
      <c r="DL26" s="41"/>
      <c r="DM26" s="41"/>
      <c r="DN26" s="41"/>
      <c r="DO26" s="41"/>
      <c r="DP26" s="41"/>
      <c r="DQ26" s="41"/>
      <c r="DR26" s="41"/>
      <c r="DS26" s="41"/>
      <c r="DT26" s="41"/>
      <c r="DU26" s="41"/>
      <c r="DV26" s="41"/>
      <c r="DW26" s="92" t="s">
        <v>484</v>
      </c>
      <c r="DX26" s="37"/>
      <c r="DY26" s="37"/>
      <c r="DZ26" s="37"/>
      <c r="EA26" s="37"/>
      <c r="EB26" s="37"/>
      <c r="EC26" s="46" t="s">
        <v>485</v>
      </c>
    </row>
    <row r="27" spans="1:133" s="44" customFormat="1" ht="31.5" customHeight="1" thickBot="1">
      <c r="A27" s="33">
        <v>24</v>
      </c>
      <c r="B27" s="43"/>
      <c r="C27" s="35" t="s">
        <v>486</v>
      </c>
      <c r="D27" s="36" t="s">
        <v>200</v>
      </c>
      <c r="E27" s="37">
        <v>331</v>
      </c>
      <c r="F27" s="37" t="s">
        <v>244</v>
      </c>
      <c r="G27" s="38" t="s">
        <v>89</v>
      </c>
      <c r="H27" s="39" t="s">
        <v>469</v>
      </c>
      <c r="I27" s="38" t="s">
        <v>94</v>
      </c>
      <c r="J27" s="39" t="s">
        <v>95</v>
      </c>
      <c r="K27" s="38" t="s">
        <v>91</v>
      </c>
      <c r="L27" s="39" t="s">
        <v>446</v>
      </c>
      <c r="M27" s="38" t="s">
        <v>94</v>
      </c>
      <c r="N27" s="39" t="s">
        <v>95</v>
      </c>
      <c r="O27" s="38" t="s">
        <v>94</v>
      </c>
      <c r="P27" s="39" t="s">
        <v>95</v>
      </c>
      <c r="Q27" s="38" t="s">
        <v>94</v>
      </c>
      <c r="R27" s="40" t="s">
        <v>95</v>
      </c>
      <c r="S27" s="38" t="s">
        <v>94</v>
      </c>
      <c r="T27" s="39" t="s">
        <v>95</v>
      </c>
      <c r="U27" s="38" t="s">
        <v>91</v>
      </c>
      <c r="V27" s="39" t="s">
        <v>470</v>
      </c>
      <c r="W27" s="38" t="s">
        <v>94</v>
      </c>
      <c r="X27" s="40" t="s">
        <v>95</v>
      </c>
      <c r="Y27" s="38" t="s">
        <v>94</v>
      </c>
      <c r="Z27" s="39" t="s">
        <v>95</v>
      </c>
      <c r="AA27" s="38" t="s">
        <v>94</v>
      </c>
      <c r="AB27" s="40" t="s">
        <v>95</v>
      </c>
      <c r="AC27" s="38" t="s">
        <v>91</v>
      </c>
      <c r="AD27" s="39" t="s">
        <v>487</v>
      </c>
      <c r="AE27" s="38" t="s">
        <v>94</v>
      </c>
      <c r="AF27" s="39" t="s">
        <v>488</v>
      </c>
      <c r="AG27" s="38" t="s">
        <v>156</v>
      </c>
      <c r="AH27" s="39" t="s">
        <v>473</v>
      </c>
      <c r="AI27" s="38" t="s">
        <v>94</v>
      </c>
      <c r="AJ27" s="39" t="s">
        <v>95</v>
      </c>
      <c r="AK27" s="38" t="s">
        <v>99</v>
      </c>
      <c r="AL27" s="39" t="s">
        <v>474</v>
      </c>
      <c r="AM27" s="38" t="s">
        <v>94</v>
      </c>
      <c r="AN27" s="39" t="s">
        <v>95</v>
      </c>
      <c r="AO27" s="38" t="s">
        <v>94</v>
      </c>
      <c r="AP27" s="40" t="s">
        <v>95</v>
      </c>
      <c r="AQ27" s="38" t="s">
        <v>91</v>
      </c>
      <c r="AR27" s="40" t="s">
        <v>489</v>
      </c>
      <c r="AS27" s="38" t="s">
        <v>99</v>
      </c>
      <c r="AT27" s="39" t="s">
        <v>490</v>
      </c>
      <c r="AU27" s="38" t="s">
        <v>94</v>
      </c>
      <c r="AV27" s="40" t="s">
        <v>476</v>
      </c>
      <c r="AW27" s="38" t="s">
        <v>94</v>
      </c>
      <c r="AX27" s="39" t="s">
        <v>95</v>
      </c>
      <c r="AY27" s="38" t="s">
        <v>94</v>
      </c>
      <c r="AZ27" s="39" t="s">
        <v>95</v>
      </c>
      <c r="BA27" s="38" t="s">
        <v>89</v>
      </c>
      <c r="BB27" s="39" t="s">
        <v>491</v>
      </c>
      <c r="BC27" s="38" t="s">
        <v>91</v>
      </c>
      <c r="BD27" s="39" t="s">
        <v>479</v>
      </c>
      <c r="BE27" s="38" t="s">
        <v>94</v>
      </c>
      <c r="BF27" s="40" t="s">
        <v>492</v>
      </c>
      <c r="BG27" s="38" t="s">
        <v>94</v>
      </c>
      <c r="BH27" s="39" t="s">
        <v>95</v>
      </c>
      <c r="BI27" s="38" t="s">
        <v>94</v>
      </c>
      <c r="BJ27" s="39" t="s">
        <v>95</v>
      </c>
      <c r="BK27" s="38" t="s">
        <v>91</v>
      </c>
      <c r="BL27" s="40" t="s">
        <v>458</v>
      </c>
      <c r="BM27" s="38" t="s">
        <v>156</v>
      </c>
      <c r="BN27" s="40" t="s">
        <v>493</v>
      </c>
      <c r="BO27" s="38" t="s">
        <v>94</v>
      </c>
      <c r="BP27" s="39" t="s">
        <v>95</v>
      </c>
      <c r="BQ27" s="38" t="s">
        <v>94</v>
      </c>
      <c r="BR27" s="39" t="s">
        <v>95</v>
      </c>
      <c r="BS27" s="38" t="s">
        <v>91</v>
      </c>
      <c r="BT27" s="40" t="s">
        <v>494</v>
      </c>
      <c r="BU27" s="38" t="s">
        <v>94</v>
      </c>
      <c r="BV27" s="39" t="s">
        <v>95</v>
      </c>
      <c r="BW27" s="38" t="s">
        <v>94</v>
      </c>
      <c r="BX27" s="40" t="s">
        <v>95</v>
      </c>
      <c r="BY27" s="38" t="s">
        <v>94</v>
      </c>
      <c r="BZ27" s="39" t="s">
        <v>95</v>
      </c>
      <c r="CA27" s="38" t="s">
        <v>99</v>
      </c>
      <c r="CB27" s="40" t="s">
        <v>495</v>
      </c>
      <c r="CC27" s="38" t="s">
        <v>91</v>
      </c>
      <c r="CD27" s="39" t="s">
        <v>482</v>
      </c>
      <c r="CE27" s="38" t="s">
        <v>94</v>
      </c>
      <c r="CF27" s="39" t="s">
        <v>95</v>
      </c>
      <c r="CG27" s="38" t="s">
        <v>94</v>
      </c>
      <c r="CH27" s="39" t="s">
        <v>95</v>
      </c>
      <c r="CI27" s="38" t="s">
        <v>94</v>
      </c>
      <c r="CJ27" s="39" t="s">
        <v>95</v>
      </c>
      <c r="CK27" s="38" t="s">
        <v>94</v>
      </c>
      <c r="CL27" s="39" t="s">
        <v>95</v>
      </c>
      <c r="CM27" s="38" t="s">
        <v>94</v>
      </c>
      <c r="CN27" s="39" t="s">
        <v>95</v>
      </c>
      <c r="CO27" s="38" t="s">
        <v>94</v>
      </c>
      <c r="CP27" s="39" t="s">
        <v>95</v>
      </c>
      <c r="CQ27" s="38" t="s">
        <v>91</v>
      </c>
      <c r="CR27" s="40" t="s">
        <v>464</v>
      </c>
      <c r="CS27" s="38" t="s">
        <v>94</v>
      </c>
      <c r="CT27" s="39" t="s">
        <v>95</v>
      </c>
      <c r="CU27" s="38" t="s">
        <v>91</v>
      </c>
      <c r="CV27" s="39" t="s">
        <v>483</v>
      </c>
      <c r="CW27" s="41"/>
      <c r="CX27" s="41"/>
      <c r="CY27" s="41"/>
      <c r="CZ27" s="41"/>
      <c r="DA27" s="41"/>
      <c r="DB27" s="41"/>
      <c r="DC27" s="41"/>
      <c r="DD27" s="41"/>
      <c r="DE27" s="41"/>
      <c r="DF27" s="41"/>
      <c r="DG27" s="41"/>
      <c r="DH27" s="41"/>
      <c r="DI27" s="41"/>
      <c r="DJ27" s="41"/>
      <c r="DK27" s="41"/>
      <c r="DL27" s="41"/>
      <c r="DM27" s="41"/>
      <c r="DN27" s="41"/>
      <c r="DO27" s="41"/>
      <c r="DP27" s="41"/>
      <c r="DQ27" s="41"/>
      <c r="DR27" s="41"/>
      <c r="DS27" s="41"/>
      <c r="DT27" s="41"/>
      <c r="DU27" s="41"/>
      <c r="DV27" s="41"/>
      <c r="DW27" s="92" t="s">
        <v>496</v>
      </c>
      <c r="DX27" s="37"/>
      <c r="DY27" s="37"/>
      <c r="DZ27" s="37"/>
      <c r="EA27" s="37"/>
      <c r="EB27" s="37"/>
      <c r="EC27" s="46" t="s">
        <v>497</v>
      </c>
    </row>
    <row r="28" spans="1:133" s="44" customFormat="1" ht="31.5" customHeight="1" thickBot="1">
      <c r="A28" s="33">
        <v>25</v>
      </c>
      <c r="B28" s="43"/>
      <c r="C28" s="35" t="s">
        <v>498</v>
      </c>
      <c r="D28" s="36" t="s">
        <v>200</v>
      </c>
      <c r="E28" s="37">
        <v>334</v>
      </c>
      <c r="F28" s="37" t="s">
        <v>244</v>
      </c>
      <c r="G28" s="38" t="s">
        <v>94</v>
      </c>
      <c r="H28" s="39" t="s">
        <v>95</v>
      </c>
      <c r="I28" s="38" t="s">
        <v>94</v>
      </c>
      <c r="J28" s="39" t="s">
        <v>95</v>
      </c>
      <c r="K28" s="38" t="s">
        <v>94</v>
      </c>
      <c r="L28" s="39" t="s">
        <v>95</v>
      </c>
      <c r="M28" s="38" t="s">
        <v>94</v>
      </c>
      <c r="N28" s="39" t="s">
        <v>95</v>
      </c>
      <c r="O28" s="38" t="s">
        <v>94</v>
      </c>
      <c r="P28" s="39" t="s">
        <v>95</v>
      </c>
      <c r="Q28" s="38" t="s">
        <v>94</v>
      </c>
      <c r="R28" s="40" t="s">
        <v>95</v>
      </c>
      <c r="S28" s="38" t="s">
        <v>92</v>
      </c>
      <c r="T28" s="39" t="s">
        <v>499</v>
      </c>
      <c r="U28" s="38" t="s">
        <v>94</v>
      </c>
      <c r="V28" s="39" t="s">
        <v>500</v>
      </c>
      <c r="W28" s="38" t="s">
        <v>94</v>
      </c>
      <c r="X28" s="40" t="s">
        <v>95</v>
      </c>
      <c r="Y28" s="38" t="s">
        <v>99</v>
      </c>
      <c r="Z28" s="39" t="s">
        <v>501</v>
      </c>
      <c r="AA28" s="38" t="s">
        <v>91</v>
      </c>
      <c r="AB28" s="40" t="s">
        <v>502</v>
      </c>
      <c r="AC28" s="38" t="s">
        <v>91</v>
      </c>
      <c r="AD28" s="39" t="s">
        <v>503</v>
      </c>
      <c r="AE28" s="38" t="s">
        <v>94</v>
      </c>
      <c r="AF28" s="39" t="s">
        <v>95</v>
      </c>
      <c r="AG28" s="38" t="s">
        <v>94</v>
      </c>
      <c r="AH28" s="39" t="s">
        <v>95</v>
      </c>
      <c r="AI28" s="38" t="s">
        <v>94</v>
      </c>
      <c r="AJ28" s="39" t="s">
        <v>95</v>
      </c>
      <c r="AK28" s="38" t="s">
        <v>91</v>
      </c>
      <c r="AL28" s="39" t="s">
        <v>504</v>
      </c>
      <c r="AM28" s="38" t="s">
        <v>94</v>
      </c>
      <c r="AN28" s="39" t="s">
        <v>95</v>
      </c>
      <c r="AO28" s="38" t="s">
        <v>94</v>
      </c>
      <c r="AP28" s="40" t="s">
        <v>95</v>
      </c>
      <c r="AQ28" s="38" t="s">
        <v>94</v>
      </c>
      <c r="AR28" s="40" t="s">
        <v>505</v>
      </c>
      <c r="AS28" s="38" t="s">
        <v>94</v>
      </c>
      <c r="AT28" s="39" t="s">
        <v>95</v>
      </c>
      <c r="AU28" s="38" t="s">
        <v>94</v>
      </c>
      <c r="AV28" s="40" t="s">
        <v>95</v>
      </c>
      <c r="AW28" s="38" t="s">
        <v>94</v>
      </c>
      <c r="AX28" s="39" t="s">
        <v>95</v>
      </c>
      <c r="AY28" s="38" t="s">
        <v>94</v>
      </c>
      <c r="AZ28" s="39" t="s">
        <v>95</v>
      </c>
      <c r="BA28" s="38" t="s">
        <v>94</v>
      </c>
      <c r="BB28" s="39" t="s">
        <v>95</v>
      </c>
      <c r="BC28" s="38" t="s">
        <v>94</v>
      </c>
      <c r="BD28" s="39" t="s">
        <v>95</v>
      </c>
      <c r="BE28" s="38" t="s">
        <v>94</v>
      </c>
      <c r="BF28" s="40" t="s">
        <v>95</v>
      </c>
      <c r="BG28" s="38" t="s">
        <v>94</v>
      </c>
      <c r="BH28" s="39" t="s">
        <v>95</v>
      </c>
      <c r="BI28" s="38" t="s">
        <v>94</v>
      </c>
      <c r="BJ28" s="39" t="s">
        <v>95</v>
      </c>
      <c r="BK28" s="38" t="s">
        <v>94</v>
      </c>
      <c r="BL28" s="40" t="s">
        <v>95</v>
      </c>
      <c r="BM28" s="38" t="s">
        <v>94</v>
      </c>
      <c r="BN28" s="40" t="s">
        <v>95</v>
      </c>
      <c r="BO28" s="38" t="s">
        <v>94</v>
      </c>
      <c r="BP28" s="39" t="s">
        <v>95</v>
      </c>
      <c r="BQ28" s="38" t="s">
        <v>91</v>
      </c>
      <c r="BR28" s="39" t="s">
        <v>506</v>
      </c>
      <c r="BS28" s="38" t="s">
        <v>94</v>
      </c>
      <c r="BT28" s="40" t="s">
        <v>95</v>
      </c>
      <c r="BU28" s="38" t="s">
        <v>94</v>
      </c>
      <c r="BV28" s="39" t="s">
        <v>95</v>
      </c>
      <c r="BW28" s="38" t="s">
        <v>94</v>
      </c>
      <c r="BX28" s="40" t="s">
        <v>95</v>
      </c>
      <c r="BY28" s="38" t="s">
        <v>94</v>
      </c>
      <c r="BZ28" s="39" t="s">
        <v>95</v>
      </c>
      <c r="CA28" s="38" t="s">
        <v>94</v>
      </c>
      <c r="CB28" s="40" t="s">
        <v>95</v>
      </c>
      <c r="CC28" s="38" t="s">
        <v>91</v>
      </c>
      <c r="CD28" s="39" t="s">
        <v>507</v>
      </c>
      <c r="CE28" s="38" t="s">
        <v>94</v>
      </c>
      <c r="CF28" s="39" t="s">
        <v>508</v>
      </c>
      <c r="CG28" s="38" t="s">
        <v>94</v>
      </c>
      <c r="CH28" s="39" t="s">
        <v>95</v>
      </c>
      <c r="CI28" s="38" t="s">
        <v>94</v>
      </c>
      <c r="CJ28" s="39" t="s">
        <v>95</v>
      </c>
      <c r="CK28" s="38" t="s">
        <v>94</v>
      </c>
      <c r="CL28" s="39" t="s">
        <v>95</v>
      </c>
      <c r="CM28" s="38" t="s">
        <v>94</v>
      </c>
      <c r="CN28" s="39" t="s">
        <v>95</v>
      </c>
      <c r="CO28" s="38" t="s">
        <v>94</v>
      </c>
      <c r="CP28" s="39" t="s">
        <v>95</v>
      </c>
      <c r="CQ28" s="38" t="s">
        <v>94</v>
      </c>
      <c r="CR28" s="40" t="s">
        <v>95</v>
      </c>
      <c r="CS28" s="38" t="s">
        <v>94</v>
      </c>
      <c r="CT28" s="39" t="s">
        <v>95</v>
      </c>
      <c r="CU28" s="38" t="s">
        <v>94</v>
      </c>
      <c r="CV28" s="39" t="s">
        <v>95</v>
      </c>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92" t="s">
        <v>509</v>
      </c>
      <c r="DX28" s="37"/>
      <c r="DY28" s="37"/>
      <c r="DZ28" s="37"/>
      <c r="EA28" s="37"/>
      <c r="EB28" s="37"/>
    </row>
    <row r="29" spans="1:133" s="44" customFormat="1" ht="31.5" customHeight="1" thickBot="1">
      <c r="A29" s="33">
        <v>26</v>
      </c>
      <c r="B29" s="43"/>
      <c r="C29" s="35" t="s">
        <v>510</v>
      </c>
      <c r="D29" s="36" t="s">
        <v>200</v>
      </c>
      <c r="E29" s="37">
        <v>340</v>
      </c>
      <c r="F29" s="37" t="s">
        <v>244</v>
      </c>
      <c r="G29" s="38" t="s">
        <v>92</v>
      </c>
      <c r="H29" s="39" t="s">
        <v>511</v>
      </c>
      <c r="I29" s="38" t="s">
        <v>92</v>
      </c>
      <c r="J29" s="39" t="s">
        <v>512</v>
      </c>
      <c r="K29" s="38" t="s">
        <v>89</v>
      </c>
      <c r="L29" s="39" t="s">
        <v>513</v>
      </c>
      <c r="M29" s="38" t="s">
        <v>94</v>
      </c>
      <c r="N29" s="39" t="s">
        <v>95</v>
      </c>
      <c r="O29" s="38" t="s">
        <v>94</v>
      </c>
      <c r="P29" s="39" t="s">
        <v>95</v>
      </c>
      <c r="Q29" s="38" t="s">
        <v>94</v>
      </c>
      <c r="R29" s="40" t="s">
        <v>514</v>
      </c>
      <c r="S29" s="38" t="s">
        <v>99</v>
      </c>
      <c r="T29" s="39" t="s">
        <v>515</v>
      </c>
      <c r="U29" s="38" t="s">
        <v>99</v>
      </c>
      <c r="V29" s="39" t="s">
        <v>516</v>
      </c>
      <c r="W29" s="38" t="s">
        <v>94</v>
      </c>
      <c r="X29" s="40" t="s">
        <v>95</v>
      </c>
      <c r="Y29" s="38" t="s">
        <v>99</v>
      </c>
      <c r="Z29" s="39" t="s">
        <v>517</v>
      </c>
      <c r="AA29" s="38" t="s">
        <v>99</v>
      </c>
      <c r="AB29" s="40" t="s">
        <v>518</v>
      </c>
      <c r="AC29" s="38" t="s">
        <v>91</v>
      </c>
      <c r="AD29" s="39" t="s">
        <v>519</v>
      </c>
      <c r="AE29" s="38" t="s">
        <v>94</v>
      </c>
      <c r="AF29" s="39" t="s">
        <v>520</v>
      </c>
      <c r="AG29" s="38" t="s">
        <v>94</v>
      </c>
      <c r="AH29" s="39" t="s">
        <v>521</v>
      </c>
      <c r="AI29" s="38" t="s">
        <v>94</v>
      </c>
      <c r="AJ29" s="39" t="s">
        <v>522</v>
      </c>
      <c r="AK29" s="38" t="s">
        <v>99</v>
      </c>
      <c r="AL29" s="39" t="s">
        <v>523</v>
      </c>
      <c r="AM29" s="38" t="s">
        <v>94</v>
      </c>
      <c r="AN29" s="39" t="s">
        <v>95</v>
      </c>
      <c r="AO29" s="38" t="s">
        <v>94</v>
      </c>
      <c r="AP29" s="40" t="s">
        <v>95</v>
      </c>
      <c r="AQ29" s="38" t="s">
        <v>91</v>
      </c>
      <c r="AR29" s="40" t="s">
        <v>524</v>
      </c>
      <c r="AS29" s="38" t="s">
        <v>91</v>
      </c>
      <c r="AT29" s="39" t="s">
        <v>525</v>
      </c>
      <c r="AU29" s="38" t="s">
        <v>91</v>
      </c>
      <c r="AV29" s="40" t="s">
        <v>526</v>
      </c>
      <c r="AW29" s="38" t="s">
        <v>91</v>
      </c>
      <c r="AX29" s="39" t="s">
        <v>382</v>
      </c>
      <c r="AY29" s="38" t="s">
        <v>91</v>
      </c>
      <c r="AZ29" s="39" t="s">
        <v>527</v>
      </c>
      <c r="BA29" s="38" t="s">
        <v>99</v>
      </c>
      <c r="BB29" s="39" t="s">
        <v>528</v>
      </c>
      <c r="BC29" s="38" t="s">
        <v>99</v>
      </c>
      <c r="BD29" s="39" t="s">
        <v>479</v>
      </c>
      <c r="BE29" s="38" t="s">
        <v>91</v>
      </c>
      <c r="BF29" s="40" t="s">
        <v>529</v>
      </c>
      <c r="BG29" s="38" t="s">
        <v>94</v>
      </c>
      <c r="BH29" s="39" t="s">
        <v>95</v>
      </c>
      <c r="BI29" s="38" t="s">
        <v>94</v>
      </c>
      <c r="BJ29" s="39" t="s">
        <v>95</v>
      </c>
      <c r="BK29" s="38" t="s">
        <v>94</v>
      </c>
      <c r="BL29" s="40" t="s">
        <v>95</v>
      </c>
      <c r="BM29" s="38" t="s">
        <v>94</v>
      </c>
      <c r="BN29" s="40" t="s">
        <v>95</v>
      </c>
      <c r="BO29" s="38" t="s">
        <v>94</v>
      </c>
      <c r="BP29" s="39" t="s">
        <v>95</v>
      </c>
      <c r="BQ29" s="38" t="s">
        <v>91</v>
      </c>
      <c r="BR29" s="39" t="s">
        <v>530</v>
      </c>
      <c r="BS29" s="38" t="s">
        <v>91</v>
      </c>
      <c r="BT29" s="40" t="s">
        <v>531</v>
      </c>
      <c r="BU29" s="38" t="s">
        <v>94</v>
      </c>
      <c r="BV29" s="39" t="s">
        <v>95</v>
      </c>
      <c r="BW29" s="38" t="s">
        <v>94</v>
      </c>
      <c r="BX29" s="40" t="s">
        <v>95</v>
      </c>
      <c r="BY29" s="38" t="s">
        <v>91</v>
      </c>
      <c r="BZ29" s="39" t="s">
        <v>532</v>
      </c>
      <c r="CA29" s="38" t="s">
        <v>92</v>
      </c>
      <c r="CB29" s="40" t="s">
        <v>189</v>
      </c>
      <c r="CC29" s="38" t="s">
        <v>99</v>
      </c>
      <c r="CD29" s="39" t="s">
        <v>533</v>
      </c>
      <c r="CE29" s="38" t="s">
        <v>91</v>
      </c>
      <c r="CF29" s="39" t="s">
        <v>534</v>
      </c>
      <c r="CG29" s="38" t="s">
        <v>94</v>
      </c>
      <c r="CH29" s="39" t="s">
        <v>95</v>
      </c>
      <c r="CI29" s="38" t="s">
        <v>94</v>
      </c>
      <c r="CJ29" s="39" t="s">
        <v>535</v>
      </c>
      <c r="CK29" s="38" t="s">
        <v>94</v>
      </c>
      <c r="CL29" s="39" t="s">
        <v>95</v>
      </c>
      <c r="CM29" s="38" t="s">
        <v>94</v>
      </c>
      <c r="CN29" s="39" t="s">
        <v>95</v>
      </c>
      <c r="CO29" s="38" t="s">
        <v>91</v>
      </c>
      <c r="CP29" s="39" t="s">
        <v>536</v>
      </c>
      <c r="CQ29" s="38" t="s">
        <v>94</v>
      </c>
      <c r="CR29" s="40" t="s">
        <v>95</v>
      </c>
      <c r="CS29" s="38" t="s">
        <v>94</v>
      </c>
      <c r="CT29" s="39" t="s">
        <v>95</v>
      </c>
      <c r="CU29" s="38" t="s">
        <v>91</v>
      </c>
      <c r="CV29" s="39" t="s">
        <v>537</v>
      </c>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92" t="s">
        <v>538</v>
      </c>
      <c r="DX29" s="37"/>
      <c r="DY29" s="37"/>
      <c r="DZ29" s="37"/>
      <c r="EA29" s="37"/>
      <c r="EB29" s="37"/>
      <c r="EC29" s="46" t="s">
        <v>539</v>
      </c>
    </row>
    <row r="30" spans="1:133" s="44" customFormat="1" ht="31.5" customHeight="1" thickBot="1">
      <c r="A30" s="33">
        <v>27</v>
      </c>
      <c r="B30" s="43"/>
      <c r="C30" s="35" t="s">
        <v>540</v>
      </c>
      <c r="D30" s="36" t="s">
        <v>541</v>
      </c>
      <c r="E30" s="37">
        <v>342</v>
      </c>
      <c r="F30" s="37" t="s">
        <v>244</v>
      </c>
      <c r="G30" s="38" t="s">
        <v>93</v>
      </c>
      <c r="H30" s="39" t="s">
        <v>542</v>
      </c>
      <c r="I30" s="38" t="s">
        <v>93</v>
      </c>
      <c r="J30" s="39" t="s">
        <v>368</v>
      </c>
      <c r="K30" s="38" t="s">
        <v>93</v>
      </c>
      <c r="L30" s="39" t="s">
        <v>543</v>
      </c>
      <c r="M30" s="38" t="s">
        <v>89</v>
      </c>
      <c r="N30" s="39" t="s">
        <v>544</v>
      </c>
      <c r="O30" s="38" t="s">
        <v>92</v>
      </c>
      <c r="P30" s="39" t="s">
        <v>545</v>
      </c>
      <c r="Q30" s="38" t="s">
        <v>94</v>
      </c>
      <c r="R30" s="40" t="s">
        <v>546</v>
      </c>
      <c r="S30" s="38" t="s">
        <v>99</v>
      </c>
      <c r="T30" s="39" t="s">
        <v>547</v>
      </c>
      <c r="U30" s="38" t="s">
        <v>93</v>
      </c>
      <c r="V30" s="39" t="s">
        <v>548</v>
      </c>
      <c r="W30" s="38" t="s">
        <v>94</v>
      </c>
      <c r="X30" s="40" t="s">
        <v>549</v>
      </c>
      <c r="Y30" s="38" t="s">
        <v>99</v>
      </c>
      <c r="Z30" s="39" t="s">
        <v>550</v>
      </c>
      <c r="AA30" s="38" t="s">
        <v>99</v>
      </c>
      <c r="AB30" s="40" t="s">
        <v>551</v>
      </c>
      <c r="AC30" s="38" t="s">
        <v>94</v>
      </c>
      <c r="AD30" s="39" t="s">
        <v>552</v>
      </c>
      <c r="AE30" s="38" t="s">
        <v>94</v>
      </c>
      <c r="AF30" s="39" t="s">
        <v>553</v>
      </c>
      <c r="AG30" s="38" t="s">
        <v>94</v>
      </c>
      <c r="AH30" s="39" t="s">
        <v>554</v>
      </c>
      <c r="AI30" s="38" t="s">
        <v>91</v>
      </c>
      <c r="AJ30" s="39" t="s">
        <v>522</v>
      </c>
      <c r="AK30" s="38" t="s">
        <v>91</v>
      </c>
      <c r="AL30" s="39" t="s">
        <v>522</v>
      </c>
      <c r="AM30" s="38" t="s">
        <v>94</v>
      </c>
      <c r="AN30" s="39" t="s">
        <v>95</v>
      </c>
      <c r="AO30" s="38" t="s">
        <v>94</v>
      </c>
      <c r="AP30" s="40" t="s">
        <v>95</v>
      </c>
      <c r="AQ30" s="38" t="s">
        <v>94</v>
      </c>
      <c r="AR30" s="40" t="s">
        <v>95</v>
      </c>
      <c r="AS30" s="38" t="s">
        <v>99</v>
      </c>
      <c r="AT30" s="39" t="s">
        <v>555</v>
      </c>
      <c r="AU30" s="38" t="s">
        <v>99</v>
      </c>
      <c r="AV30" s="40" t="s">
        <v>381</v>
      </c>
      <c r="AW30" s="38" t="s">
        <v>94</v>
      </c>
      <c r="AX30" s="39" t="s">
        <v>95</v>
      </c>
      <c r="AY30" s="38" t="s">
        <v>94</v>
      </c>
      <c r="AZ30" s="39" t="s">
        <v>556</v>
      </c>
      <c r="BA30" s="38" t="s">
        <v>92</v>
      </c>
      <c r="BB30" s="39" t="s">
        <v>557</v>
      </c>
      <c r="BC30" s="38" t="s">
        <v>91</v>
      </c>
      <c r="BD30" s="39" t="s">
        <v>558</v>
      </c>
      <c r="BE30" s="38" t="s">
        <v>94</v>
      </c>
      <c r="BF30" s="40" t="s">
        <v>95</v>
      </c>
      <c r="BG30" s="38" t="s">
        <v>94</v>
      </c>
      <c r="BH30" s="39" t="s">
        <v>95</v>
      </c>
      <c r="BI30" s="38" t="s">
        <v>94</v>
      </c>
      <c r="BJ30" s="39" t="s">
        <v>95</v>
      </c>
      <c r="BK30" s="38" t="s">
        <v>94</v>
      </c>
      <c r="BL30" s="40" t="s">
        <v>95</v>
      </c>
      <c r="BM30" s="38" t="s">
        <v>94</v>
      </c>
      <c r="BN30" s="40" t="s">
        <v>95</v>
      </c>
      <c r="BO30" s="38" t="s">
        <v>94</v>
      </c>
      <c r="BP30" s="39" t="s">
        <v>95</v>
      </c>
      <c r="BQ30" s="38" t="s">
        <v>89</v>
      </c>
      <c r="BR30" s="39" t="s">
        <v>559</v>
      </c>
      <c r="BS30" s="38" t="s">
        <v>99</v>
      </c>
      <c r="BT30" s="40" t="s">
        <v>560</v>
      </c>
      <c r="BU30" s="38" t="s">
        <v>94</v>
      </c>
      <c r="BV30" s="39" t="s">
        <v>95</v>
      </c>
      <c r="BW30" s="38" t="s">
        <v>94</v>
      </c>
      <c r="BX30" s="40" t="s">
        <v>95</v>
      </c>
      <c r="BY30" s="38" t="s">
        <v>94</v>
      </c>
      <c r="BZ30" s="39" t="s">
        <v>95</v>
      </c>
      <c r="CA30" s="38" t="s">
        <v>92</v>
      </c>
      <c r="CB30" s="40" t="s">
        <v>561</v>
      </c>
      <c r="CC30" s="38" t="s">
        <v>99</v>
      </c>
      <c r="CD30" s="39" t="s">
        <v>562</v>
      </c>
      <c r="CE30" s="38" t="s">
        <v>92</v>
      </c>
      <c r="CF30" s="39" t="s">
        <v>563</v>
      </c>
      <c r="CG30" s="38" t="s">
        <v>94</v>
      </c>
      <c r="CH30" s="39" t="s">
        <v>95</v>
      </c>
      <c r="CI30" s="38" t="s">
        <v>94</v>
      </c>
      <c r="CJ30" s="39" t="s">
        <v>95</v>
      </c>
      <c r="CK30" s="38" t="s">
        <v>94</v>
      </c>
      <c r="CL30" s="39" t="s">
        <v>95</v>
      </c>
      <c r="CM30" s="38" t="s">
        <v>94</v>
      </c>
      <c r="CN30" s="39" t="s">
        <v>95</v>
      </c>
      <c r="CO30" s="38" t="s">
        <v>99</v>
      </c>
      <c r="CP30" s="39" t="s">
        <v>564</v>
      </c>
      <c r="CQ30" s="38" t="s">
        <v>91</v>
      </c>
      <c r="CR30" s="40" t="s">
        <v>565</v>
      </c>
      <c r="CS30" s="38" t="s">
        <v>94</v>
      </c>
      <c r="CT30" s="39" t="s">
        <v>95</v>
      </c>
      <c r="CU30" s="38" t="s">
        <v>91</v>
      </c>
      <c r="CV30" s="39" t="s">
        <v>566</v>
      </c>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92" t="s">
        <v>567</v>
      </c>
      <c r="DX30" s="37"/>
      <c r="DY30" s="37"/>
      <c r="DZ30" s="37"/>
      <c r="EA30" s="37"/>
      <c r="EB30" s="37"/>
    </row>
    <row r="31" spans="1:133" s="44" customFormat="1" ht="31.5" customHeight="1" thickBot="1">
      <c r="A31" s="33">
        <v>28</v>
      </c>
      <c r="B31" s="43"/>
      <c r="C31" s="35" t="s">
        <v>568</v>
      </c>
      <c r="D31" s="36" t="s">
        <v>200</v>
      </c>
      <c r="E31" s="37" t="s">
        <v>569</v>
      </c>
      <c r="F31" s="37" t="s">
        <v>244</v>
      </c>
      <c r="G31" s="38" t="s">
        <v>94</v>
      </c>
      <c r="H31" s="39" t="s">
        <v>95</v>
      </c>
      <c r="I31" s="38" t="s">
        <v>93</v>
      </c>
      <c r="J31" s="39" t="s">
        <v>570</v>
      </c>
      <c r="K31" s="38" t="s">
        <v>94</v>
      </c>
      <c r="L31" s="39" t="s">
        <v>95</v>
      </c>
      <c r="M31" s="38" t="s">
        <v>94</v>
      </c>
      <c r="N31" s="39" t="s">
        <v>95</v>
      </c>
      <c r="O31" s="38" t="s">
        <v>94</v>
      </c>
      <c r="P31" s="39" t="s">
        <v>95</v>
      </c>
      <c r="Q31" s="38" t="s">
        <v>94</v>
      </c>
      <c r="R31" s="40" t="s">
        <v>571</v>
      </c>
      <c r="S31" s="38" t="s">
        <v>94</v>
      </c>
      <c r="T31" s="39" t="s">
        <v>95</v>
      </c>
      <c r="U31" s="38" t="s">
        <v>91</v>
      </c>
      <c r="V31" s="39" t="s">
        <v>572</v>
      </c>
      <c r="W31" s="38" t="s">
        <v>94</v>
      </c>
      <c r="X31" s="40" t="s">
        <v>95</v>
      </c>
      <c r="Y31" s="38" t="s">
        <v>94</v>
      </c>
      <c r="Z31" s="39" t="s">
        <v>95</v>
      </c>
      <c r="AA31" s="38" t="s">
        <v>94</v>
      </c>
      <c r="AB31" s="40" t="s">
        <v>95</v>
      </c>
      <c r="AC31" s="38" t="s">
        <v>94</v>
      </c>
      <c r="AD31" s="39" t="s">
        <v>95</v>
      </c>
      <c r="AE31" s="38" t="s">
        <v>94</v>
      </c>
      <c r="AF31" s="39" t="s">
        <v>95</v>
      </c>
      <c r="AG31" s="38" t="s">
        <v>94</v>
      </c>
      <c r="AH31" s="39" t="s">
        <v>95</v>
      </c>
      <c r="AI31" s="38" t="s">
        <v>94</v>
      </c>
      <c r="AJ31" s="39" t="s">
        <v>95</v>
      </c>
      <c r="AK31" s="38" t="s">
        <v>94</v>
      </c>
      <c r="AL31" s="39" t="s">
        <v>95</v>
      </c>
      <c r="AM31" s="38" t="s">
        <v>94</v>
      </c>
      <c r="AN31" s="39" t="s">
        <v>95</v>
      </c>
      <c r="AO31" s="38" t="s">
        <v>94</v>
      </c>
      <c r="AP31" s="40" t="s">
        <v>95</v>
      </c>
      <c r="AQ31" s="38" t="s">
        <v>94</v>
      </c>
      <c r="AR31" s="40" t="s">
        <v>95</v>
      </c>
      <c r="AS31" s="38" t="s">
        <v>99</v>
      </c>
      <c r="AT31" s="39" t="s">
        <v>573</v>
      </c>
      <c r="AU31" s="38" t="s">
        <v>94</v>
      </c>
      <c r="AV31" s="40" t="s">
        <v>95</v>
      </c>
      <c r="AW31" s="38" t="s">
        <v>94</v>
      </c>
      <c r="AX31" s="39" t="s">
        <v>95</v>
      </c>
      <c r="AY31" s="38" t="s">
        <v>94</v>
      </c>
      <c r="AZ31" s="39" t="s">
        <v>95</v>
      </c>
      <c r="BA31" s="38" t="s">
        <v>91</v>
      </c>
      <c r="BB31" s="39" t="s">
        <v>574</v>
      </c>
      <c r="BC31" s="38" t="s">
        <v>91</v>
      </c>
      <c r="BD31" s="39" t="s">
        <v>575</v>
      </c>
      <c r="BE31" s="38" t="s">
        <v>94</v>
      </c>
      <c r="BF31" s="40" t="s">
        <v>95</v>
      </c>
      <c r="BG31" s="38" t="s">
        <v>94</v>
      </c>
      <c r="BH31" s="39" t="s">
        <v>95</v>
      </c>
      <c r="BI31" s="38" t="s">
        <v>94</v>
      </c>
      <c r="BJ31" s="39" t="s">
        <v>95</v>
      </c>
      <c r="BK31" s="38" t="s">
        <v>91</v>
      </c>
      <c r="BL31" s="40" t="s">
        <v>576</v>
      </c>
      <c r="BM31" s="38" t="s">
        <v>94</v>
      </c>
      <c r="BN31" s="40" t="s">
        <v>95</v>
      </c>
      <c r="BO31" s="38" t="s">
        <v>94</v>
      </c>
      <c r="BP31" s="39" t="s">
        <v>95</v>
      </c>
      <c r="BQ31" s="38" t="s">
        <v>89</v>
      </c>
      <c r="BR31" s="39" t="s">
        <v>577</v>
      </c>
      <c r="BS31" s="38" t="s">
        <v>94</v>
      </c>
      <c r="BT31" s="40" t="s">
        <v>95</v>
      </c>
      <c r="BU31" s="38" t="s">
        <v>94</v>
      </c>
      <c r="BV31" s="39" t="s">
        <v>95</v>
      </c>
      <c r="BW31" s="38" t="s">
        <v>94</v>
      </c>
      <c r="BX31" s="40" t="s">
        <v>95</v>
      </c>
      <c r="BY31" s="38" t="s">
        <v>94</v>
      </c>
      <c r="BZ31" s="39" t="s">
        <v>95</v>
      </c>
      <c r="CA31" s="38" t="s">
        <v>94</v>
      </c>
      <c r="CB31" s="40" t="s">
        <v>95</v>
      </c>
      <c r="CC31" s="38" t="s">
        <v>89</v>
      </c>
      <c r="CD31" s="39" t="s">
        <v>578</v>
      </c>
      <c r="CE31" s="38" t="s">
        <v>94</v>
      </c>
      <c r="CF31" s="39" t="s">
        <v>95</v>
      </c>
      <c r="CG31" s="38" t="s">
        <v>94</v>
      </c>
      <c r="CH31" s="39" t="s">
        <v>95</v>
      </c>
      <c r="CI31" s="38" t="s">
        <v>94</v>
      </c>
      <c r="CJ31" s="39" t="s">
        <v>95</v>
      </c>
      <c r="CK31" s="38" t="s">
        <v>94</v>
      </c>
      <c r="CL31" s="39" t="s">
        <v>95</v>
      </c>
      <c r="CM31" s="38" t="s">
        <v>94</v>
      </c>
      <c r="CN31" s="39" t="s">
        <v>95</v>
      </c>
      <c r="CO31" s="38" t="s">
        <v>94</v>
      </c>
      <c r="CP31" s="39" t="s">
        <v>95</v>
      </c>
      <c r="CQ31" s="38" t="s">
        <v>94</v>
      </c>
      <c r="CR31" s="40" t="s">
        <v>95</v>
      </c>
      <c r="CS31" s="38" t="s">
        <v>94</v>
      </c>
      <c r="CT31" s="39" t="s">
        <v>95</v>
      </c>
      <c r="CU31" s="38" t="s">
        <v>94</v>
      </c>
      <c r="CV31" s="39" t="s">
        <v>95</v>
      </c>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92" t="s">
        <v>579</v>
      </c>
      <c r="DX31" s="37"/>
      <c r="DY31" s="37"/>
      <c r="DZ31" s="37"/>
      <c r="EA31" s="37"/>
      <c r="EB31" s="37"/>
    </row>
    <row r="32" spans="1:133" s="44" customFormat="1" ht="31.5" customHeight="1" thickBot="1">
      <c r="A32" s="33">
        <v>29</v>
      </c>
      <c r="B32" s="43"/>
      <c r="C32" s="35" t="s">
        <v>580</v>
      </c>
      <c r="D32" s="36" t="s">
        <v>200</v>
      </c>
      <c r="E32" s="37" t="s">
        <v>581</v>
      </c>
      <c r="F32" s="37" t="s">
        <v>244</v>
      </c>
      <c r="G32" s="38" t="s">
        <v>94</v>
      </c>
      <c r="H32" s="39" t="s">
        <v>95</v>
      </c>
      <c r="I32" s="38" t="s">
        <v>93</v>
      </c>
      <c r="J32" s="39" t="s">
        <v>582</v>
      </c>
      <c r="K32" s="38" t="s">
        <v>94</v>
      </c>
      <c r="L32" s="39" t="s">
        <v>95</v>
      </c>
      <c r="M32" s="38" t="s">
        <v>94</v>
      </c>
      <c r="N32" s="39" t="s">
        <v>95</v>
      </c>
      <c r="O32" s="38" t="s">
        <v>94</v>
      </c>
      <c r="P32" s="39" t="s">
        <v>95</v>
      </c>
      <c r="Q32" s="38" t="s">
        <v>94</v>
      </c>
      <c r="R32" s="40" t="s">
        <v>95</v>
      </c>
      <c r="S32" s="38" t="s">
        <v>94</v>
      </c>
      <c r="T32" s="39" t="s">
        <v>95</v>
      </c>
      <c r="U32" s="38" t="s">
        <v>91</v>
      </c>
      <c r="V32" s="39" t="s">
        <v>583</v>
      </c>
      <c r="W32" s="38" t="s">
        <v>94</v>
      </c>
      <c r="X32" s="40" t="s">
        <v>95</v>
      </c>
      <c r="Y32" s="38" t="s">
        <v>94</v>
      </c>
      <c r="Z32" s="39" t="s">
        <v>95</v>
      </c>
      <c r="AA32" s="38" t="s">
        <v>94</v>
      </c>
      <c r="AB32" s="40" t="s">
        <v>95</v>
      </c>
      <c r="AC32" s="38" t="s">
        <v>94</v>
      </c>
      <c r="AD32" s="39" t="s">
        <v>95</v>
      </c>
      <c r="AE32" s="38" t="s">
        <v>94</v>
      </c>
      <c r="AF32" s="39" t="s">
        <v>95</v>
      </c>
      <c r="AG32" s="38" t="s">
        <v>94</v>
      </c>
      <c r="AH32" s="39" t="s">
        <v>95</v>
      </c>
      <c r="AI32" s="38" t="s">
        <v>91</v>
      </c>
      <c r="AJ32" s="39" t="s">
        <v>584</v>
      </c>
      <c r="AK32" s="38" t="s">
        <v>91</v>
      </c>
      <c r="AL32" s="39" t="s">
        <v>585</v>
      </c>
      <c r="AM32" s="38" t="s">
        <v>94</v>
      </c>
      <c r="AN32" s="39" t="s">
        <v>95</v>
      </c>
      <c r="AO32" s="38" t="s">
        <v>94</v>
      </c>
      <c r="AP32" s="40" t="s">
        <v>95</v>
      </c>
      <c r="AQ32" s="38" t="s">
        <v>94</v>
      </c>
      <c r="AR32" s="40" t="s">
        <v>95</v>
      </c>
      <c r="AS32" s="38" t="s">
        <v>99</v>
      </c>
      <c r="AT32" s="39" t="s">
        <v>573</v>
      </c>
      <c r="AU32" s="38" t="s">
        <v>94</v>
      </c>
      <c r="AV32" s="40" t="s">
        <v>95</v>
      </c>
      <c r="AW32" s="38" t="s">
        <v>94</v>
      </c>
      <c r="AX32" s="39" t="s">
        <v>95</v>
      </c>
      <c r="AY32" s="38" t="s">
        <v>94</v>
      </c>
      <c r="AZ32" s="39" t="s">
        <v>95</v>
      </c>
      <c r="BA32" s="38" t="s">
        <v>91</v>
      </c>
      <c r="BB32" s="39" t="s">
        <v>586</v>
      </c>
      <c r="BC32" s="38" t="s">
        <v>91</v>
      </c>
      <c r="BD32" s="39" t="s">
        <v>575</v>
      </c>
      <c r="BE32" s="38" t="s">
        <v>94</v>
      </c>
      <c r="BF32" s="40" t="s">
        <v>95</v>
      </c>
      <c r="BG32" s="38" t="s">
        <v>94</v>
      </c>
      <c r="BH32" s="39" t="s">
        <v>95</v>
      </c>
      <c r="BI32" s="38" t="s">
        <v>94</v>
      </c>
      <c r="BJ32" s="39" t="s">
        <v>95</v>
      </c>
      <c r="BK32" s="38" t="s">
        <v>91</v>
      </c>
      <c r="BL32" s="40" t="s">
        <v>576</v>
      </c>
      <c r="BM32" s="38" t="s">
        <v>94</v>
      </c>
      <c r="BN32" s="40" t="s">
        <v>95</v>
      </c>
      <c r="BO32" s="38" t="s">
        <v>94</v>
      </c>
      <c r="BP32" s="39" t="s">
        <v>95</v>
      </c>
      <c r="BQ32" s="38" t="s">
        <v>89</v>
      </c>
      <c r="BR32" s="39" t="s">
        <v>587</v>
      </c>
      <c r="BS32" s="38" t="s">
        <v>91</v>
      </c>
      <c r="BT32" s="40" t="s">
        <v>187</v>
      </c>
      <c r="BU32" s="38" t="s">
        <v>94</v>
      </c>
      <c r="BV32" s="39" t="s">
        <v>95</v>
      </c>
      <c r="BW32" s="38" t="s">
        <v>94</v>
      </c>
      <c r="BX32" s="40" t="s">
        <v>95</v>
      </c>
      <c r="BY32" s="38" t="s">
        <v>94</v>
      </c>
      <c r="BZ32" s="39" t="s">
        <v>95</v>
      </c>
      <c r="CA32" s="38" t="s">
        <v>94</v>
      </c>
      <c r="CB32" s="40" t="s">
        <v>95</v>
      </c>
      <c r="CC32" s="38" t="s">
        <v>89</v>
      </c>
      <c r="CD32" s="39" t="s">
        <v>578</v>
      </c>
      <c r="CE32" s="38" t="s">
        <v>99</v>
      </c>
      <c r="CF32" s="39" t="s">
        <v>588</v>
      </c>
      <c r="CG32" s="38" t="s">
        <v>94</v>
      </c>
      <c r="CH32" s="39" t="s">
        <v>95</v>
      </c>
      <c r="CI32" s="38" t="s">
        <v>94</v>
      </c>
      <c r="CJ32" s="39" t="s">
        <v>589</v>
      </c>
      <c r="CK32" s="38" t="s">
        <v>94</v>
      </c>
      <c r="CL32" s="39" t="s">
        <v>95</v>
      </c>
      <c r="CM32" s="38" t="s">
        <v>94</v>
      </c>
      <c r="CN32" s="39" t="s">
        <v>95</v>
      </c>
      <c r="CO32" s="38" t="s">
        <v>94</v>
      </c>
      <c r="CP32" s="39" t="s">
        <v>95</v>
      </c>
      <c r="CQ32" s="38" t="s">
        <v>94</v>
      </c>
      <c r="CR32" s="40" t="s">
        <v>95</v>
      </c>
      <c r="CS32" s="38" t="s">
        <v>94</v>
      </c>
      <c r="CT32" s="39" t="s">
        <v>95</v>
      </c>
      <c r="CU32" s="38" t="s">
        <v>94</v>
      </c>
      <c r="CV32" s="39" t="s">
        <v>95</v>
      </c>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92" t="s">
        <v>425</v>
      </c>
      <c r="DX32" s="37"/>
      <c r="DY32" s="37"/>
      <c r="DZ32" s="37"/>
      <c r="EA32" s="37"/>
      <c r="EB32" s="37"/>
    </row>
    <row r="33" spans="1:133" s="44" customFormat="1" ht="31.5" customHeight="1" thickBot="1">
      <c r="A33" s="33">
        <v>30</v>
      </c>
      <c r="B33" s="43"/>
      <c r="C33" s="35" t="s">
        <v>590</v>
      </c>
      <c r="D33" s="36" t="s">
        <v>591</v>
      </c>
      <c r="E33" s="37">
        <v>402</v>
      </c>
      <c r="F33" s="37" t="s">
        <v>352</v>
      </c>
      <c r="G33" s="38" t="s">
        <v>94</v>
      </c>
      <c r="H33" s="39" t="s">
        <v>95</v>
      </c>
      <c r="I33" s="38" t="s">
        <v>94</v>
      </c>
      <c r="J33" s="39" t="s">
        <v>95</v>
      </c>
      <c r="K33" s="38" t="s">
        <v>94</v>
      </c>
      <c r="L33" s="39" t="s">
        <v>95</v>
      </c>
      <c r="M33" s="38" t="s">
        <v>99</v>
      </c>
      <c r="N33" s="39" t="s">
        <v>592</v>
      </c>
      <c r="O33" s="38" t="s">
        <v>91</v>
      </c>
      <c r="P33" s="39" t="s">
        <v>593</v>
      </c>
      <c r="Q33" s="38" t="s">
        <v>94</v>
      </c>
      <c r="R33" s="40" t="s">
        <v>95</v>
      </c>
      <c r="S33" s="38" t="s">
        <v>94</v>
      </c>
      <c r="T33" s="39" t="s">
        <v>95</v>
      </c>
      <c r="U33" s="38" t="s">
        <v>94</v>
      </c>
      <c r="V33" s="39" t="s">
        <v>95</v>
      </c>
      <c r="W33" s="38" t="s">
        <v>156</v>
      </c>
      <c r="X33" s="40" t="s">
        <v>594</v>
      </c>
      <c r="Y33" s="38" t="s">
        <v>91</v>
      </c>
      <c r="Z33" s="39" t="s">
        <v>595</v>
      </c>
      <c r="AA33" s="38" t="s">
        <v>99</v>
      </c>
      <c r="AB33" s="40" t="s">
        <v>596</v>
      </c>
      <c r="AC33" s="38" t="s">
        <v>92</v>
      </c>
      <c r="AD33" s="39" t="s">
        <v>597</v>
      </c>
      <c r="AE33" s="38" t="s">
        <v>156</v>
      </c>
      <c r="AF33" s="39" t="s">
        <v>598</v>
      </c>
      <c r="AG33" s="38" t="s">
        <v>275</v>
      </c>
      <c r="AH33" s="39" t="s">
        <v>599</v>
      </c>
      <c r="AI33" s="38" t="s">
        <v>94</v>
      </c>
      <c r="AJ33" s="39" t="s">
        <v>95</v>
      </c>
      <c r="AK33" s="38" t="s">
        <v>94</v>
      </c>
      <c r="AL33" s="39" t="s">
        <v>95</v>
      </c>
      <c r="AM33" s="38" t="s">
        <v>99</v>
      </c>
      <c r="AN33" s="39" t="s">
        <v>600</v>
      </c>
      <c r="AO33" s="38" t="s">
        <v>91</v>
      </c>
      <c r="AP33" s="40" t="s">
        <v>601</v>
      </c>
      <c r="AQ33" s="38" t="s">
        <v>99</v>
      </c>
      <c r="AR33" s="40" t="s">
        <v>602</v>
      </c>
      <c r="AS33" s="38" t="s">
        <v>94</v>
      </c>
      <c r="AT33" s="39" t="s">
        <v>95</v>
      </c>
      <c r="AU33" s="38" t="s">
        <v>156</v>
      </c>
      <c r="AV33" s="40" t="s">
        <v>603</v>
      </c>
      <c r="AW33" s="38" t="s">
        <v>275</v>
      </c>
      <c r="AX33" s="39" t="s">
        <v>604</v>
      </c>
      <c r="AY33" s="38" t="s">
        <v>94</v>
      </c>
      <c r="AZ33" s="39" t="s">
        <v>95</v>
      </c>
      <c r="BA33" s="38" t="s">
        <v>99</v>
      </c>
      <c r="BB33" s="39" t="s">
        <v>605</v>
      </c>
      <c r="BC33" s="38" t="s">
        <v>94</v>
      </c>
      <c r="BD33" s="39" t="s">
        <v>95</v>
      </c>
      <c r="BE33" s="38" t="s">
        <v>94</v>
      </c>
      <c r="BF33" s="40" t="s">
        <v>95</v>
      </c>
      <c r="BG33" s="38" t="s">
        <v>94</v>
      </c>
      <c r="BH33" s="39" t="s">
        <v>95</v>
      </c>
      <c r="BI33" s="38" t="s">
        <v>94</v>
      </c>
      <c r="BJ33" s="39" t="s">
        <v>95</v>
      </c>
      <c r="BK33" s="38" t="s">
        <v>94</v>
      </c>
      <c r="BL33" s="40" t="s">
        <v>95</v>
      </c>
      <c r="BM33" s="38" t="s">
        <v>94</v>
      </c>
      <c r="BN33" s="40" t="s">
        <v>95</v>
      </c>
      <c r="BO33" s="38" t="s">
        <v>94</v>
      </c>
      <c r="BP33" s="39" t="s">
        <v>606</v>
      </c>
      <c r="BQ33" s="38" t="s">
        <v>94</v>
      </c>
      <c r="BR33" s="39" t="s">
        <v>95</v>
      </c>
      <c r="BS33" s="38" t="s">
        <v>94</v>
      </c>
      <c r="BT33" s="40" t="s">
        <v>95</v>
      </c>
      <c r="BU33" s="38" t="s">
        <v>94</v>
      </c>
      <c r="BV33" s="39" t="s">
        <v>95</v>
      </c>
      <c r="BW33" s="38" t="s">
        <v>94</v>
      </c>
      <c r="BX33" s="40" t="s">
        <v>95</v>
      </c>
      <c r="BY33" s="38" t="s">
        <v>94</v>
      </c>
      <c r="BZ33" s="39" t="s">
        <v>95</v>
      </c>
      <c r="CA33" s="38" t="s">
        <v>94</v>
      </c>
      <c r="CB33" s="40" t="s">
        <v>95</v>
      </c>
      <c r="CC33" s="38" t="s">
        <v>94</v>
      </c>
      <c r="CD33" s="39" t="s">
        <v>95</v>
      </c>
      <c r="CE33" s="38" t="s">
        <v>94</v>
      </c>
      <c r="CF33" s="39" t="s">
        <v>95</v>
      </c>
      <c r="CG33" s="38" t="s">
        <v>94</v>
      </c>
      <c r="CH33" s="39" t="s">
        <v>95</v>
      </c>
      <c r="CI33" s="38" t="s">
        <v>94</v>
      </c>
      <c r="CJ33" s="39" t="s">
        <v>95</v>
      </c>
      <c r="CK33" s="38" t="s">
        <v>94</v>
      </c>
      <c r="CL33" s="39" t="s">
        <v>95</v>
      </c>
      <c r="CM33" s="38" t="s">
        <v>92</v>
      </c>
      <c r="CN33" s="39" t="s">
        <v>607</v>
      </c>
      <c r="CO33" s="38" t="s">
        <v>91</v>
      </c>
      <c r="CP33" s="39" t="s">
        <v>608</v>
      </c>
      <c r="CQ33" s="38" t="s">
        <v>156</v>
      </c>
      <c r="CR33" s="40" t="s">
        <v>609</v>
      </c>
      <c r="CS33" s="38" t="s">
        <v>94</v>
      </c>
      <c r="CT33" s="39" t="s">
        <v>95</v>
      </c>
      <c r="CU33" s="38" t="s">
        <v>94</v>
      </c>
      <c r="CV33" s="39" t="s">
        <v>95</v>
      </c>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92"/>
      <c r="DX33" s="37"/>
      <c r="DY33" s="37"/>
      <c r="DZ33" s="37"/>
      <c r="EA33" s="37"/>
      <c r="EB33" s="37"/>
    </row>
    <row r="34" spans="1:133" s="44" customFormat="1" ht="31.5" customHeight="1" thickBot="1">
      <c r="A34" s="33">
        <v>31</v>
      </c>
      <c r="B34" s="43"/>
      <c r="C34" s="35" t="s">
        <v>610</v>
      </c>
      <c r="D34" s="36" t="s">
        <v>591</v>
      </c>
      <c r="E34" s="37">
        <v>348</v>
      </c>
      <c r="F34" s="37" t="s">
        <v>352</v>
      </c>
      <c r="G34" s="38" t="s">
        <v>94</v>
      </c>
      <c r="H34" s="39" t="s">
        <v>95</v>
      </c>
      <c r="I34" s="38" t="s">
        <v>94</v>
      </c>
      <c r="J34" s="39" t="s">
        <v>95</v>
      </c>
      <c r="K34" s="38" t="s">
        <v>94</v>
      </c>
      <c r="L34" s="39" t="s">
        <v>95</v>
      </c>
      <c r="M34" s="38" t="s">
        <v>94</v>
      </c>
      <c r="N34" s="39" t="s">
        <v>95</v>
      </c>
      <c r="O34" s="38" t="s">
        <v>156</v>
      </c>
      <c r="P34" s="39" t="s">
        <v>611</v>
      </c>
      <c r="Q34" s="38" t="s">
        <v>94</v>
      </c>
      <c r="R34" s="40" t="s">
        <v>95</v>
      </c>
      <c r="S34" s="38" t="s">
        <v>94</v>
      </c>
      <c r="T34" s="39" t="s">
        <v>95</v>
      </c>
      <c r="U34" s="38" t="s">
        <v>94</v>
      </c>
      <c r="V34" s="39" t="s">
        <v>95</v>
      </c>
      <c r="W34" s="38" t="s">
        <v>94</v>
      </c>
      <c r="X34" s="40" t="s">
        <v>95</v>
      </c>
      <c r="Y34" s="38" t="s">
        <v>91</v>
      </c>
      <c r="Z34" s="39" t="s">
        <v>596</v>
      </c>
      <c r="AA34" s="38" t="s">
        <v>91</v>
      </c>
      <c r="AB34" s="40" t="s">
        <v>596</v>
      </c>
      <c r="AC34" s="38" t="s">
        <v>99</v>
      </c>
      <c r="AD34" s="39" t="s">
        <v>612</v>
      </c>
      <c r="AE34" s="38" t="s">
        <v>94</v>
      </c>
      <c r="AF34" s="39" t="s">
        <v>95</v>
      </c>
      <c r="AG34" s="38" t="s">
        <v>94</v>
      </c>
      <c r="AH34" s="39" t="s">
        <v>95</v>
      </c>
      <c r="AI34" s="38" t="s">
        <v>94</v>
      </c>
      <c r="AJ34" s="39" t="s">
        <v>95</v>
      </c>
      <c r="AK34" s="38" t="s">
        <v>99</v>
      </c>
      <c r="AL34" s="39" t="s">
        <v>613</v>
      </c>
      <c r="AM34" s="38" t="s">
        <v>93</v>
      </c>
      <c r="AN34" s="39" t="s">
        <v>614</v>
      </c>
      <c r="AO34" s="38" t="s">
        <v>99</v>
      </c>
      <c r="AP34" s="40" t="s">
        <v>615</v>
      </c>
      <c r="AQ34" s="38" t="s">
        <v>99</v>
      </c>
      <c r="AR34" s="40" t="s">
        <v>616</v>
      </c>
      <c r="AS34" s="38" t="s">
        <v>94</v>
      </c>
      <c r="AT34" s="39" t="s">
        <v>95</v>
      </c>
      <c r="AU34" s="38" t="s">
        <v>94</v>
      </c>
      <c r="AV34" s="40" t="s">
        <v>95</v>
      </c>
      <c r="AW34" s="38" t="s">
        <v>94</v>
      </c>
      <c r="AX34" s="39" t="s">
        <v>95</v>
      </c>
      <c r="AY34" s="38" t="s">
        <v>94</v>
      </c>
      <c r="AZ34" s="39" t="s">
        <v>95</v>
      </c>
      <c r="BA34" s="38" t="s">
        <v>94</v>
      </c>
      <c r="BB34" s="39" t="s">
        <v>95</v>
      </c>
      <c r="BC34" s="38" t="s">
        <v>94</v>
      </c>
      <c r="BD34" s="39" t="s">
        <v>95</v>
      </c>
      <c r="BE34" s="38" t="s">
        <v>94</v>
      </c>
      <c r="BF34" s="40" t="s">
        <v>95</v>
      </c>
      <c r="BG34" s="38" t="s">
        <v>94</v>
      </c>
      <c r="BH34" s="39" t="s">
        <v>95</v>
      </c>
      <c r="BI34" s="38" t="s">
        <v>94</v>
      </c>
      <c r="BJ34" s="39" t="s">
        <v>95</v>
      </c>
      <c r="BK34" s="38" t="s">
        <v>94</v>
      </c>
      <c r="BL34" s="40" t="s">
        <v>95</v>
      </c>
      <c r="BM34" s="38" t="s">
        <v>94</v>
      </c>
      <c r="BN34" s="40" t="s">
        <v>95</v>
      </c>
      <c r="BO34" s="38" t="s">
        <v>275</v>
      </c>
      <c r="BP34" s="39" t="s">
        <v>617</v>
      </c>
      <c r="BQ34" s="38" t="s">
        <v>94</v>
      </c>
      <c r="BR34" s="39" t="s">
        <v>95</v>
      </c>
      <c r="BS34" s="38" t="s">
        <v>94</v>
      </c>
      <c r="BT34" s="40" t="s">
        <v>95</v>
      </c>
      <c r="BU34" s="38" t="s">
        <v>94</v>
      </c>
      <c r="BV34" s="39" t="s">
        <v>95</v>
      </c>
      <c r="BW34" s="38" t="s">
        <v>94</v>
      </c>
      <c r="BX34" s="40" t="s">
        <v>95</v>
      </c>
      <c r="BY34" s="38" t="s">
        <v>94</v>
      </c>
      <c r="BZ34" s="39" t="s">
        <v>95</v>
      </c>
      <c r="CA34" s="38" t="s">
        <v>94</v>
      </c>
      <c r="CB34" s="40" t="s">
        <v>95</v>
      </c>
      <c r="CC34" s="38" t="s">
        <v>94</v>
      </c>
      <c r="CD34" s="39" t="s">
        <v>95</v>
      </c>
      <c r="CE34" s="38" t="s">
        <v>94</v>
      </c>
      <c r="CF34" s="39" t="s">
        <v>95</v>
      </c>
      <c r="CG34" s="38" t="s">
        <v>94</v>
      </c>
      <c r="CH34" s="39" t="s">
        <v>95</v>
      </c>
      <c r="CI34" s="38" t="s">
        <v>94</v>
      </c>
      <c r="CJ34" s="39" t="s">
        <v>95</v>
      </c>
      <c r="CK34" s="38" t="s">
        <v>94</v>
      </c>
      <c r="CL34" s="39" t="s">
        <v>95</v>
      </c>
      <c r="CM34" s="38" t="s">
        <v>92</v>
      </c>
      <c r="CN34" s="39" t="s">
        <v>607</v>
      </c>
      <c r="CO34" s="38" t="s">
        <v>156</v>
      </c>
      <c r="CP34" s="39" t="s">
        <v>618</v>
      </c>
      <c r="CQ34" s="38" t="s">
        <v>156</v>
      </c>
      <c r="CR34" s="40" t="s">
        <v>618</v>
      </c>
      <c r="CS34" s="38" t="s">
        <v>94</v>
      </c>
      <c r="CT34" s="39" t="s">
        <v>95</v>
      </c>
      <c r="CU34" s="38" t="s">
        <v>94</v>
      </c>
      <c r="CV34" s="39" t="s">
        <v>95</v>
      </c>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92"/>
      <c r="DX34" s="37"/>
      <c r="DY34" s="37"/>
      <c r="DZ34" s="37"/>
      <c r="EA34" s="37"/>
      <c r="EB34" s="37"/>
    </row>
    <row r="35" spans="1:133" s="44" customFormat="1" ht="31.5" customHeight="1" thickBot="1">
      <c r="A35" s="33">
        <v>32</v>
      </c>
      <c r="B35" s="43"/>
      <c r="C35" s="35" t="s">
        <v>619</v>
      </c>
      <c r="D35" s="36" t="s">
        <v>200</v>
      </c>
      <c r="E35" s="37">
        <v>324</v>
      </c>
      <c r="F35" s="37" t="s">
        <v>244</v>
      </c>
      <c r="G35" s="38" t="s">
        <v>91</v>
      </c>
      <c r="H35" s="39" t="s">
        <v>620</v>
      </c>
      <c r="I35" s="38" t="s">
        <v>94</v>
      </c>
      <c r="J35" s="39" t="s">
        <v>95</v>
      </c>
      <c r="K35" s="38" t="s">
        <v>94</v>
      </c>
      <c r="L35" s="39" t="s">
        <v>95</v>
      </c>
      <c r="M35" s="38" t="s">
        <v>94</v>
      </c>
      <c r="N35" s="39" t="s">
        <v>95</v>
      </c>
      <c r="O35" s="38" t="s">
        <v>94</v>
      </c>
      <c r="P35" s="39" t="s">
        <v>95</v>
      </c>
      <c r="Q35" s="38" t="s">
        <v>156</v>
      </c>
      <c r="R35" s="40" t="s">
        <v>621</v>
      </c>
      <c r="S35" s="38" t="s">
        <v>93</v>
      </c>
      <c r="T35" s="39" t="s">
        <v>622</v>
      </c>
      <c r="U35" s="38" t="s">
        <v>275</v>
      </c>
      <c r="V35" s="39" t="s">
        <v>623</v>
      </c>
      <c r="W35" s="38" t="s">
        <v>91</v>
      </c>
      <c r="X35" s="40" t="s">
        <v>624</v>
      </c>
      <c r="Y35" s="38" t="s">
        <v>94</v>
      </c>
      <c r="Z35" s="39" t="s">
        <v>625</v>
      </c>
      <c r="AA35" s="38" t="s">
        <v>91</v>
      </c>
      <c r="AB35" s="40" t="s">
        <v>626</v>
      </c>
      <c r="AC35" s="38" t="s">
        <v>94</v>
      </c>
      <c r="AD35" s="39" t="s">
        <v>627</v>
      </c>
      <c r="AE35" s="38" t="s">
        <v>94</v>
      </c>
      <c r="AF35" s="39" t="s">
        <v>628</v>
      </c>
      <c r="AG35" s="38" t="s">
        <v>94</v>
      </c>
      <c r="AH35" s="39" t="s">
        <v>629</v>
      </c>
      <c r="AI35" s="38" t="s">
        <v>94</v>
      </c>
      <c r="AJ35" s="39" t="s">
        <v>95</v>
      </c>
      <c r="AK35" s="38" t="s">
        <v>94</v>
      </c>
      <c r="AL35" s="39" t="s">
        <v>630</v>
      </c>
      <c r="AM35" s="38" t="s">
        <v>94</v>
      </c>
      <c r="AN35" s="39" t="s">
        <v>95</v>
      </c>
      <c r="AO35" s="38" t="s">
        <v>94</v>
      </c>
      <c r="AP35" s="40" t="s">
        <v>95</v>
      </c>
      <c r="AQ35" s="38" t="s">
        <v>94</v>
      </c>
      <c r="AR35" s="40" t="s">
        <v>631</v>
      </c>
      <c r="AS35" s="38" t="s">
        <v>94</v>
      </c>
      <c r="AT35" s="39" t="s">
        <v>632</v>
      </c>
      <c r="AU35" s="38" t="s">
        <v>156</v>
      </c>
      <c r="AV35" s="40" t="s">
        <v>633</v>
      </c>
      <c r="AW35" s="38" t="s">
        <v>94</v>
      </c>
      <c r="AX35" s="39" t="s">
        <v>95</v>
      </c>
      <c r="AY35" s="38" t="s">
        <v>94</v>
      </c>
      <c r="AZ35" s="39" t="s">
        <v>95</v>
      </c>
      <c r="BA35" s="38" t="s">
        <v>94</v>
      </c>
      <c r="BB35" s="39" t="s">
        <v>95</v>
      </c>
      <c r="BC35" s="38" t="s">
        <v>94</v>
      </c>
      <c r="BD35" s="39" t="s">
        <v>95</v>
      </c>
      <c r="BE35" s="38" t="s">
        <v>94</v>
      </c>
      <c r="BF35" s="40" t="s">
        <v>95</v>
      </c>
      <c r="BG35" s="38" t="s">
        <v>94</v>
      </c>
      <c r="BH35" s="39" t="s">
        <v>95</v>
      </c>
      <c r="BI35" s="38" t="s">
        <v>94</v>
      </c>
      <c r="BJ35" s="39" t="s">
        <v>95</v>
      </c>
      <c r="BK35" s="38" t="s">
        <v>94</v>
      </c>
      <c r="BL35" s="40" t="s">
        <v>634</v>
      </c>
      <c r="BM35" s="38" t="s">
        <v>94</v>
      </c>
      <c r="BN35" s="40" t="s">
        <v>95</v>
      </c>
      <c r="BO35" s="38" t="s">
        <v>94</v>
      </c>
      <c r="BP35" s="39" t="s">
        <v>95</v>
      </c>
      <c r="BQ35" s="38" t="s">
        <v>156</v>
      </c>
      <c r="BR35" s="39" t="s">
        <v>635</v>
      </c>
      <c r="BS35" s="38" t="s">
        <v>636</v>
      </c>
      <c r="BT35" s="40" t="s">
        <v>637</v>
      </c>
      <c r="BU35" s="38" t="s">
        <v>94</v>
      </c>
      <c r="BV35" s="39" t="s">
        <v>638</v>
      </c>
      <c r="BW35" s="38" t="s">
        <v>94</v>
      </c>
      <c r="BX35" s="40" t="s">
        <v>95</v>
      </c>
      <c r="BY35" s="38" t="s">
        <v>94</v>
      </c>
      <c r="BZ35" s="39" t="s">
        <v>639</v>
      </c>
      <c r="CA35" s="38" t="s">
        <v>94</v>
      </c>
      <c r="CB35" s="40" t="s">
        <v>95</v>
      </c>
      <c r="CC35" s="38" t="s">
        <v>91</v>
      </c>
      <c r="CD35" s="39" t="s">
        <v>640</v>
      </c>
      <c r="CE35" s="38" t="s">
        <v>94</v>
      </c>
      <c r="CF35" s="39" t="s">
        <v>95</v>
      </c>
      <c r="CG35" s="38" t="s">
        <v>94</v>
      </c>
      <c r="CH35" s="39" t="s">
        <v>95</v>
      </c>
      <c r="CI35" s="38" t="s">
        <v>94</v>
      </c>
      <c r="CJ35" s="39" t="s">
        <v>641</v>
      </c>
      <c r="CK35" s="38" t="s">
        <v>94</v>
      </c>
      <c r="CL35" s="39" t="s">
        <v>95</v>
      </c>
      <c r="CM35" s="38" t="s">
        <v>94</v>
      </c>
      <c r="CN35" s="39" t="s">
        <v>95</v>
      </c>
      <c r="CO35" s="38" t="s">
        <v>94</v>
      </c>
      <c r="CP35" s="39" t="s">
        <v>95</v>
      </c>
      <c r="CQ35" s="38" t="s">
        <v>94</v>
      </c>
      <c r="CR35" s="40" t="s">
        <v>95</v>
      </c>
      <c r="CS35" s="38" t="s">
        <v>94</v>
      </c>
      <c r="CT35" s="39" t="s">
        <v>95</v>
      </c>
      <c r="CU35" s="38" t="s">
        <v>94</v>
      </c>
      <c r="CV35" s="39" t="s">
        <v>95</v>
      </c>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92" t="s">
        <v>642</v>
      </c>
      <c r="DX35" s="37"/>
      <c r="DY35" s="37"/>
      <c r="DZ35" s="37"/>
      <c r="EA35" s="37"/>
      <c r="EB35" s="37"/>
    </row>
    <row r="36" spans="1:133" s="44" customFormat="1" ht="31.5" customHeight="1" thickBot="1">
      <c r="A36" s="33">
        <v>33</v>
      </c>
      <c r="B36" s="43"/>
      <c r="C36" s="35" t="s">
        <v>643</v>
      </c>
      <c r="D36" s="36" t="s">
        <v>256</v>
      </c>
      <c r="E36" s="37">
        <v>605</v>
      </c>
      <c r="F36" s="37" t="s">
        <v>352</v>
      </c>
      <c r="G36" s="38" t="s">
        <v>94</v>
      </c>
      <c r="H36" s="39" t="s">
        <v>95</v>
      </c>
      <c r="I36" s="38" t="s">
        <v>94</v>
      </c>
      <c r="J36" s="39" t="s">
        <v>95</v>
      </c>
      <c r="K36" s="38" t="s">
        <v>94</v>
      </c>
      <c r="L36" s="39" t="s">
        <v>95</v>
      </c>
      <c r="M36" s="38" t="s">
        <v>94</v>
      </c>
      <c r="N36" s="39" t="s">
        <v>95</v>
      </c>
      <c r="O36" s="38" t="s">
        <v>94</v>
      </c>
      <c r="P36" s="39" t="s">
        <v>95</v>
      </c>
      <c r="Q36" s="38" t="s">
        <v>94</v>
      </c>
      <c r="R36" s="40" t="s">
        <v>95</v>
      </c>
      <c r="S36" s="38" t="s">
        <v>94</v>
      </c>
      <c r="T36" s="39" t="s">
        <v>95</v>
      </c>
      <c r="U36" s="38" t="s">
        <v>94</v>
      </c>
      <c r="V36" s="39" t="s">
        <v>95</v>
      </c>
      <c r="W36" s="38" t="s">
        <v>94</v>
      </c>
      <c r="X36" s="40" t="s">
        <v>95</v>
      </c>
      <c r="Y36" s="38" t="s">
        <v>94</v>
      </c>
      <c r="Z36" s="39" t="s">
        <v>95</v>
      </c>
      <c r="AA36" s="38" t="s">
        <v>94</v>
      </c>
      <c r="AB36" s="40" t="s">
        <v>95</v>
      </c>
      <c r="AC36" s="38" t="s">
        <v>156</v>
      </c>
      <c r="AD36" s="39" t="s">
        <v>644</v>
      </c>
      <c r="AE36" s="38" t="s">
        <v>94</v>
      </c>
      <c r="AF36" s="39" t="s">
        <v>95</v>
      </c>
      <c r="AG36" s="38" t="s">
        <v>94</v>
      </c>
      <c r="AH36" s="39" t="s">
        <v>95</v>
      </c>
      <c r="AI36" s="38" t="s">
        <v>94</v>
      </c>
      <c r="AJ36" s="39" t="s">
        <v>95</v>
      </c>
      <c r="AK36" s="38" t="s">
        <v>94</v>
      </c>
      <c r="AL36" s="39" t="s">
        <v>95</v>
      </c>
      <c r="AM36" s="38" t="s">
        <v>94</v>
      </c>
      <c r="AN36" s="39" t="s">
        <v>95</v>
      </c>
      <c r="AO36" s="38" t="s">
        <v>94</v>
      </c>
      <c r="AP36" s="40" t="s">
        <v>95</v>
      </c>
      <c r="AQ36" s="38" t="s">
        <v>94</v>
      </c>
      <c r="AR36" s="40" t="s">
        <v>95</v>
      </c>
      <c r="AS36" s="38" t="s">
        <v>89</v>
      </c>
      <c r="AT36" s="39" t="s">
        <v>645</v>
      </c>
      <c r="AU36" s="38" t="s">
        <v>91</v>
      </c>
      <c r="AV36" s="40" t="s">
        <v>646</v>
      </c>
      <c r="AW36" s="38" t="s">
        <v>94</v>
      </c>
      <c r="AX36" s="39" t="s">
        <v>95</v>
      </c>
      <c r="AY36" s="38" t="s">
        <v>94</v>
      </c>
      <c r="AZ36" s="39" t="s">
        <v>95</v>
      </c>
      <c r="BA36" s="38" t="s">
        <v>94</v>
      </c>
      <c r="BB36" s="39" t="s">
        <v>95</v>
      </c>
      <c r="BC36" s="38" t="s">
        <v>94</v>
      </c>
      <c r="BD36" s="39" t="s">
        <v>95</v>
      </c>
      <c r="BE36" s="38" t="s">
        <v>94</v>
      </c>
      <c r="BF36" s="40" t="s">
        <v>95</v>
      </c>
      <c r="BG36" s="38" t="s">
        <v>94</v>
      </c>
      <c r="BH36" s="39" t="s">
        <v>95</v>
      </c>
      <c r="BI36" s="38" t="s">
        <v>94</v>
      </c>
      <c r="BJ36" s="39" t="s">
        <v>95</v>
      </c>
      <c r="BK36" s="38" t="s">
        <v>94</v>
      </c>
      <c r="BL36" s="40" t="s">
        <v>95</v>
      </c>
      <c r="BM36" s="38" t="s">
        <v>94</v>
      </c>
      <c r="BN36" s="40" t="s">
        <v>95</v>
      </c>
      <c r="BO36" s="38" t="s">
        <v>94</v>
      </c>
      <c r="BP36" s="39" t="s">
        <v>95</v>
      </c>
      <c r="BQ36" s="38" t="s">
        <v>94</v>
      </c>
      <c r="BR36" s="39" t="s">
        <v>95</v>
      </c>
      <c r="BS36" s="38" t="s">
        <v>94</v>
      </c>
      <c r="BT36" s="40" t="s">
        <v>95</v>
      </c>
      <c r="BU36" s="38" t="s">
        <v>94</v>
      </c>
      <c r="BV36" s="39" t="s">
        <v>95</v>
      </c>
      <c r="BW36" s="38" t="s">
        <v>94</v>
      </c>
      <c r="BX36" s="40" t="s">
        <v>95</v>
      </c>
      <c r="BY36" s="38" t="s">
        <v>94</v>
      </c>
      <c r="BZ36" s="39" t="s">
        <v>95</v>
      </c>
      <c r="CA36" s="38" t="s">
        <v>94</v>
      </c>
      <c r="CB36" s="40" t="s">
        <v>95</v>
      </c>
      <c r="CC36" s="38" t="s">
        <v>94</v>
      </c>
      <c r="CD36" s="39" t="s">
        <v>95</v>
      </c>
      <c r="CE36" s="38" t="s">
        <v>94</v>
      </c>
      <c r="CF36" s="39" t="s">
        <v>95</v>
      </c>
      <c r="CG36" s="38" t="s">
        <v>94</v>
      </c>
      <c r="CH36" s="39" t="s">
        <v>95</v>
      </c>
      <c r="CI36" s="38" t="s">
        <v>94</v>
      </c>
      <c r="CJ36" s="39" t="s">
        <v>95</v>
      </c>
      <c r="CK36" s="38" t="s">
        <v>94</v>
      </c>
      <c r="CL36" s="39" t="s">
        <v>95</v>
      </c>
      <c r="CM36" s="38" t="s">
        <v>94</v>
      </c>
      <c r="CN36" s="39" t="s">
        <v>95</v>
      </c>
      <c r="CO36" s="38" t="s">
        <v>94</v>
      </c>
      <c r="CP36" s="39" t="s">
        <v>95</v>
      </c>
      <c r="CQ36" s="38" t="s">
        <v>94</v>
      </c>
      <c r="CR36" s="40" t="s">
        <v>95</v>
      </c>
      <c r="CS36" s="38" t="s">
        <v>94</v>
      </c>
      <c r="CT36" s="39" t="s">
        <v>95</v>
      </c>
      <c r="CU36" s="38" t="s">
        <v>94</v>
      </c>
      <c r="CV36" s="39" t="s">
        <v>95</v>
      </c>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92"/>
      <c r="DX36" s="37"/>
      <c r="DY36" s="37"/>
      <c r="DZ36" s="37"/>
      <c r="EA36" s="37"/>
      <c r="EB36" s="37"/>
    </row>
    <row r="37" spans="1:133" s="44" customFormat="1" ht="31.5" customHeight="1" thickBot="1">
      <c r="A37" s="33">
        <v>34</v>
      </c>
      <c r="B37" s="43"/>
      <c r="C37" s="35" t="s">
        <v>647</v>
      </c>
      <c r="D37" s="36" t="s">
        <v>648</v>
      </c>
      <c r="E37" s="37">
        <v>356</v>
      </c>
      <c r="F37" s="37" t="s">
        <v>127</v>
      </c>
      <c r="G37" s="38" t="s">
        <v>94</v>
      </c>
      <c r="H37" s="39" t="s">
        <v>95</v>
      </c>
      <c r="I37" s="38" t="s">
        <v>94</v>
      </c>
      <c r="J37" s="39" t="s">
        <v>95</v>
      </c>
      <c r="K37" s="38" t="s">
        <v>94</v>
      </c>
      <c r="L37" s="39" t="s">
        <v>95</v>
      </c>
      <c r="M37" s="38" t="s">
        <v>99</v>
      </c>
      <c r="N37" s="39" t="s">
        <v>649</v>
      </c>
      <c r="O37" s="38" t="s">
        <v>156</v>
      </c>
      <c r="P37" s="39" t="s">
        <v>650</v>
      </c>
      <c r="Q37" s="38" t="s">
        <v>94</v>
      </c>
      <c r="R37" s="40" t="s">
        <v>95</v>
      </c>
      <c r="S37" s="38" t="s">
        <v>94</v>
      </c>
      <c r="T37" s="39" t="s">
        <v>95</v>
      </c>
      <c r="U37" s="38" t="s">
        <v>94</v>
      </c>
      <c r="V37" s="39" t="s">
        <v>95</v>
      </c>
      <c r="W37" s="38" t="s">
        <v>91</v>
      </c>
      <c r="X37" s="40" t="s">
        <v>651</v>
      </c>
      <c r="Y37" s="38" t="s">
        <v>94</v>
      </c>
      <c r="Z37" s="39" t="s">
        <v>95</v>
      </c>
      <c r="AA37" s="38" t="s">
        <v>94</v>
      </c>
      <c r="AB37" s="40" t="s">
        <v>95</v>
      </c>
      <c r="AC37" s="38" t="s">
        <v>92</v>
      </c>
      <c r="AD37" s="39" t="s">
        <v>652</v>
      </c>
      <c r="AE37" s="38" t="s">
        <v>156</v>
      </c>
      <c r="AF37" s="39" t="s">
        <v>653</v>
      </c>
      <c r="AG37" s="38" t="s">
        <v>156</v>
      </c>
      <c r="AH37" s="39" t="s">
        <v>653</v>
      </c>
      <c r="AI37" s="38" t="s">
        <v>94</v>
      </c>
      <c r="AJ37" s="39" t="s">
        <v>95</v>
      </c>
      <c r="AK37" s="38" t="s">
        <v>94</v>
      </c>
      <c r="AL37" s="39" t="s">
        <v>95</v>
      </c>
      <c r="AM37" s="38" t="s">
        <v>91</v>
      </c>
      <c r="AN37" s="39" t="s">
        <v>654</v>
      </c>
      <c r="AO37" s="38" t="s">
        <v>91</v>
      </c>
      <c r="AP37" s="40" t="s">
        <v>655</v>
      </c>
      <c r="AQ37" s="38" t="s">
        <v>94</v>
      </c>
      <c r="AR37" s="40" t="s">
        <v>95</v>
      </c>
      <c r="AS37" s="38" t="s">
        <v>94</v>
      </c>
      <c r="AT37" s="39" t="s">
        <v>656</v>
      </c>
      <c r="AU37" s="38" t="s">
        <v>156</v>
      </c>
      <c r="AV37" s="40" t="s">
        <v>657</v>
      </c>
      <c r="AW37" s="38" t="s">
        <v>91</v>
      </c>
      <c r="AX37" s="39" t="s">
        <v>658</v>
      </c>
      <c r="AY37" s="38" t="s">
        <v>94</v>
      </c>
      <c r="AZ37" s="39" t="s">
        <v>95</v>
      </c>
      <c r="BA37" s="38" t="s">
        <v>94</v>
      </c>
      <c r="BB37" s="39" t="s">
        <v>659</v>
      </c>
      <c r="BC37" s="38" t="s">
        <v>99</v>
      </c>
      <c r="BD37" s="39" t="s">
        <v>660</v>
      </c>
      <c r="BE37" s="38" t="s">
        <v>91</v>
      </c>
      <c r="BF37" s="40" t="s">
        <v>661</v>
      </c>
      <c r="BG37" s="38" t="s">
        <v>94</v>
      </c>
      <c r="BH37" s="39" t="s">
        <v>95</v>
      </c>
      <c r="BI37" s="38" t="s">
        <v>94</v>
      </c>
      <c r="BJ37" s="39" t="s">
        <v>95</v>
      </c>
      <c r="BK37" s="38" t="s">
        <v>91</v>
      </c>
      <c r="BL37" s="40" t="s">
        <v>662</v>
      </c>
      <c r="BM37" s="38" t="s">
        <v>156</v>
      </c>
      <c r="BN37" s="40" t="s">
        <v>663</v>
      </c>
      <c r="BO37" s="38" t="s">
        <v>94</v>
      </c>
      <c r="BP37" s="39" t="s">
        <v>664</v>
      </c>
      <c r="BQ37" s="38" t="s">
        <v>94</v>
      </c>
      <c r="BR37" s="39" t="s">
        <v>95</v>
      </c>
      <c r="BS37" s="38" t="s">
        <v>94</v>
      </c>
      <c r="BT37" s="40" t="s">
        <v>95</v>
      </c>
      <c r="BU37" s="38" t="s">
        <v>94</v>
      </c>
      <c r="BV37" s="39" t="s">
        <v>95</v>
      </c>
      <c r="BW37" s="38" t="s">
        <v>94</v>
      </c>
      <c r="BX37" s="40" t="s">
        <v>95</v>
      </c>
      <c r="BY37" s="38" t="s">
        <v>94</v>
      </c>
      <c r="BZ37" s="39" t="s">
        <v>95</v>
      </c>
      <c r="CA37" s="38" t="s">
        <v>94</v>
      </c>
      <c r="CB37" s="40" t="s">
        <v>95</v>
      </c>
      <c r="CC37" s="38" t="s">
        <v>94</v>
      </c>
      <c r="CD37" s="39" t="s">
        <v>95</v>
      </c>
      <c r="CE37" s="38" t="s">
        <v>91</v>
      </c>
      <c r="CF37" s="39" t="s">
        <v>665</v>
      </c>
      <c r="CG37" s="38" t="s">
        <v>94</v>
      </c>
      <c r="CH37" s="39" t="s">
        <v>95</v>
      </c>
      <c r="CI37" s="38" t="s">
        <v>94</v>
      </c>
      <c r="CJ37" s="39" t="s">
        <v>95</v>
      </c>
      <c r="CK37" s="38" t="s">
        <v>94</v>
      </c>
      <c r="CL37" s="39" t="s">
        <v>95</v>
      </c>
      <c r="CM37" s="38" t="s">
        <v>94</v>
      </c>
      <c r="CN37" s="39" t="s">
        <v>95</v>
      </c>
      <c r="CO37" s="38" t="s">
        <v>94</v>
      </c>
      <c r="CP37" s="39" t="s">
        <v>95</v>
      </c>
      <c r="CQ37" s="38" t="s">
        <v>156</v>
      </c>
      <c r="CR37" s="40" t="s">
        <v>666</v>
      </c>
      <c r="CS37" s="38" t="s">
        <v>94</v>
      </c>
      <c r="CT37" s="39" t="s">
        <v>95</v>
      </c>
      <c r="CU37" s="38" t="s">
        <v>94</v>
      </c>
      <c r="CV37" s="39" t="s">
        <v>95</v>
      </c>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92"/>
      <c r="DX37" s="37"/>
      <c r="DY37" s="37"/>
      <c r="DZ37" s="37"/>
      <c r="EA37" s="37"/>
      <c r="EB37" s="37"/>
    </row>
    <row r="38" spans="1:133" s="44" customFormat="1" ht="31.5" customHeight="1" thickBot="1">
      <c r="A38" s="33">
        <v>35</v>
      </c>
      <c r="B38" s="43"/>
      <c r="C38" s="35" t="s">
        <v>667</v>
      </c>
      <c r="D38" s="36" t="s">
        <v>668</v>
      </c>
      <c r="E38" s="37">
        <v>362</v>
      </c>
      <c r="F38" s="37" t="s">
        <v>127</v>
      </c>
      <c r="G38" s="38" t="s">
        <v>89</v>
      </c>
      <c r="H38" s="39" t="s">
        <v>669</v>
      </c>
      <c r="I38" s="38" t="s">
        <v>94</v>
      </c>
      <c r="J38" s="39" t="s">
        <v>95</v>
      </c>
      <c r="K38" s="38" t="s">
        <v>92</v>
      </c>
      <c r="L38" s="39" t="s">
        <v>670</v>
      </c>
      <c r="M38" s="38" t="s">
        <v>92</v>
      </c>
      <c r="N38" s="39" t="s">
        <v>671</v>
      </c>
      <c r="O38" s="38" t="s">
        <v>91</v>
      </c>
      <c r="P38" s="39" t="s">
        <v>672</v>
      </c>
      <c r="Q38" s="38" t="s">
        <v>94</v>
      </c>
      <c r="R38" s="40" t="s">
        <v>95</v>
      </c>
      <c r="S38" s="38" t="s">
        <v>94</v>
      </c>
      <c r="T38" s="39" t="s">
        <v>95</v>
      </c>
      <c r="U38" s="38" t="s">
        <v>94</v>
      </c>
      <c r="V38" s="39" t="s">
        <v>95</v>
      </c>
      <c r="W38" s="38" t="s">
        <v>94</v>
      </c>
      <c r="X38" s="40" t="s">
        <v>95</v>
      </c>
      <c r="Y38" s="38" t="s">
        <v>94</v>
      </c>
      <c r="Z38" s="39" t="s">
        <v>95</v>
      </c>
      <c r="AA38" s="38" t="s">
        <v>94</v>
      </c>
      <c r="AB38" s="40" t="s">
        <v>95</v>
      </c>
      <c r="AC38" s="38" t="s">
        <v>93</v>
      </c>
      <c r="AD38" s="39" t="s">
        <v>673</v>
      </c>
      <c r="AE38" s="38" t="s">
        <v>99</v>
      </c>
      <c r="AF38" s="39" t="s">
        <v>674</v>
      </c>
      <c r="AG38" s="38" t="s">
        <v>156</v>
      </c>
      <c r="AH38" s="39" t="s">
        <v>675</v>
      </c>
      <c r="AI38" s="38" t="s">
        <v>94</v>
      </c>
      <c r="AJ38" s="39" t="s">
        <v>95</v>
      </c>
      <c r="AK38" s="38" t="s">
        <v>99</v>
      </c>
      <c r="AL38" s="39" t="s">
        <v>676</v>
      </c>
      <c r="AM38" s="38" t="s">
        <v>156</v>
      </c>
      <c r="AN38" s="39" t="s">
        <v>677</v>
      </c>
      <c r="AO38" s="38" t="s">
        <v>91</v>
      </c>
      <c r="AP38" s="40" t="s">
        <v>677</v>
      </c>
      <c r="AQ38" s="38" t="s">
        <v>99</v>
      </c>
      <c r="AR38" s="40" t="s">
        <v>678</v>
      </c>
      <c r="AS38" s="38" t="s">
        <v>89</v>
      </c>
      <c r="AT38" s="39" t="s">
        <v>679</v>
      </c>
      <c r="AU38" s="38" t="s">
        <v>91</v>
      </c>
      <c r="AV38" s="40" t="s">
        <v>680</v>
      </c>
      <c r="AW38" s="38" t="s">
        <v>91</v>
      </c>
      <c r="AX38" s="39" t="s">
        <v>681</v>
      </c>
      <c r="AY38" s="38" t="s">
        <v>94</v>
      </c>
      <c r="AZ38" s="39" t="s">
        <v>95</v>
      </c>
      <c r="BA38" s="38" t="s">
        <v>99</v>
      </c>
      <c r="BB38" s="39" t="s">
        <v>682</v>
      </c>
      <c r="BC38" s="38" t="s">
        <v>91</v>
      </c>
      <c r="BD38" s="39" t="s">
        <v>683</v>
      </c>
      <c r="BE38" s="38" t="s">
        <v>91</v>
      </c>
      <c r="BF38" s="40" t="s">
        <v>683</v>
      </c>
      <c r="BG38" s="38" t="s">
        <v>91</v>
      </c>
      <c r="BH38" s="39" t="s">
        <v>684</v>
      </c>
      <c r="BI38" s="38" t="s">
        <v>94</v>
      </c>
      <c r="BJ38" s="39" t="s">
        <v>95</v>
      </c>
      <c r="BK38" s="38" t="s">
        <v>99</v>
      </c>
      <c r="BL38" s="40" t="s">
        <v>685</v>
      </c>
      <c r="BM38" s="38" t="s">
        <v>94</v>
      </c>
      <c r="BN38" s="40" t="s">
        <v>95</v>
      </c>
      <c r="BO38" s="38" t="s">
        <v>94</v>
      </c>
      <c r="BP38" s="39" t="s">
        <v>686</v>
      </c>
      <c r="BQ38" s="38" t="s">
        <v>94</v>
      </c>
      <c r="BR38" s="39" t="s">
        <v>95</v>
      </c>
      <c r="BS38" s="38" t="s">
        <v>94</v>
      </c>
      <c r="BT38" s="40" t="s">
        <v>95</v>
      </c>
      <c r="BU38" s="38" t="s">
        <v>94</v>
      </c>
      <c r="BV38" s="39" t="s">
        <v>95</v>
      </c>
      <c r="BW38" s="38" t="s">
        <v>94</v>
      </c>
      <c r="BX38" s="40" t="s">
        <v>95</v>
      </c>
      <c r="BY38" s="38" t="s">
        <v>94</v>
      </c>
      <c r="BZ38" s="39" t="s">
        <v>95</v>
      </c>
      <c r="CA38" s="38" t="s">
        <v>94</v>
      </c>
      <c r="CB38" s="40" t="s">
        <v>95</v>
      </c>
      <c r="CC38" s="38" t="s">
        <v>99</v>
      </c>
      <c r="CD38" s="39" t="s">
        <v>687</v>
      </c>
      <c r="CE38" s="38" t="s">
        <v>94</v>
      </c>
      <c r="CF38" s="39" t="s">
        <v>95</v>
      </c>
      <c r="CG38" s="38" t="s">
        <v>94</v>
      </c>
      <c r="CH38" s="39" t="s">
        <v>95</v>
      </c>
      <c r="CI38" s="38" t="s">
        <v>94</v>
      </c>
      <c r="CJ38" s="39" t="s">
        <v>95</v>
      </c>
      <c r="CK38" s="38" t="s">
        <v>94</v>
      </c>
      <c r="CL38" s="39" t="s">
        <v>95</v>
      </c>
      <c r="CM38" s="38" t="s">
        <v>94</v>
      </c>
      <c r="CN38" s="39" t="s">
        <v>95</v>
      </c>
      <c r="CO38" s="38" t="s">
        <v>94</v>
      </c>
      <c r="CP38" s="39" t="s">
        <v>95</v>
      </c>
      <c r="CQ38" s="38" t="s">
        <v>94</v>
      </c>
      <c r="CR38" s="40" t="s">
        <v>95</v>
      </c>
      <c r="CS38" s="38" t="s">
        <v>94</v>
      </c>
      <c r="CT38" s="39" t="s">
        <v>95</v>
      </c>
      <c r="CU38" s="38" t="s">
        <v>94</v>
      </c>
      <c r="CV38" s="39" t="s">
        <v>95</v>
      </c>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92"/>
      <c r="DX38" s="37"/>
      <c r="DY38" s="37"/>
      <c r="DZ38" s="37"/>
      <c r="EA38" s="37"/>
      <c r="EB38" s="37"/>
    </row>
    <row r="39" spans="1:133" s="44" customFormat="1" ht="31.5" customHeight="1" thickBot="1">
      <c r="A39" s="33">
        <v>36</v>
      </c>
      <c r="B39" s="43"/>
      <c r="C39" s="35" t="s">
        <v>688</v>
      </c>
      <c r="D39" s="36" t="s">
        <v>256</v>
      </c>
      <c r="E39" s="37">
        <v>554</v>
      </c>
      <c r="F39" s="37" t="s">
        <v>244</v>
      </c>
      <c r="G39" s="38" t="s">
        <v>94</v>
      </c>
      <c r="H39" s="39" t="s">
        <v>95</v>
      </c>
      <c r="I39" s="38" t="s">
        <v>99</v>
      </c>
      <c r="J39" s="39" t="s">
        <v>689</v>
      </c>
      <c r="K39" s="38" t="s">
        <v>94</v>
      </c>
      <c r="L39" s="39" t="s">
        <v>95</v>
      </c>
      <c r="M39" s="38" t="s">
        <v>94</v>
      </c>
      <c r="N39" s="39" t="s">
        <v>95</v>
      </c>
      <c r="O39" s="38" t="s">
        <v>94</v>
      </c>
      <c r="P39" s="39" t="s">
        <v>95</v>
      </c>
      <c r="Q39" s="38" t="s">
        <v>99</v>
      </c>
      <c r="R39" s="40" t="s">
        <v>690</v>
      </c>
      <c r="S39" s="38" t="s">
        <v>156</v>
      </c>
      <c r="T39" s="39" t="s">
        <v>691</v>
      </c>
      <c r="U39" s="38" t="s">
        <v>99</v>
      </c>
      <c r="V39" s="39" t="s">
        <v>692</v>
      </c>
      <c r="W39" s="38" t="s">
        <v>94</v>
      </c>
      <c r="X39" s="40" t="s">
        <v>693</v>
      </c>
      <c r="Y39" s="38" t="s">
        <v>94</v>
      </c>
      <c r="Z39" s="39" t="s">
        <v>95</v>
      </c>
      <c r="AA39" s="38" t="s">
        <v>94</v>
      </c>
      <c r="AB39" s="40" t="s">
        <v>95</v>
      </c>
      <c r="AC39" s="38" t="s">
        <v>275</v>
      </c>
      <c r="AD39" s="39" t="s">
        <v>694</v>
      </c>
      <c r="AE39" s="38" t="s">
        <v>99</v>
      </c>
      <c r="AF39" s="39" t="s">
        <v>695</v>
      </c>
      <c r="AG39" s="38" t="s">
        <v>91</v>
      </c>
      <c r="AH39" s="39" t="s">
        <v>696</v>
      </c>
      <c r="AI39" s="38" t="s">
        <v>94</v>
      </c>
      <c r="AJ39" s="39" t="s">
        <v>95</v>
      </c>
      <c r="AK39" s="38" t="s">
        <v>94</v>
      </c>
      <c r="AL39" s="39" t="s">
        <v>95</v>
      </c>
      <c r="AM39" s="38" t="s">
        <v>94</v>
      </c>
      <c r="AN39" s="39" t="s">
        <v>95</v>
      </c>
      <c r="AO39" s="38" t="s">
        <v>94</v>
      </c>
      <c r="AP39" s="40" t="s">
        <v>95</v>
      </c>
      <c r="AQ39" s="38" t="s">
        <v>94</v>
      </c>
      <c r="AR39" s="40" t="s">
        <v>95</v>
      </c>
      <c r="AS39" s="38" t="s">
        <v>91</v>
      </c>
      <c r="AT39" s="39" t="s">
        <v>697</v>
      </c>
      <c r="AU39" s="38" t="s">
        <v>156</v>
      </c>
      <c r="AV39" s="40" t="s">
        <v>698</v>
      </c>
      <c r="AW39" s="38" t="s">
        <v>91</v>
      </c>
      <c r="AX39" s="39" t="s">
        <v>699</v>
      </c>
      <c r="AY39" s="38" t="s">
        <v>91</v>
      </c>
      <c r="AZ39" s="39" t="s">
        <v>700</v>
      </c>
      <c r="BA39" s="38" t="s">
        <v>94</v>
      </c>
      <c r="BB39" s="39" t="s">
        <v>95</v>
      </c>
      <c r="BC39" s="38" t="s">
        <v>99</v>
      </c>
      <c r="BD39" s="39" t="s">
        <v>701</v>
      </c>
      <c r="BE39" s="38" t="s">
        <v>99</v>
      </c>
      <c r="BF39" s="40" t="s">
        <v>702</v>
      </c>
      <c r="BG39" s="38" t="s">
        <v>99</v>
      </c>
      <c r="BH39" s="39" t="s">
        <v>703</v>
      </c>
      <c r="BI39" s="38" t="s">
        <v>94</v>
      </c>
      <c r="BJ39" s="39" t="s">
        <v>704</v>
      </c>
      <c r="BK39" s="38" t="s">
        <v>94</v>
      </c>
      <c r="BL39" s="40" t="s">
        <v>705</v>
      </c>
      <c r="BM39" s="38" t="s">
        <v>94</v>
      </c>
      <c r="BN39" s="40" t="s">
        <v>95</v>
      </c>
      <c r="BO39" s="38" t="s">
        <v>94</v>
      </c>
      <c r="BP39" s="39" t="s">
        <v>95</v>
      </c>
      <c r="BQ39" s="38" t="s">
        <v>99</v>
      </c>
      <c r="BR39" s="39" t="s">
        <v>706</v>
      </c>
      <c r="BS39" s="38" t="s">
        <v>91</v>
      </c>
      <c r="BT39" s="40" t="s">
        <v>707</v>
      </c>
      <c r="BU39" s="38" t="s">
        <v>94</v>
      </c>
      <c r="BV39" s="39" t="s">
        <v>95</v>
      </c>
      <c r="BW39" s="38" t="s">
        <v>94</v>
      </c>
      <c r="BX39" s="40" t="s">
        <v>95</v>
      </c>
      <c r="BY39" s="38" t="s">
        <v>94</v>
      </c>
      <c r="BZ39" s="39" t="s">
        <v>95</v>
      </c>
      <c r="CA39" s="38" t="s">
        <v>94</v>
      </c>
      <c r="CB39" s="40" t="s">
        <v>95</v>
      </c>
      <c r="CC39" s="38" t="s">
        <v>99</v>
      </c>
      <c r="CD39" s="39" t="s">
        <v>708</v>
      </c>
      <c r="CE39" s="38" t="s">
        <v>94</v>
      </c>
      <c r="CF39" s="39" t="s">
        <v>95</v>
      </c>
      <c r="CG39" s="38" t="s">
        <v>94</v>
      </c>
      <c r="CH39" s="39" t="s">
        <v>95</v>
      </c>
      <c r="CI39" s="38" t="s">
        <v>92</v>
      </c>
      <c r="CJ39" s="39" t="s">
        <v>709</v>
      </c>
      <c r="CK39" s="38" t="s">
        <v>94</v>
      </c>
      <c r="CL39" s="39" t="s">
        <v>95</v>
      </c>
      <c r="CM39" s="38" t="s">
        <v>94</v>
      </c>
      <c r="CN39" s="39" t="s">
        <v>95</v>
      </c>
      <c r="CO39" s="38" t="s">
        <v>94</v>
      </c>
      <c r="CP39" s="39" t="s">
        <v>95</v>
      </c>
      <c r="CQ39" s="38" t="s">
        <v>94</v>
      </c>
      <c r="CR39" s="40" t="s">
        <v>95</v>
      </c>
      <c r="CS39" s="38" t="s">
        <v>94</v>
      </c>
      <c r="CT39" s="39" t="s">
        <v>95</v>
      </c>
      <c r="CU39" s="38" t="s">
        <v>94</v>
      </c>
      <c r="CV39" s="39" t="s">
        <v>95</v>
      </c>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92"/>
      <c r="DX39" s="37"/>
      <c r="DY39" s="37"/>
      <c r="DZ39" s="37"/>
      <c r="EA39" s="37"/>
      <c r="EB39" s="37"/>
    </row>
    <row r="40" spans="1:133" s="44" customFormat="1" ht="31.5" customHeight="1" thickBot="1">
      <c r="A40" s="33">
        <v>37</v>
      </c>
      <c r="B40" s="43"/>
      <c r="C40" s="35" t="s">
        <v>710</v>
      </c>
      <c r="D40" s="36" t="s">
        <v>648</v>
      </c>
      <c r="E40" s="37">
        <v>432</v>
      </c>
      <c r="F40" s="37" t="s">
        <v>352</v>
      </c>
      <c r="G40" s="38" t="s">
        <v>94</v>
      </c>
      <c r="H40" s="39" t="s">
        <v>95</v>
      </c>
      <c r="I40" s="38" t="s">
        <v>94</v>
      </c>
      <c r="J40" s="39" t="s">
        <v>95</v>
      </c>
      <c r="K40" s="38" t="s">
        <v>94</v>
      </c>
      <c r="L40" s="39" t="s">
        <v>95</v>
      </c>
      <c r="M40" s="38" t="s">
        <v>94</v>
      </c>
      <c r="N40" s="39" t="s">
        <v>95</v>
      </c>
      <c r="O40" s="38" t="s">
        <v>94</v>
      </c>
      <c r="P40" s="39" t="s">
        <v>95</v>
      </c>
      <c r="Q40" s="38" t="s">
        <v>94</v>
      </c>
      <c r="R40" s="40" t="s">
        <v>95</v>
      </c>
      <c r="S40" s="38" t="s">
        <v>94</v>
      </c>
      <c r="T40" s="39" t="s">
        <v>711</v>
      </c>
      <c r="U40" s="38" t="s">
        <v>94</v>
      </c>
      <c r="V40" s="39" t="s">
        <v>95</v>
      </c>
      <c r="W40" s="38" t="s">
        <v>94</v>
      </c>
      <c r="X40" s="40" t="s">
        <v>95</v>
      </c>
      <c r="Y40" s="38" t="s">
        <v>94</v>
      </c>
      <c r="Z40" s="39" t="s">
        <v>95</v>
      </c>
      <c r="AA40" s="38" t="s">
        <v>94</v>
      </c>
      <c r="AB40" s="40" t="s">
        <v>95</v>
      </c>
      <c r="AC40" s="38" t="s">
        <v>91</v>
      </c>
      <c r="AD40" s="39" t="s">
        <v>712</v>
      </c>
      <c r="AE40" s="38" t="s">
        <v>94</v>
      </c>
      <c r="AF40" s="39" t="s">
        <v>95</v>
      </c>
      <c r="AG40" s="38" t="s">
        <v>94</v>
      </c>
      <c r="AH40" s="39" t="s">
        <v>95</v>
      </c>
      <c r="AI40" s="38" t="s">
        <v>94</v>
      </c>
      <c r="AJ40" s="39" t="s">
        <v>95</v>
      </c>
      <c r="AK40" s="38" t="s">
        <v>92</v>
      </c>
      <c r="AL40" s="39" t="s">
        <v>713</v>
      </c>
      <c r="AM40" s="38" t="s">
        <v>156</v>
      </c>
      <c r="AN40" s="39" t="s">
        <v>714</v>
      </c>
      <c r="AO40" s="38" t="s">
        <v>94</v>
      </c>
      <c r="AP40" s="40" t="s">
        <v>95</v>
      </c>
      <c r="AQ40" s="38" t="s">
        <v>92</v>
      </c>
      <c r="AR40" s="40" t="s">
        <v>715</v>
      </c>
      <c r="AS40" s="38" t="s">
        <v>94</v>
      </c>
      <c r="AT40" s="39" t="s">
        <v>95</v>
      </c>
      <c r="AU40" s="38" t="s">
        <v>94</v>
      </c>
      <c r="AV40" s="40" t="s">
        <v>95</v>
      </c>
      <c r="AW40" s="38" t="s">
        <v>94</v>
      </c>
      <c r="AX40" s="39" t="s">
        <v>95</v>
      </c>
      <c r="AY40" s="38" t="s">
        <v>94</v>
      </c>
      <c r="AZ40" s="39" t="s">
        <v>95</v>
      </c>
      <c r="BA40" s="38" t="s">
        <v>94</v>
      </c>
      <c r="BB40" s="39" t="s">
        <v>95</v>
      </c>
      <c r="BC40" s="38" t="s">
        <v>94</v>
      </c>
      <c r="BD40" s="39" t="s">
        <v>95</v>
      </c>
      <c r="BE40" s="38" t="s">
        <v>94</v>
      </c>
      <c r="BF40" s="40" t="s">
        <v>95</v>
      </c>
      <c r="BG40" s="38" t="s">
        <v>94</v>
      </c>
      <c r="BH40" s="39" t="s">
        <v>95</v>
      </c>
      <c r="BI40" s="38" t="s">
        <v>94</v>
      </c>
      <c r="BJ40" s="39" t="s">
        <v>95</v>
      </c>
      <c r="BK40" s="38" t="s">
        <v>94</v>
      </c>
      <c r="BL40" s="40" t="s">
        <v>95</v>
      </c>
      <c r="BM40" s="38" t="s">
        <v>94</v>
      </c>
      <c r="BN40" s="40" t="s">
        <v>95</v>
      </c>
      <c r="BO40" s="38" t="s">
        <v>94</v>
      </c>
      <c r="BP40" s="39" t="s">
        <v>95</v>
      </c>
      <c r="BQ40" s="38" t="s">
        <v>94</v>
      </c>
      <c r="BR40" s="39" t="s">
        <v>95</v>
      </c>
      <c r="BS40" s="38" t="s">
        <v>94</v>
      </c>
      <c r="BT40" s="40" t="s">
        <v>95</v>
      </c>
      <c r="BU40" s="38" t="s">
        <v>94</v>
      </c>
      <c r="BV40" s="39" t="s">
        <v>95</v>
      </c>
      <c r="BW40" s="38" t="s">
        <v>94</v>
      </c>
      <c r="BX40" s="40" t="s">
        <v>95</v>
      </c>
      <c r="BY40" s="38" t="s">
        <v>94</v>
      </c>
      <c r="BZ40" s="39" t="s">
        <v>95</v>
      </c>
      <c r="CA40" s="38" t="s">
        <v>94</v>
      </c>
      <c r="CB40" s="40" t="s">
        <v>95</v>
      </c>
      <c r="CC40" s="38" t="s">
        <v>99</v>
      </c>
      <c r="CD40" s="39" t="s">
        <v>716</v>
      </c>
      <c r="CE40" s="38" t="s">
        <v>94</v>
      </c>
      <c r="CF40" s="39" t="s">
        <v>95</v>
      </c>
      <c r="CG40" s="38" t="s">
        <v>89</v>
      </c>
      <c r="CH40" s="39" t="s">
        <v>717</v>
      </c>
      <c r="CI40" s="38" t="s">
        <v>94</v>
      </c>
      <c r="CJ40" s="39" t="s">
        <v>95</v>
      </c>
      <c r="CK40" s="38" t="s">
        <v>94</v>
      </c>
      <c r="CL40" s="39" t="s">
        <v>95</v>
      </c>
      <c r="CM40" s="38" t="s">
        <v>99</v>
      </c>
      <c r="CN40" s="39" t="s">
        <v>718</v>
      </c>
      <c r="CO40" s="38" t="s">
        <v>94</v>
      </c>
      <c r="CP40" s="39" t="s">
        <v>95</v>
      </c>
      <c r="CQ40" s="38" t="s">
        <v>156</v>
      </c>
      <c r="CR40" s="40" t="s">
        <v>719</v>
      </c>
      <c r="CS40" s="38" t="s">
        <v>94</v>
      </c>
      <c r="CT40" s="39" t="s">
        <v>95</v>
      </c>
      <c r="CU40" s="38" t="s">
        <v>94</v>
      </c>
      <c r="CV40" s="39" t="s">
        <v>95</v>
      </c>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92"/>
      <c r="DX40" s="37"/>
      <c r="DY40" s="37"/>
      <c r="DZ40" s="37"/>
      <c r="EA40" s="37"/>
      <c r="EB40" s="37"/>
    </row>
    <row r="41" spans="1:133" s="44" customFormat="1" ht="31.5" customHeight="1" thickBot="1">
      <c r="A41" s="33">
        <v>38</v>
      </c>
      <c r="B41" s="43"/>
      <c r="C41" s="35" t="s">
        <v>720</v>
      </c>
      <c r="D41" s="36" t="s">
        <v>721</v>
      </c>
      <c r="E41" s="37">
        <v>373</v>
      </c>
      <c r="F41" s="37" t="s">
        <v>722</v>
      </c>
      <c r="G41" s="38" t="s">
        <v>91</v>
      </c>
      <c r="H41" s="39" t="s">
        <v>723</v>
      </c>
      <c r="I41" s="38" t="s">
        <v>99</v>
      </c>
      <c r="J41" s="39" t="s">
        <v>724</v>
      </c>
      <c r="K41" s="38" t="s">
        <v>94</v>
      </c>
      <c r="L41" s="39" t="s">
        <v>95</v>
      </c>
      <c r="M41" s="38" t="s">
        <v>94</v>
      </c>
      <c r="N41" s="39" t="s">
        <v>95</v>
      </c>
      <c r="O41" s="38" t="s">
        <v>94</v>
      </c>
      <c r="P41" s="39" t="s">
        <v>95</v>
      </c>
      <c r="Q41" s="38" t="s">
        <v>94</v>
      </c>
      <c r="R41" s="40" t="s">
        <v>95</v>
      </c>
      <c r="S41" s="38" t="s">
        <v>94</v>
      </c>
      <c r="T41" s="39" t="s">
        <v>95</v>
      </c>
      <c r="U41" s="38" t="s">
        <v>94</v>
      </c>
      <c r="V41" s="39" t="s">
        <v>95</v>
      </c>
      <c r="W41" s="38" t="s">
        <v>156</v>
      </c>
      <c r="X41" s="40" t="s">
        <v>725</v>
      </c>
      <c r="Y41" s="38" t="s">
        <v>94</v>
      </c>
      <c r="Z41" s="39" t="s">
        <v>95</v>
      </c>
      <c r="AA41" s="38" t="s">
        <v>94</v>
      </c>
      <c r="AB41" s="40" t="s">
        <v>95</v>
      </c>
      <c r="AC41" s="38" t="s">
        <v>94</v>
      </c>
      <c r="AD41" s="39" t="s">
        <v>95</v>
      </c>
      <c r="AE41" s="38" t="s">
        <v>94</v>
      </c>
      <c r="AF41" s="39" t="s">
        <v>95</v>
      </c>
      <c r="AG41" s="38" t="s">
        <v>94</v>
      </c>
      <c r="AH41" s="39" t="s">
        <v>95</v>
      </c>
      <c r="AI41" s="38" t="s">
        <v>94</v>
      </c>
      <c r="AJ41" s="39" t="s">
        <v>95</v>
      </c>
      <c r="AK41" s="38" t="s">
        <v>94</v>
      </c>
      <c r="AL41" s="39" t="s">
        <v>95</v>
      </c>
      <c r="AM41" s="38" t="s">
        <v>94</v>
      </c>
      <c r="AN41" s="39" t="s">
        <v>95</v>
      </c>
      <c r="AO41" s="38" t="s">
        <v>94</v>
      </c>
      <c r="AP41" s="40" t="s">
        <v>95</v>
      </c>
      <c r="AQ41" s="38" t="s">
        <v>94</v>
      </c>
      <c r="AR41" s="40" t="s">
        <v>95</v>
      </c>
      <c r="AS41" s="38" t="s">
        <v>156</v>
      </c>
      <c r="AT41" s="39" t="s">
        <v>726</v>
      </c>
      <c r="AU41" s="38" t="s">
        <v>94</v>
      </c>
      <c r="AV41" s="40" t="s">
        <v>95</v>
      </c>
      <c r="AW41" s="38" t="s">
        <v>94</v>
      </c>
      <c r="AX41" s="39" t="s">
        <v>95</v>
      </c>
      <c r="AY41" s="38" t="s">
        <v>94</v>
      </c>
      <c r="AZ41" s="39" t="s">
        <v>95</v>
      </c>
      <c r="BA41" s="38" t="s">
        <v>91</v>
      </c>
      <c r="BB41" s="39" t="s">
        <v>727</v>
      </c>
      <c r="BC41" s="38" t="s">
        <v>94</v>
      </c>
      <c r="BD41" s="39" t="s">
        <v>95</v>
      </c>
      <c r="BE41" s="38" t="s">
        <v>94</v>
      </c>
      <c r="BF41" s="40" t="s">
        <v>95</v>
      </c>
      <c r="BG41" s="38" t="s">
        <v>156</v>
      </c>
      <c r="BH41" s="39" t="s">
        <v>728</v>
      </c>
      <c r="BI41" s="38" t="s">
        <v>94</v>
      </c>
      <c r="BJ41" s="39" t="s">
        <v>95</v>
      </c>
      <c r="BK41" s="38" t="s">
        <v>156</v>
      </c>
      <c r="BL41" s="40" t="s">
        <v>729</v>
      </c>
      <c r="BM41" s="38" t="s">
        <v>94</v>
      </c>
      <c r="BN41" s="40" t="s">
        <v>95</v>
      </c>
      <c r="BO41" s="38" t="s">
        <v>94</v>
      </c>
      <c r="BP41" s="39" t="s">
        <v>95</v>
      </c>
      <c r="BQ41" s="38" t="s">
        <v>92</v>
      </c>
      <c r="BR41" s="39" t="s">
        <v>730</v>
      </c>
      <c r="BS41" s="38" t="s">
        <v>94</v>
      </c>
      <c r="BT41" s="40" t="s">
        <v>95</v>
      </c>
      <c r="BU41" s="38" t="s">
        <v>94</v>
      </c>
      <c r="BV41" s="39" t="s">
        <v>95</v>
      </c>
      <c r="BW41" s="38" t="s">
        <v>94</v>
      </c>
      <c r="BX41" s="40" t="s">
        <v>95</v>
      </c>
      <c r="BY41" s="38" t="s">
        <v>94</v>
      </c>
      <c r="BZ41" s="39" t="s">
        <v>95</v>
      </c>
      <c r="CA41" s="38" t="s">
        <v>94</v>
      </c>
      <c r="CB41" s="40" t="s">
        <v>95</v>
      </c>
      <c r="CC41" s="38" t="s">
        <v>94</v>
      </c>
      <c r="CD41" s="39" t="s">
        <v>95</v>
      </c>
      <c r="CE41" s="38" t="s">
        <v>94</v>
      </c>
      <c r="CF41" s="39" t="s">
        <v>95</v>
      </c>
      <c r="CG41" s="38" t="s">
        <v>94</v>
      </c>
      <c r="CH41" s="39" t="s">
        <v>95</v>
      </c>
      <c r="CI41" s="38" t="s">
        <v>94</v>
      </c>
      <c r="CJ41" s="39" t="s">
        <v>95</v>
      </c>
      <c r="CK41" s="38" t="s">
        <v>94</v>
      </c>
      <c r="CL41" s="39" t="s">
        <v>95</v>
      </c>
      <c r="CM41" s="38" t="s">
        <v>94</v>
      </c>
      <c r="CN41" s="39" t="s">
        <v>95</v>
      </c>
      <c r="CO41" s="38" t="s">
        <v>94</v>
      </c>
      <c r="CP41" s="39" t="s">
        <v>95</v>
      </c>
      <c r="CQ41" s="38" t="s">
        <v>94</v>
      </c>
      <c r="CR41" s="40" t="s">
        <v>95</v>
      </c>
      <c r="CS41" s="38" t="s">
        <v>94</v>
      </c>
      <c r="CT41" s="39" t="s">
        <v>95</v>
      </c>
      <c r="CU41" s="38" t="s">
        <v>94</v>
      </c>
      <c r="CV41" s="39" t="s">
        <v>95</v>
      </c>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92" t="s">
        <v>731</v>
      </c>
      <c r="DX41" s="37"/>
      <c r="DY41" s="37"/>
      <c r="DZ41" s="37"/>
      <c r="EA41" s="37"/>
      <c r="EB41" s="37"/>
    </row>
    <row r="42" spans="1:133" s="44" customFormat="1" ht="31.5" customHeight="1" thickBot="1">
      <c r="A42" s="33">
        <v>39</v>
      </c>
      <c r="B42" s="43"/>
      <c r="C42" s="35" t="s">
        <v>732</v>
      </c>
      <c r="D42" s="36" t="s">
        <v>721</v>
      </c>
      <c r="E42" s="37">
        <v>375</v>
      </c>
      <c r="F42" s="37" t="s">
        <v>88</v>
      </c>
      <c r="G42" s="38" t="s">
        <v>94</v>
      </c>
      <c r="H42" s="39" t="s">
        <v>95</v>
      </c>
      <c r="I42" s="38" t="s">
        <v>99</v>
      </c>
      <c r="J42" s="39" t="s">
        <v>733</v>
      </c>
      <c r="K42" s="38" t="s">
        <v>94</v>
      </c>
      <c r="L42" s="39" t="s">
        <v>95</v>
      </c>
      <c r="M42" s="38" t="s">
        <v>94</v>
      </c>
      <c r="N42" s="39" t="s">
        <v>95</v>
      </c>
      <c r="O42" s="38" t="s">
        <v>94</v>
      </c>
      <c r="P42" s="39" t="s">
        <v>95</v>
      </c>
      <c r="Q42" s="38" t="s">
        <v>94</v>
      </c>
      <c r="R42" s="40" t="s">
        <v>95</v>
      </c>
      <c r="S42" s="38" t="s">
        <v>94</v>
      </c>
      <c r="T42" s="39" t="s">
        <v>95</v>
      </c>
      <c r="U42" s="38" t="s">
        <v>94</v>
      </c>
      <c r="V42" s="39" t="s">
        <v>95</v>
      </c>
      <c r="W42" s="38" t="s">
        <v>94</v>
      </c>
      <c r="X42" s="40" t="s">
        <v>95</v>
      </c>
      <c r="Y42" s="38" t="s">
        <v>94</v>
      </c>
      <c r="Z42" s="39" t="s">
        <v>95</v>
      </c>
      <c r="AA42" s="38" t="s">
        <v>94</v>
      </c>
      <c r="AB42" s="40" t="s">
        <v>95</v>
      </c>
      <c r="AC42" s="38" t="s">
        <v>94</v>
      </c>
      <c r="AD42" s="39" t="s">
        <v>95</v>
      </c>
      <c r="AE42" s="38" t="s">
        <v>94</v>
      </c>
      <c r="AF42" s="39" t="s">
        <v>95</v>
      </c>
      <c r="AG42" s="38" t="s">
        <v>94</v>
      </c>
      <c r="AH42" s="39" t="s">
        <v>95</v>
      </c>
      <c r="AI42" s="38" t="s">
        <v>94</v>
      </c>
      <c r="AJ42" s="39" t="s">
        <v>95</v>
      </c>
      <c r="AK42" s="38" t="s">
        <v>94</v>
      </c>
      <c r="AL42" s="39" t="s">
        <v>95</v>
      </c>
      <c r="AM42" s="38" t="s">
        <v>94</v>
      </c>
      <c r="AN42" s="39" t="s">
        <v>95</v>
      </c>
      <c r="AO42" s="38" t="s">
        <v>94</v>
      </c>
      <c r="AP42" s="40" t="s">
        <v>95</v>
      </c>
      <c r="AQ42" s="38" t="s">
        <v>94</v>
      </c>
      <c r="AR42" s="40" t="s">
        <v>95</v>
      </c>
      <c r="AS42" s="38" t="s">
        <v>91</v>
      </c>
      <c r="AT42" s="39" t="s">
        <v>734</v>
      </c>
      <c r="AU42" s="38" t="s">
        <v>94</v>
      </c>
      <c r="AV42" s="40" t="s">
        <v>95</v>
      </c>
      <c r="AW42" s="38" t="s">
        <v>91</v>
      </c>
      <c r="AX42" s="39" t="s">
        <v>735</v>
      </c>
      <c r="AY42" s="38" t="s">
        <v>94</v>
      </c>
      <c r="AZ42" s="39" t="s">
        <v>95</v>
      </c>
      <c r="BA42" s="38" t="s">
        <v>94</v>
      </c>
      <c r="BB42" s="39" t="s">
        <v>95</v>
      </c>
      <c r="BC42" s="38" t="s">
        <v>94</v>
      </c>
      <c r="BD42" s="39" t="s">
        <v>95</v>
      </c>
      <c r="BE42" s="38" t="s">
        <v>94</v>
      </c>
      <c r="BF42" s="40" t="s">
        <v>95</v>
      </c>
      <c r="BG42" s="38" t="s">
        <v>94</v>
      </c>
      <c r="BH42" s="39" t="s">
        <v>95</v>
      </c>
      <c r="BI42" s="38" t="s">
        <v>94</v>
      </c>
      <c r="BJ42" s="39" t="s">
        <v>95</v>
      </c>
      <c r="BK42" s="38" t="s">
        <v>91</v>
      </c>
      <c r="BL42" s="40" t="s">
        <v>736</v>
      </c>
      <c r="BM42" s="38" t="s">
        <v>94</v>
      </c>
      <c r="BN42" s="40" t="s">
        <v>95</v>
      </c>
      <c r="BO42" s="38" t="s">
        <v>94</v>
      </c>
      <c r="BP42" s="39" t="s">
        <v>95</v>
      </c>
      <c r="BQ42" s="38" t="s">
        <v>92</v>
      </c>
      <c r="BR42" s="39" t="s">
        <v>737</v>
      </c>
      <c r="BS42" s="38" t="s">
        <v>94</v>
      </c>
      <c r="BT42" s="40" t="s">
        <v>95</v>
      </c>
      <c r="BU42" s="38" t="s">
        <v>94</v>
      </c>
      <c r="BV42" s="39" t="s">
        <v>95</v>
      </c>
      <c r="BW42" s="38" t="s">
        <v>91</v>
      </c>
      <c r="BX42" s="40" t="s">
        <v>738</v>
      </c>
      <c r="BY42" s="38" t="s">
        <v>94</v>
      </c>
      <c r="BZ42" s="39" t="s">
        <v>95</v>
      </c>
      <c r="CA42" s="38" t="s">
        <v>94</v>
      </c>
      <c r="CB42" s="40" t="s">
        <v>95</v>
      </c>
      <c r="CC42" s="38" t="s">
        <v>94</v>
      </c>
      <c r="CD42" s="39" t="s">
        <v>95</v>
      </c>
      <c r="CE42" s="38" t="s">
        <v>94</v>
      </c>
      <c r="CF42" s="39" t="s">
        <v>95</v>
      </c>
      <c r="CG42" s="38" t="s">
        <v>94</v>
      </c>
      <c r="CH42" s="39" t="s">
        <v>95</v>
      </c>
      <c r="CI42" s="38" t="s">
        <v>94</v>
      </c>
      <c r="CJ42" s="39" t="s">
        <v>95</v>
      </c>
      <c r="CK42" s="38" t="s">
        <v>94</v>
      </c>
      <c r="CL42" s="39" t="s">
        <v>95</v>
      </c>
      <c r="CM42" s="38" t="s">
        <v>94</v>
      </c>
      <c r="CN42" s="39" t="s">
        <v>95</v>
      </c>
      <c r="CO42" s="38" t="s">
        <v>94</v>
      </c>
      <c r="CP42" s="39" t="s">
        <v>95</v>
      </c>
      <c r="CQ42" s="38" t="s">
        <v>94</v>
      </c>
      <c r="CR42" s="40" t="s">
        <v>95</v>
      </c>
      <c r="CS42" s="38" t="s">
        <v>94</v>
      </c>
      <c r="CT42" s="39" t="s">
        <v>95</v>
      </c>
      <c r="CU42" s="38" t="s">
        <v>94</v>
      </c>
      <c r="CV42" s="39" t="s">
        <v>95</v>
      </c>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92" t="s">
        <v>739</v>
      </c>
      <c r="DX42" s="37"/>
      <c r="DY42" s="37"/>
      <c r="DZ42" s="37"/>
      <c r="EA42" s="37"/>
      <c r="EB42" s="37"/>
    </row>
    <row r="43" spans="1:133" s="44" customFormat="1" ht="31.5" customHeight="1" thickBot="1">
      <c r="A43" s="33">
        <v>40</v>
      </c>
      <c r="B43" s="43"/>
      <c r="C43" s="35" t="s">
        <v>740</v>
      </c>
      <c r="D43" s="36" t="s">
        <v>741</v>
      </c>
      <c r="E43" s="37">
        <v>647</v>
      </c>
      <c r="F43" s="37" t="s">
        <v>244</v>
      </c>
      <c r="G43" s="38" t="s">
        <v>94</v>
      </c>
      <c r="H43" s="39" t="s">
        <v>742</v>
      </c>
      <c r="I43" s="38" t="s">
        <v>94</v>
      </c>
      <c r="J43" s="39" t="s">
        <v>743</v>
      </c>
      <c r="K43" s="38" t="s">
        <v>94</v>
      </c>
      <c r="L43" s="39" t="s">
        <v>742</v>
      </c>
      <c r="M43" s="38" t="s">
        <v>94</v>
      </c>
      <c r="N43" s="39" t="s">
        <v>95</v>
      </c>
      <c r="O43" s="38" t="s">
        <v>94</v>
      </c>
      <c r="P43" s="39" t="s">
        <v>95</v>
      </c>
      <c r="Q43" s="38" t="s">
        <v>94</v>
      </c>
      <c r="R43" s="40" t="s">
        <v>95</v>
      </c>
      <c r="S43" s="38" t="s">
        <v>94</v>
      </c>
      <c r="T43" s="39" t="s">
        <v>744</v>
      </c>
      <c r="U43" s="38" t="s">
        <v>94</v>
      </c>
      <c r="V43" s="39" t="s">
        <v>95</v>
      </c>
      <c r="W43" s="38" t="s">
        <v>94</v>
      </c>
      <c r="X43" s="40" t="s">
        <v>95</v>
      </c>
      <c r="Y43" s="38" t="s">
        <v>94</v>
      </c>
      <c r="Z43" s="39" t="s">
        <v>95</v>
      </c>
      <c r="AA43" s="38" t="s">
        <v>94</v>
      </c>
      <c r="AB43" s="40" t="s">
        <v>95</v>
      </c>
      <c r="AC43" s="38" t="s">
        <v>94</v>
      </c>
      <c r="AD43" s="39" t="s">
        <v>95</v>
      </c>
      <c r="AE43" s="38" t="s">
        <v>94</v>
      </c>
      <c r="AF43" s="39" t="s">
        <v>95</v>
      </c>
      <c r="AG43" s="38" t="s">
        <v>94</v>
      </c>
      <c r="AH43" s="39" t="s">
        <v>95</v>
      </c>
      <c r="AI43" s="38" t="s">
        <v>94</v>
      </c>
      <c r="AJ43" s="39" t="s">
        <v>95</v>
      </c>
      <c r="AK43" s="38" t="s">
        <v>94</v>
      </c>
      <c r="AL43" s="39" t="s">
        <v>95</v>
      </c>
      <c r="AM43" s="38" t="s">
        <v>94</v>
      </c>
      <c r="AN43" s="39" t="s">
        <v>95</v>
      </c>
      <c r="AO43" s="38" t="s">
        <v>94</v>
      </c>
      <c r="AP43" s="40" t="s">
        <v>95</v>
      </c>
      <c r="AQ43" s="38" t="s">
        <v>94</v>
      </c>
      <c r="AR43" s="40" t="s">
        <v>95</v>
      </c>
      <c r="AS43" s="38" t="s">
        <v>94</v>
      </c>
      <c r="AT43" s="39" t="s">
        <v>95</v>
      </c>
      <c r="AU43" s="38" t="s">
        <v>94</v>
      </c>
      <c r="AV43" s="40" t="s">
        <v>95</v>
      </c>
      <c r="AW43" s="38" t="s">
        <v>94</v>
      </c>
      <c r="AX43" s="39" t="s">
        <v>95</v>
      </c>
      <c r="AY43" s="38" t="s">
        <v>94</v>
      </c>
      <c r="AZ43" s="39" t="s">
        <v>95</v>
      </c>
      <c r="BA43" s="38" t="s">
        <v>94</v>
      </c>
      <c r="BB43" s="39" t="s">
        <v>745</v>
      </c>
      <c r="BC43" s="38" t="s">
        <v>94</v>
      </c>
      <c r="BD43" s="39" t="s">
        <v>95</v>
      </c>
      <c r="BE43" s="38" t="s">
        <v>94</v>
      </c>
      <c r="BF43" s="40" t="s">
        <v>95</v>
      </c>
      <c r="BG43" s="38" t="s">
        <v>94</v>
      </c>
      <c r="BH43" s="39" t="s">
        <v>95</v>
      </c>
      <c r="BI43" s="38" t="s">
        <v>94</v>
      </c>
      <c r="BJ43" s="39" t="s">
        <v>95</v>
      </c>
      <c r="BK43" s="38" t="s">
        <v>94</v>
      </c>
      <c r="BL43" s="40" t="s">
        <v>95</v>
      </c>
      <c r="BM43" s="38" t="s">
        <v>94</v>
      </c>
      <c r="BN43" s="40" t="s">
        <v>95</v>
      </c>
      <c r="BO43" s="38" t="s">
        <v>275</v>
      </c>
      <c r="BP43" s="39" t="s">
        <v>746</v>
      </c>
      <c r="BQ43" s="38" t="s">
        <v>94</v>
      </c>
      <c r="BR43" s="39" t="s">
        <v>95</v>
      </c>
      <c r="BS43" s="38" t="s">
        <v>94</v>
      </c>
      <c r="BT43" s="40" t="s">
        <v>747</v>
      </c>
      <c r="BU43" s="38" t="s">
        <v>94</v>
      </c>
      <c r="BV43" s="39" t="s">
        <v>95</v>
      </c>
      <c r="BW43" s="38" t="s">
        <v>94</v>
      </c>
      <c r="BX43" s="40" t="s">
        <v>95</v>
      </c>
      <c r="BY43" s="38" t="s">
        <v>94</v>
      </c>
      <c r="BZ43" s="39" t="s">
        <v>95</v>
      </c>
      <c r="CA43" s="38" t="s">
        <v>92</v>
      </c>
      <c r="CB43" s="40" t="s">
        <v>189</v>
      </c>
      <c r="CC43" s="38" t="s">
        <v>92</v>
      </c>
      <c r="CD43" s="39" t="s">
        <v>190</v>
      </c>
      <c r="CE43" s="38" t="s">
        <v>92</v>
      </c>
      <c r="CF43" s="39" t="s">
        <v>394</v>
      </c>
      <c r="CG43" s="38" t="s">
        <v>94</v>
      </c>
      <c r="CH43" s="39" t="s">
        <v>95</v>
      </c>
      <c r="CI43" s="38" t="s">
        <v>91</v>
      </c>
      <c r="CJ43" s="39" t="s">
        <v>748</v>
      </c>
      <c r="CK43" s="38" t="s">
        <v>94</v>
      </c>
      <c r="CL43" s="39" t="s">
        <v>95</v>
      </c>
      <c r="CM43" s="38" t="s">
        <v>94</v>
      </c>
      <c r="CN43" s="39" t="s">
        <v>95</v>
      </c>
      <c r="CO43" s="38" t="s">
        <v>93</v>
      </c>
      <c r="CP43" s="39" t="s">
        <v>95</v>
      </c>
      <c r="CQ43" s="38" t="s">
        <v>94</v>
      </c>
      <c r="CR43" s="40" t="s">
        <v>95</v>
      </c>
      <c r="CS43" s="38" t="s">
        <v>94</v>
      </c>
      <c r="CT43" s="39" t="s">
        <v>95</v>
      </c>
      <c r="CU43" s="38" t="s">
        <v>94</v>
      </c>
      <c r="CV43" s="39" t="s">
        <v>95</v>
      </c>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92"/>
      <c r="DX43" s="37"/>
      <c r="DY43" s="37"/>
      <c r="DZ43" s="37"/>
      <c r="EA43" s="37"/>
      <c r="EB43" s="37"/>
    </row>
    <row r="44" spans="1:133" s="44" customFormat="1" ht="31.5" customHeight="1" thickBot="1">
      <c r="A44" s="33">
        <v>41</v>
      </c>
      <c r="B44" s="43"/>
      <c r="C44" s="35" t="s">
        <v>749</v>
      </c>
      <c r="D44" s="36" t="s">
        <v>143</v>
      </c>
      <c r="E44" s="37">
        <v>368</v>
      </c>
      <c r="F44" s="37" t="s">
        <v>144</v>
      </c>
      <c r="G44" s="38" t="s">
        <v>94</v>
      </c>
      <c r="H44" s="39" t="s">
        <v>750</v>
      </c>
      <c r="I44" s="38" t="s">
        <v>94</v>
      </c>
      <c r="J44" s="39" t="s">
        <v>750</v>
      </c>
      <c r="K44" s="38" t="s">
        <v>94</v>
      </c>
      <c r="L44" s="39" t="s">
        <v>95</v>
      </c>
      <c r="M44" s="38" t="s">
        <v>94</v>
      </c>
      <c r="N44" s="39" t="s">
        <v>95</v>
      </c>
      <c r="O44" s="38" t="s">
        <v>94</v>
      </c>
      <c r="P44" s="39" t="s">
        <v>95</v>
      </c>
      <c r="Q44" s="38" t="s">
        <v>94</v>
      </c>
      <c r="R44" s="40" t="s">
        <v>95</v>
      </c>
      <c r="S44" s="38" t="s">
        <v>94</v>
      </c>
      <c r="T44" s="39" t="s">
        <v>95</v>
      </c>
      <c r="U44" s="38" t="s">
        <v>94</v>
      </c>
      <c r="V44" s="39" t="s">
        <v>95</v>
      </c>
      <c r="W44" s="38" t="s">
        <v>94</v>
      </c>
      <c r="X44" s="40" t="s">
        <v>95</v>
      </c>
      <c r="Y44" s="38" t="s">
        <v>94</v>
      </c>
      <c r="Z44" s="39" t="s">
        <v>95</v>
      </c>
      <c r="AA44" s="38" t="s">
        <v>94</v>
      </c>
      <c r="AB44" s="40" t="s">
        <v>95</v>
      </c>
      <c r="AC44" s="38" t="s">
        <v>94</v>
      </c>
      <c r="AD44" s="39" t="s">
        <v>95</v>
      </c>
      <c r="AE44" s="38" t="s">
        <v>94</v>
      </c>
      <c r="AF44" s="39" t="s">
        <v>95</v>
      </c>
      <c r="AG44" s="38" t="s">
        <v>94</v>
      </c>
      <c r="AH44" s="39" t="s">
        <v>95</v>
      </c>
      <c r="AI44" s="38" t="s">
        <v>94</v>
      </c>
      <c r="AJ44" s="39" t="s">
        <v>95</v>
      </c>
      <c r="AK44" s="38" t="s">
        <v>94</v>
      </c>
      <c r="AL44" s="39" t="s">
        <v>95</v>
      </c>
      <c r="AM44" s="38" t="s">
        <v>94</v>
      </c>
      <c r="AN44" s="39" t="s">
        <v>95</v>
      </c>
      <c r="AO44" s="38" t="s">
        <v>94</v>
      </c>
      <c r="AP44" s="40" t="s">
        <v>95</v>
      </c>
      <c r="AQ44" s="38" t="s">
        <v>94</v>
      </c>
      <c r="AR44" s="40" t="s">
        <v>95</v>
      </c>
      <c r="AS44" s="38" t="s">
        <v>99</v>
      </c>
      <c r="AT44" s="39" t="s">
        <v>245</v>
      </c>
      <c r="AU44" s="38" t="s">
        <v>99</v>
      </c>
      <c r="AV44" s="40" t="s">
        <v>751</v>
      </c>
      <c r="AW44" s="38" t="s">
        <v>99</v>
      </c>
      <c r="AX44" s="39" t="s">
        <v>247</v>
      </c>
      <c r="AY44" s="38" t="s">
        <v>99</v>
      </c>
      <c r="AZ44" s="39" t="s">
        <v>752</v>
      </c>
      <c r="BA44" s="38" t="s">
        <v>94</v>
      </c>
      <c r="BB44" s="39" t="s">
        <v>95</v>
      </c>
      <c r="BC44" s="38" t="s">
        <v>94</v>
      </c>
      <c r="BD44" s="39" t="s">
        <v>95</v>
      </c>
      <c r="BE44" s="38" t="s">
        <v>94</v>
      </c>
      <c r="BF44" s="40" t="s">
        <v>95</v>
      </c>
      <c r="BG44" s="38" t="s">
        <v>94</v>
      </c>
      <c r="BH44" s="39" t="s">
        <v>95</v>
      </c>
      <c r="BI44" s="38" t="s">
        <v>94</v>
      </c>
      <c r="BJ44" s="39" t="s">
        <v>95</v>
      </c>
      <c r="BK44" s="38" t="s">
        <v>94</v>
      </c>
      <c r="BL44" s="40" t="s">
        <v>95</v>
      </c>
      <c r="BM44" s="38" t="s">
        <v>94</v>
      </c>
      <c r="BN44" s="40" t="s">
        <v>95</v>
      </c>
      <c r="BO44" s="38" t="s">
        <v>94</v>
      </c>
      <c r="BP44" s="39" t="s">
        <v>95</v>
      </c>
      <c r="BQ44" s="38" t="s">
        <v>94</v>
      </c>
      <c r="BR44" s="39" t="s">
        <v>249</v>
      </c>
      <c r="BS44" s="38" t="s">
        <v>91</v>
      </c>
      <c r="BT44" s="40" t="s">
        <v>250</v>
      </c>
      <c r="BU44" s="38" t="s">
        <v>156</v>
      </c>
      <c r="BV44" s="39" t="s">
        <v>251</v>
      </c>
      <c r="BW44" s="38" t="s">
        <v>89</v>
      </c>
      <c r="BX44" s="40" t="s">
        <v>252</v>
      </c>
      <c r="BY44" s="38" t="s">
        <v>156</v>
      </c>
      <c r="BZ44" s="39" t="s">
        <v>253</v>
      </c>
      <c r="CA44" s="38" t="s">
        <v>94</v>
      </c>
      <c r="CB44" s="40" t="s">
        <v>95</v>
      </c>
      <c r="CC44" s="38" t="s">
        <v>94</v>
      </c>
      <c r="CD44" s="39" t="s">
        <v>95</v>
      </c>
      <c r="CE44" s="38" t="s">
        <v>94</v>
      </c>
      <c r="CF44" s="39" t="s">
        <v>95</v>
      </c>
      <c r="CG44" s="38" t="s">
        <v>94</v>
      </c>
      <c r="CH44" s="39" t="s">
        <v>95</v>
      </c>
      <c r="CI44" s="38" t="s">
        <v>94</v>
      </c>
      <c r="CJ44" s="39" t="s">
        <v>95</v>
      </c>
      <c r="CK44" s="38" t="s">
        <v>94</v>
      </c>
      <c r="CL44" s="39" t="s">
        <v>95</v>
      </c>
      <c r="CM44" s="38" t="s">
        <v>94</v>
      </c>
      <c r="CN44" s="39" t="s">
        <v>95</v>
      </c>
      <c r="CO44" s="38" t="s">
        <v>94</v>
      </c>
      <c r="CP44" s="39" t="s">
        <v>95</v>
      </c>
      <c r="CQ44" s="38" t="s">
        <v>94</v>
      </c>
      <c r="CR44" s="40" t="s">
        <v>95</v>
      </c>
      <c r="CS44" s="38" t="s">
        <v>94</v>
      </c>
      <c r="CT44" s="39" t="s">
        <v>95</v>
      </c>
      <c r="CU44" s="38" t="s">
        <v>94</v>
      </c>
      <c r="CV44" s="39" t="s">
        <v>95</v>
      </c>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92" t="s">
        <v>753</v>
      </c>
      <c r="DX44" s="37"/>
      <c r="DY44" s="37"/>
      <c r="DZ44" s="37"/>
      <c r="EA44" s="37"/>
      <c r="EB44" s="37"/>
    </row>
    <row r="45" spans="1:133" s="44" customFormat="1" ht="31.5" customHeight="1" thickBot="1">
      <c r="A45" s="33">
        <v>42</v>
      </c>
      <c r="B45" s="43"/>
      <c r="C45" s="35" t="s">
        <v>754</v>
      </c>
      <c r="D45" s="36" t="s">
        <v>755</v>
      </c>
      <c r="E45" s="37">
        <v>374</v>
      </c>
      <c r="F45" s="37" t="s">
        <v>144</v>
      </c>
      <c r="G45" s="38" t="s">
        <v>94</v>
      </c>
      <c r="H45" s="39" t="s">
        <v>95</v>
      </c>
      <c r="I45" s="38" t="s">
        <v>94</v>
      </c>
      <c r="J45" s="39" t="s">
        <v>95</v>
      </c>
      <c r="K45" s="38" t="s">
        <v>94</v>
      </c>
      <c r="L45" s="39" t="s">
        <v>95</v>
      </c>
      <c r="M45" s="38" t="s">
        <v>94</v>
      </c>
      <c r="N45" s="39" t="s">
        <v>95</v>
      </c>
      <c r="O45" s="38" t="s">
        <v>94</v>
      </c>
      <c r="P45" s="39" t="s">
        <v>95</v>
      </c>
      <c r="Q45" s="38" t="s">
        <v>94</v>
      </c>
      <c r="R45" s="40" t="s">
        <v>95</v>
      </c>
      <c r="S45" s="38" t="s">
        <v>94</v>
      </c>
      <c r="T45" s="39" t="s">
        <v>95</v>
      </c>
      <c r="U45" s="38" t="s">
        <v>94</v>
      </c>
      <c r="V45" s="39" t="s">
        <v>95</v>
      </c>
      <c r="W45" s="38" t="s">
        <v>94</v>
      </c>
      <c r="X45" s="40" t="s">
        <v>95</v>
      </c>
      <c r="Y45" s="38" t="s">
        <v>94</v>
      </c>
      <c r="Z45" s="39" t="s">
        <v>95</v>
      </c>
      <c r="AA45" s="38" t="s">
        <v>94</v>
      </c>
      <c r="AB45" s="40" t="s">
        <v>95</v>
      </c>
      <c r="AC45" s="38" t="s">
        <v>94</v>
      </c>
      <c r="AD45" s="39" t="s">
        <v>95</v>
      </c>
      <c r="AE45" s="38" t="s">
        <v>94</v>
      </c>
      <c r="AF45" s="39" t="s">
        <v>95</v>
      </c>
      <c r="AG45" s="38" t="s">
        <v>94</v>
      </c>
      <c r="AH45" s="39" t="s">
        <v>95</v>
      </c>
      <c r="AI45" s="38" t="s">
        <v>94</v>
      </c>
      <c r="AJ45" s="39" t="s">
        <v>95</v>
      </c>
      <c r="AK45" s="38" t="s">
        <v>94</v>
      </c>
      <c r="AL45" s="39" t="s">
        <v>95</v>
      </c>
      <c r="AM45" s="38" t="s">
        <v>94</v>
      </c>
      <c r="AN45" s="39" t="s">
        <v>95</v>
      </c>
      <c r="AO45" s="38" t="s">
        <v>94</v>
      </c>
      <c r="AP45" s="40" t="s">
        <v>95</v>
      </c>
      <c r="AQ45" s="38" t="s">
        <v>94</v>
      </c>
      <c r="AR45" s="40" t="s">
        <v>95</v>
      </c>
      <c r="AS45" s="38" t="s">
        <v>94</v>
      </c>
      <c r="AT45" s="39" t="s">
        <v>95</v>
      </c>
      <c r="AU45" s="38" t="s">
        <v>94</v>
      </c>
      <c r="AV45" s="40" t="s">
        <v>95</v>
      </c>
      <c r="AW45" s="38" t="s">
        <v>94</v>
      </c>
      <c r="AX45" s="39" t="s">
        <v>95</v>
      </c>
      <c r="AY45" s="38" t="s">
        <v>94</v>
      </c>
      <c r="AZ45" s="39" t="s">
        <v>95</v>
      </c>
      <c r="BA45" s="38" t="s">
        <v>94</v>
      </c>
      <c r="BB45" s="39" t="s">
        <v>95</v>
      </c>
      <c r="BC45" s="38" t="s">
        <v>94</v>
      </c>
      <c r="BD45" s="39" t="s">
        <v>95</v>
      </c>
      <c r="BE45" s="38" t="s">
        <v>94</v>
      </c>
      <c r="BF45" s="40" t="s">
        <v>95</v>
      </c>
      <c r="BG45" s="38" t="s">
        <v>94</v>
      </c>
      <c r="BH45" s="39" t="s">
        <v>95</v>
      </c>
      <c r="BI45" s="38" t="s">
        <v>94</v>
      </c>
      <c r="BJ45" s="39" t="s">
        <v>95</v>
      </c>
      <c r="BK45" s="38" t="s">
        <v>94</v>
      </c>
      <c r="BL45" s="40" t="s">
        <v>95</v>
      </c>
      <c r="BM45" s="38" t="s">
        <v>94</v>
      </c>
      <c r="BN45" s="40" t="s">
        <v>95</v>
      </c>
      <c r="BO45" s="38" t="s">
        <v>275</v>
      </c>
      <c r="BP45" s="39" t="s">
        <v>756</v>
      </c>
      <c r="BQ45" s="38" t="s">
        <v>99</v>
      </c>
      <c r="BR45" s="39" t="s">
        <v>757</v>
      </c>
      <c r="BS45" s="38" t="s">
        <v>99</v>
      </c>
      <c r="BT45" s="40" t="s">
        <v>758</v>
      </c>
      <c r="BU45" s="38" t="s">
        <v>99</v>
      </c>
      <c r="BV45" s="39" t="s">
        <v>759</v>
      </c>
      <c r="BW45" s="38" t="s">
        <v>94</v>
      </c>
      <c r="BX45" s="40" t="s">
        <v>95</v>
      </c>
      <c r="BY45" s="38" t="s">
        <v>99</v>
      </c>
      <c r="BZ45" s="39" t="s">
        <v>759</v>
      </c>
      <c r="CA45" s="38" t="s">
        <v>94</v>
      </c>
      <c r="CB45" s="40" t="s">
        <v>95</v>
      </c>
      <c r="CC45" s="38" t="s">
        <v>94</v>
      </c>
      <c r="CD45" s="39" t="s">
        <v>95</v>
      </c>
      <c r="CE45" s="38" t="s">
        <v>94</v>
      </c>
      <c r="CF45" s="39" t="s">
        <v>95</v>
      </c>
      <c r="CG45" s="38" t="s">
        <v>94</v>
      </c>
      <c r="CH45" s="39" t="s">
        <v>95</v>
      </c>
      <c r="CI45" s="38" t="s">
        <v>94</v>
      </c>
      <c r="CJ45" s="39" t="s">
        <v>95</v>
      </c>
      <c r="CK45" s="38" t="s">
        <v>94</v>
      </c>
      <c r="CL45" s="39" t="s">
        <v>95</v>
      </c>
      <c r="CM45" s="38" t="s">
        <v>94</v>
      </c>
      <c r="CN45" s="39" t="s">
        <v>95</v>
      </c>
      <c r="CO45" s="38" t="s">
        <v>94</v>
      </c>
      <c r="CP45" s="39" t="s">
        <v>95</v>
      </c>
      <c r="CQ45" s="38" t="s">
        <v>94</v>
      </c>
      <c r="CR45" s="40" t="s">
        <v>95</v>
      </c>
      <c r="CS45" s="38" t="s">
        <v>93</v>
      </c>
      <c r="CT45" s="39" t="s">
        <v>760</v>
      </c>
      <c r="CU45" s="38" t="s">
        <v>94</v>
      </c>
      <c r="CV45" s="39" t="s">
        <v>95</v>
      </c>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92"/>
      <c r="DX45" s="37"/>
      <c r="DY45" s="37"/>
      <c r="DZ45" s="37"/>
      <c r="EA45" s="37"/>
      <c r="EB45" s="37"/>
      <c r="EC45" s="44" t="s">
        <v>761</v>
      </c>
    </row>
    <row r="46" spans="1:133" s="44" customFormat="1" ht="31.5" customHeight="1" thickBot="1">
      <c r="A46" s="33">
        <v>43</v>
      </c>
      <c r="B46" s="43"/>
      <c r="C46" s="35" t="s">
        <v>762</v>
      </c>
      <c r="D46" s="36" t="s">
        <v>755</v>
      </c>
      <c r="E46" s="37" t="s">
        <v>763</v>
      </c>
      <c r="F46" s="37" t="s">
        <v>144</v>
      </c>
      <c r="G46" s="38" t="s">
        <v>94</v>
      </c>
      <c r="H46" s="39" t="s">
        <v>95</v>
      </c>
      <c r="I46" s="38" t="s">
        <v>94</v>
      </c>
      <c r="J46" s="39" t="s">
        <v>95</v>
      </c>
      <c r="K46" s="38" t="s">
        <v>94</v>
      </c>
      <c r="L46" s="39" t="s">
        <v>95</v>
      </c>
      <c r="M46" s="38" t="s">
        <v>94</v>
      </c>
      <c r="N46" s="39" t="s">
        <v>95</v>
      </c>
      <c r="O46" s="38" t="s">
        <v>94</v>
      </c>
      <c r="P46" s="39" t="s">
        <v>95</v>
      </c>
      <c r="Q46" s="38" t="s">
        <v>94</v>
      </c>
      <c r="R46" s="40" t="s">
        <v>95</v>
      </c>
      <c r="S46" s="38" t="s">
        <v>94</v>
      </c>
      <c r="T46" s="39" t="s">
        <v>95</v>
      </c>
      <c r="U46" s="38" t="s">
        <v>94</v>
      </c>
      <c r="V46" s="39" t="s">
        <v>95</v>
      </c>
      <c r="W46" s="38" t="s">
        <v>94</v>
      </c>
      <c r="X46" s="40" t="s">
        <v>95</v>
      </c>
      <c r="Y46" s="38" t="s">
        <v>94</v>
      </c>
      <c r="Z46" s="39" t="s">
        <v>95</v>
      </c>
      <c r="AA46" s="38" t="s">
        <v>94</v>
      </c>
      <c r="AB46" s="40" t="s">
        <v>95</v>
      </c>
      <c r="AC46" s="38" t="s">
        <v>94</v>
      </c>
      <c r="AD46" s="39" t="s">
        <v>95</v>
      </c>
      <c r="AE46" s="38" t="s">
        <v>94</v>
      </c>
      <c r="AF46" s="39" t="s">
        <v>95</v>
      </c>
      <c r="AG46" s="38" t="s">
        <v>94</v>
      </c>
      <c r="AH46" s="39" t="s">
        <v>95</v>
      </c>
      <c r="AI46" s="38" t="s">
        <v>94</v>
      </c>
      <c r="AJ46" s="39" t="s">
        <v>95</v>
      </c>
      <c r="AK46" s="38" t="s">
        <v>94</v>
      </c>
      <c r="AL46" s="39" t="s">
        <v>95</v>
      </c>
      <c r="AM46" s="38" t="s">
        <v>94</v>
      </c>
      <c r="AN46" s="39" t="s">
        <v>95</v>
      </c>
      <c r="AO46" s="38" t="s">
        <v>94</v>
      </c>
      <c r="AP46" s="40" t="s">
        <v>95</v>
      </c>
      <c r="AQ46" s="38" t="s">
        <v>94</v>
      </c>
      <c r="AR46" s="40" t="s">
        <v>95</v>
      </c>
      <c r="AS46" s="38" t="s">
        <v>94</v>
      </c>
      <c r="AT46" s="39" t="s">
        <v>95</v>
      </c>
      <c r="AU46" s="38" t="s">
        <v>94</v>
      </c>
      <c r="AV46" s="40" t="s">
        <v>95</v>
      </c>
      <c r="AW46" s="38" t="s">
        <v>94</v>
      </c>
      <c r="AX46" s="39" t="s">
        <v>95</v>
      </c>
      <c r="AY46" s="38" t="s">
        <v>94</v>
      </c>
      <c r="AZ46" s="39" t="s">
        <v>95</v>
      </c>
      <c r="BA46" s="38" t="s">
        <v>94</v>
      </c>
      <c r="BB46" s="39" t="s">
        <v>95</v>
      </c>
      <c r="BC46" s="38" t="s">
        <v>94</v>
      </c>
      <c r="BD46" s="39" t="s">
        <v>95</v>
      </c>
      <c r="BE46" s="38" t="s">
        <v>94</v>
      </c>
      <c r="BF46" s="40" t="s">
        <v>95</v>
      </c>
      <c r="BG46" s="38" t="s">
        <v>94</v>
      </c>
      <c r="BH46" s="39" t="s">
        <v>95</v>
      </c>
      <c r="BI46" s="38" t="s">
        <v>94</v>
      </c>
      <c r="BJ46" s="39" t="s">
        <v>95</v>
      </c>
      <c r="BK46" s="38" t="s">
        <v>94</v>
      </c>
      <c r="BL46" s="40" t="s">
        <v>95</v>
      </c>
      <c r="BM46" s="38" t="s">
        <v>94</v>
      </c>
      <c r="BN46" s="40" t="s">
        <v>95</v>
      </c>
      <c r="BO46" s="38" t="s">
        <v>94</v>
      </c>
      <c r="BP46" s="39" t="s">
        <v>95</v>
      </c>
      <c r="BQ46" s="38" t="s">
        <v>99</v>
      </c>
      <c r="BR46" s="39" t="s">
        <v>764</v>
      </c>
      <c r="BS46" s="38" t="s">
        <v>99</v>
      </c>
      <c r="BT46" s="40" t="s">
        <v>758</v>
      </c>
      <c r="BU46" s="38" t="s">
        <v>99</v>
      </c>
      <c r="BV46" s="39" t="s">
        <v>765</v>
      </c>
      <c r="BW46" s="38" t="s">
        <v>94</v>
      </c>
      <c r="BX46" s="40" t="s">
        <v>95</v>
      </c>
      <c r="BY46" s="38" t="s">
        <v>99</v>
      </c>
      <c r="BZ46" s="39" t="s">
        <v>765</v>
      </c>
      <c r="CA46" s="38" t="s">
        <v>94</v>
      </c>
      <c r="CB46" s="40" t="s">
        <v>95</v>
      </c>
      <c r="CC46" s="38" t="s">
        <v>94</v>
      </c>
      <c r="CD46" s="39" t="s">
        <v>95</v>
      </c>
      <c r="CE46" s="38" t="s">
        <v>94</v>
      </c>
      <c r="CF46" s="39" t="s">
        <v>95</v>
      </c>
      <c r="CG46" s="38" t="s">
        <v>94</v>
      </c>
      <c r="CH46" s="39" t="s">
        <v>95</v>
      </c>
      <c r="CI46" s="38" t="s">
        <v>94</v>
      </c>
      <c r="CJ46" s="39" t="s">
        <v>95</v>
      </c>
      <c r="CK46" s="38" t="s">
        <v>94</v>
      </c>
      <c r="CL46" s="39" t="s">
        <v>95</v>
      </c>
      <c r="CM46" s="38" t="s">
        <v>94</v>
      </c>
      <c r="CN46" s="39" t="s">
        <v>95</v>
      </c>
      <c r="CO46" s="38" t="s">
        <v>94</v>
      </c>
      <c r="CP46" s="39" t="s">
        <v>95</v>
      </c>
      <c r="CQ46" s="38" t="s">
        <v>94</v>
      </c>
      <c r="CR46" s="40" t="s">
        <v>95</v>
      </c>
      <c r="CS46" s="38" t="s">
        <v>93</v>
      </c>
      <c r="CT46" s="39" t="s">
        <v>766</v>
      </c>
      <c r="CU46" s="38" t="s">
        <v>94</v>
      </c>
      <c r="CV46" s="39" t="s">
        <v>95</v>
      </c>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92"/>
      <c r="DX46" s="37"/>
      <c r="DY46" s="37"/>
      <c r="DZ46" s="37"/>
      <c r="EA46" s="37"/>
      <c r="EB46" s="37"/>
      <c r="EC46" s="44" t="s">
        <v>761</v>
      </c>
    </row>
    <row r="47" spans="1:133" s="44" customFormat="1" ht="31.5" customHeight="1" thickBot="1">
      <c r="A47" s="33">
        <v>44</v>
      </c>
      <c r="B47" s="43"/>
      <c r="C47" s="35" t="s">
        <v>767</v>
      </c>
      <c r="D47" s="36" t="s">
        <v>755</v>
      </c>
      <c r="E47" s="37" t="s">
        <v>768</v>
      </c>
      <c r="F47" s="37" t="s">
        <v>352</v>
      </c>
      <c r="G47" s="38" t="s">
        <v>94</v>
      </c>
      <c r="H47" s="39" t="s">
        <v>95</v>
      </c>
      <c r="I47" s="38" t="s">
        <v>94</v>
      </c>
      <c r="J47" s="39" t="s">
        <v>95</v>
      </c>
      <c r="K47" s="38" t="s">
        <v>94</v>
      </c>
      <c r="L47" s="39" t="s">
        <v>95</v>
      </c>
      <c r="M47" s="38" t="s">
        <v>94</v>
      </c>
      <c r="N47" s="39" t="s">
        <v>95</v>
      </c>
      <c r="O47" s="38" t="s">
        <v>94</v>
      </c>
      <c r="P47" s="39" t="s">
        <v>95</v>
      </c>
      <c r="Q47" s="38" t="s">
        <v>94</v>
      </c>
      <c r="R47" s="40" t="s">
        <v>95</v>
      </c>
      <c r="S47" s="38" t="s">
        <v>94</v>
      </c>
      <c r="T47" s="39" t="s">
        <v>95</v>
      </c>
      <c r="U47" s="38" t="s">
        <v>94</v>
      </c>
      <c r="V47" s="39" t="s">
        <v>95</v>
      </c>
      <c r="W47" s="38" t="s">
        <v>94</v>
      </c>
      <c r="X47" s="40" t="s">
        <v>95</v>
      </c>
      <c r="Y47" s="38" t="s">
        <v>94</v>
      </c>
      <c r="Z47" s="39" t="s">
        <v>95</v>
      </c>
      <c r="AA47" s="38" t="s">
        <v>94</v>
      </c>
      <c r="AB47" s="40" t="s">
        <v>95</v>
      </c>
      <c r="AC47" s="38" t="s">
        <v>94</v>
      </c>
      <c r="AD47" s="39" t="s">
        <v>95</v>
      </c>
      <c r="AE47" s="38" t="s">
        <v>94</v>
      </c>
      <c r="AF47" s="39" t="s">
        <v>95</v>
      </c>
      <c r="AG47" s="38" t="s">
        <v>94</v>
      </c>
      <c r="AH47" s="39" t="s">
        <v>95</v>
      </c>
      <c r="AI47" s="38" t="s">
        <v>94</v>
      </c>
      <c r="AJ47" s="39" t="s">
        <v>95</v>
      </c>
      <c r="AK47" s="38" t="s">
        <v>94</v>
      </c>
      <c r="AL47" s="39" t="s">
        <v>95</v>
      </c>
      <c r="AM47" s="38" t="s">
        <v>94</v>
      </c>
      <c r="AN47" s="39" t="s">
        <v>95</v>
      </c>
      <c r="AO47" s="38" t="s">
        <v>94</v>
      </c>
      <c r="AP47" s="40" t="s">
        <v>95</v>
      </c>
      <c r="AQ47" s="38" t="s">
        <v>94</v>
      </c>
      <c r="AR47" s="40" t="s">
        <v>95</v>
      </c>
      <c r="AS47" s="38" t="s">
        <v>94</v>
      </c>
      <c r="AT47" s="39" t="s">
        <v>95</v>
      </c>
      <c r="AU47" s="38" t="s">
        <v>94</v>
      </c>
      <c r="AV47" s="40" t="s">
        <v>95</v>
      </c>
      <c r="AW47" s="38" t="s">
        <v>94</v>
      </c>
      <c r="AX47" s="39" t="s">
        <v>95</v>
      </c>
      <c r="AY47" s="38" t="s">
        <v>94</v>
      </c>
      <c r="AZ47" s="39" t="s">
        <v>95</v>
      </c>
      <c r="BA47" s="38" t="s">
        <v>94</v>
      </c>
      <c r="BB47" s="39" t="s">
        <v>95</v>
      </c>
      <c r="BC47" s="38" t="s">
        <v>94</v>
      </c>
      <c r="BD47" s="39" t="s">
        <v>95</v>
      </c>
      <c r="BE47" s="38" t="s">
        <v>94</v>
      </c>
      <c r="BF47" s="40" t="s">
        <v>95</v>
      </c>
      <c r="BG47" s="38" t="s">
        <v>94</v>
      </c>
      <c r="BH47" s="39" t="s">
        <v>95</v>
      </c>
      <c r="BI47" s="38" t="s">
        <v>94</v>
      </c>
      <c r="BJ47" s="39" t="s">
        <v>95</v>
      </c>
      <c r="BK47" s="38" t="s">
        <v>94</v>
      </c>
      <c r="BL47" s="40" t="s">
        <v>95</v>
      </c>
      <c r="BM47" s="38" t="s">
        <v>94</v>
      </c>
      <c r="BN47" s="40" t="s">
        <v>95</v>
      </c>
      <c r="BO47" s="38" t="s">
        <v>94</v>
      </c>
      <c r="BP47" s="39" t="s">
        <v>95</v>
      </c>
      <c r="BQ47" s="38" t="s">
        <v>94</v>
      </c>
      <c r="BR47" s="39" t="s">
        <v>95</v>
      </c>
      <c r="BS47" s="38" t="s">
        <v>99</v>
      </c>
      <c r="BT47" s="40" t="s">
        <v>758</v>
      </c>
      <c r="BU47" s="38" t="s">
        <v>94</v>
      </c>
      <c r="BV47" s="39" t="s">
        <v>95</v>
      </c>
      <c r="BW47" s="38" t="s">
        <v>94</v>
      </c>
      <c r="BX47" s="40" t="s">
        <v>95</v>
      </c>
      <c r="BY47" s="38" t="s">
        <v>94</v>
      </c>
      <c r="BZ47" s="39" t="s">
        <v>95</v>
      </c>
      <c r="CA47" s="38" t="s">
        <v>94</v>
      </c>
      <c r="CB47" s="40" t="s">
        <v>95</v>
      </c>
      <c r="CC47" s="38" t="s">
        <v>94</v>
      </c>
      <c r="CD47" s="39" t="s">
        <v>95</v>
      </c>
      <c r="CE47" s="38" t="s">
        <v>94</v>
      </c>
      <c r="CF47" s="39" t="s">
        <v>95</v>
      </c>
      <c r="CG47" s="38" t="s">
        <v>94</v>
      </c>
      <c r="CH47" s="39" t="s">
        <v>95</v>
      </c>
      <c r="CI47" s="38" t="s">
        <v>94</v>
      </c>
      <c r="CJ47" s="39" t="s">
        <v>95</v>
      </c>
      <c r="CK47" s="38" t="s">
        <v>94</v>
      </c>
      <c r="CL47" s="39" t="s">
        <v>95</v>
      </c>
      <c r="CM47" s="38" t="s">
        <v>94</v>
      </c>
      <c r="CN47" s="39" t="s">
        <v>95</v>
      </c>
      <c r="CO47" s="38" t="s">
        <v>94</v>
      </c>
      <c r="CP47" s="39" t="s">
        <v>95</v>
      </c>
      <c r="CQ47" s="38" t="s">
        <v>94</v>
      </c>
      <c r="CR47" s="40" t="s">
        <v>95</v>
      </c>
      <c r="CS47" s="38" t="s">
        <v>93</v>
      </c>
      <c r="CT47" s="39" t="s">
        <v>769</v>
      </c>
      <c r="CU47" s="38" t="s">
        <v>94</v>
      </c>
      <c r="CV47" s="39" t="s">
        <v>95</v>
      </c>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92"/>
      <c r="DX47" s="37"/>
      <c r="DY47" s="37"/>
      <c r="DZ47" s="37"/>
      <c r="EA47" s="37"/>
      <c r="EB47" s="37"/>
      <c r="EC47" s="44" t="s">
        <v>770</v>
      </c>
    </row>
    <row r="48" spans="1:133" s="44" customFormat="1" ht="31.5" customHeight="1" thickBot="1">
      <c r="A48" s="33">
        <v>45</v>
      </c>
      <c r="B48" s="43"/>
      <c r="C48" s="35" t="s">
        <v>771</v>
      </c>
      <c r="D48" s="36" t="s">
        <v>772</v>
      </c>
      <c r="E48" s="37">
        <v>592</v>
      </c>
      <c r="F48" s="37" t="s">
        <v>211</v>
      </c>
      <c r="G48" s="38" t="s">
        <v>94</v>
      </c>
      <c r="H48" s="39" t="s">
        <v>95</v>
      </c>
      <c r="I48" s="38" t="s">
        <v>94</v>
      </c>
      <c r="J48" s="39" t="s">
        <v>95</v>
      </c>
      <c r="K48" s="38" t="s">
        <v>94</v>
      </c>
      <c r="L48" s="39" t="s">
        <v>95</v>
      </c>
      <c r="M48" s="38" t="s">
        <v>94</v>
      </c>
      <c r="N48" s="39" t="s">
        <v>95</v>
      </c>
      <c r="O48" s="38" t="s">
        <v>94</v>
      </c>
      <c r="P48" s="39" t="s">
        <v>95</v>
      </c>
      <c r="Q48" s="38" t="s">
        <v>94</v>
      </c>
      <c r="R48" s="40" t="s">
        <v>95</v>
      </c>
      <c r="S48" s="38" t="s">
        <v>94</v>
      </c>
      <c r="T48" s="39" t="s">
        <v>95</v>
      </c>
      <c r="U48" s="38" t="s">
        <v>94</v>
      </c>
      <c r="V48" s="39" t="s">
        <v>95</v>
      </c>
      <c r="W48" s="38" t="s">
        <v>94</v>
      </c>
      <c r="X48" s="40" t="s">
        <v>95</v>
      </c>
      <c r="Y48" s="38" t="s">
        <v>94</v>
      </c>
      <c r="Z48" s="39" t="s">
        <v>95</v>
      </c>
      <c r="AA48" s="38" t="s">
        <v>94</v>
      </c>
      <c r="AB48" s="40" t="s">
        <v>95</v>
      </c>
      <c r="AC48" s="38" t="s">
        <v>94</v>
      </c>
      <c r="AD48" s="39" t="s">
        <v>95</v>
      </c>
      <c r="AE48" s="38" t="s">
        <v>94</v>
      </c>
      <c r="AF48" s="39" t="s">
        <v>95</v>
      </c>
      <c r="AG48" s="38" t="s">
        <v>94</v>
      </c>
      <c r="AH48" s="39" t="s">
        <v>95</v>
      </c>
      <c r="AI48" s="38" t="s">
        <v>94</v>
      </c>
      <c r="AJ48" s="39" t="s">
        <v>95</v>
      </c>
      <c r="AK48" s="38" t="s">
        <v>94</v>
      </c>
      <c r="AL48" s="39" t="s">
        <v>95</v>
      </c>
      <c r="AM48" s="38" t="s">
        <v>94</v>
      </c>
      <c r="AN48" s="39" t="s">
        <v>95</v>
      </c>
      <c r="AO48" s="38" t="s">
        <v>94</v>
      </c>
      <c r="AP48" s="40" t="s">
        <v>95</v>
      </c>
      <c r="AQ48" s="38" t="s">
        <v>94</v>
      </c>
      <c r="AR48" s="40" t="s">
        <v>95</v>
      </c>
      <c r="AS48" s="38" t="s">
        <v>99</v>
      </c>
      <c r="AT48" s="39" t="s">
        <v>773</v>
      </c>
      <c r="AU48" s="38" t="s">
        <v>99</v>
      </c>
      <c r="AV48" s="40" t="s">
        <v>774</v>
      </c>
      <c r="AW48" s="38" t="s">
        <v>91</v>
      </c>
      <c r="AX48" s="39" t="s">
        <v>775</v>
      </c>
      <c r="AY48" s="38" t="s">
        <v>91</v>
      </c>
      <c r="AZ48" s="39" t="s">
        <v>776</v>
      </c>
      <c r="BA48" s="38" t="s">
        <v>94</v>
      </c>
      <c r="BB48" s="39" t="s">
        <v>95</v>
      </c>
      <c r="BC48" s="38" t="s">
        <v>94</v>
      </c>
      <c r="BD48" s="39" t="s">
        <v>95</v>
      </c>
      <c r="BE48" s="38" t="s">
        <v>94</v>
      </c>
      <c r="BF48" s="40" t="s">
        <v>95</v>
      </c>
      <c r="BG48" s="38" t="s">
        <v>94</v>
      </c>
      <c r="BH48" s="39" t="s">
        <v>95</v>
      </c>
      <c r="BI48" s="38" t="s">
        <v>94</v>
      </c>
      <c r="BJ48" s="39" t="s">
        <v>95</v>
      </c>
      <c r="BK48" s="38" t="s">
        <v>91</v>
      </c>
      <c r="BL48" s="40" t="s">
        <v>777</v>
      </c>
      <c r="BM48" s="38" t="s">
        <v>94</v>
      </c>
      <c r="BN48" s="40" t="s">
        <v>95</v>
      </c>
      <c r="BO48" s="38" t="s">
        <v>94</v>
      </c>
      <c r="BP48" s="39" t="s">
        <v>95</v>
      </c>
      <c r="BQ48" s="38" t="s">
        <v>92</v>
      </c>
      <c r="BR48" s="39" t="s">
        <v>778</v>
      </c>
      <c r="BS48" s="38" t="s">
        <v>92</v>
      </c>
      <c r="BT48" s="40" t="s">
        <v>779</v>
      </c>
      <c r="BU48" s="38" t="s">
        <v>91</v>
      </c>
      <c r="BV48" s="39" t="s">
        <v>780</v>
      </c>
      <c r="BW48" s="38" t="s">
        <v>92</v>
      </c>
      <c r="BX48" s="40" t="s">
        <v>781</v>
      </c>
      <c r="BY48" s="38" t="s">
        <v>92</v>
      </c>
      <c r="BZ48" s="39" t="s">
        <v>782</v>
      </c>
      <c r="CA48" s="38" t="s">
        <v>94</v>
      </c>
      <c r="CB48" s="40" t="s">
        <v>95</v>
      </c>
      <c r="CC48" s="38" t="s">
        <v>94</v>
      </c>
      <c r="CD48" s="39" t="s">
        <v>95</v>
      </c>
      <c r="CE48" s="38" t="s">
        <v>94</v>
      </c>
      <c r="CF48" s="39" t="s">
        <v>95</v>
      </c>
      <c r="CG48" s="38" t="s">
        <v>94</v>
      </c>
      <c r="CH48" s="39" t="s">
        <v>95</v>
      </c>
      <c r="CI48" s="38" t="s">
        <v>93</v>
      </c>
      <c r="CJ48" s="39" t="s">
        <v>783</v>
      </c>
      <c r="CK48" s="38" t="s">
        <v>94</v>
      </c>
      <c r="CL48" s="39" t="s">
        <v>95</v>
      </c>
      <c r="CM48" s="38" t="s">
        <v>94</v>
      </c>
      <c r="CN48" s="39" t="s">
        <v>95</v>
      </c>
      <c r="CO48" s="38" t="s">
        <v>94</v>
      </c>
      <c r="CP48" s="39" t="s">
        <v>95</v>
      </c>
      <c r="CQ48" s="38" t="s">
        <v>94</v>
      </c>
      <c r="CR48" s="40" t="s">
        <v>95</v>
      </c>
      <c r="CS48" s="38" t="s">
        <v>94</v>
      </c>
      <c r="CT48" s="39" t="s">
        <v>95</v>
      </c>
      <c r="CU48" s="38" t="s">
        <v>91</v>
      </c>
      <c r="CV48" s="39" t="s">
        <v>784</v>
      </c>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92"/>
      <c r="DX48" s="37"/>
      <c r="DY48" s="37"/>
      <c r="DZ48" s="37"/>
      <c r="EA48" s="37"/>
      <c r="EB48" s="37"/>
    </row>
    <row r="49" spans="1:135" s="42" customFormat="1" ht="31.5" customHeight="1" thickBot="1">
      <c r="A49" s="33">
        <v>46</v>
      </c>
      <c r="B49" s="43"/>
      <c r="C49" s="35" t="s">
        <v>785</v>
      </c>
      <c r="D49" s="36" t="s">
        <v>303</v>
      </c>
      <c r="E49" s="37">
        <v>382</v>
      </c>
      <c r="F49" s="37" t="s">
        <v>127</v>
      </c>
      <c r="G49" s="38" t="s">
        <v>91</v>
      </c>
      <c r="H49" s="39" t="s">
        <v>786</v>
      </c>
      <c r="I49" s="38" t="s">
        <v>94</v>
      </c>
      <c r="J49" s="39" t="s">
        <v>632</v>
      </c>
      <c r="K49" s="38" t="s">
        <v>94</v>
      </c>
      <c r="L49" s="39" t="s">
        <v>632</v>
      </c>
      <c r="M49" s="38" t="s">
        <v>94</v>
      </c>
      <c r="N49" s="39" t="s">
        <v>632</v>
      </c>
      <c r="O49" s="38" t="s">
        <v>91</v>
      </c>
      <c r="P49" s="39" t="s">
        <v>787</v>
      </c>
      <c r="Q49" s="38" t="s">
        <v>94</v>
      </c>
      <c r="R49" s="40" t="s">
        <v>305</v>
      </c>
      <c r="S49" s="38" t="s">
        <v>91</v>
      </c>
      <c r="T49" s="39" t="s">
        <v>788</v>
      </c>
      <c r="U49" s="38" t="s">
        <v>94</v>
      </c>
      <c r="V49" s="39" t="s">
        <v>305</v>
      </c>
      <c r="W49" s="38" t="s">
        <v>94</v>
      </c>
      <c r="X49" s="40" t="s">
        <v>305</v>
      </c>
      <c r="Y49" s="38" t="s">
        <v>91</v>
      </c>
      <c r="Z49" s="39" t="s">
        <v>789</v>
      </c>
      <c r="AA49" s="38" t="s">
        <v>91</v>
      </c>
      <c r="AB49" s="40" t="s">
        <v>790</v>
      </c>
      <c r="AC49" s="38" t="s">
        <v>94</v>
      </c>
      <c r="AD49" s="39" t="s">
        <v>305</v>
      </c>
      <c r="AE49" s="38" t="s">
        <v>94</v>
      </c>
      <c r="AF49" s="39" t="s">
        <v>95</v>
      </c>
      <c r="AG49" s="38" t="s">
        <v>94</v>
      </c>
      <c r="AH49" s="39" t="s">
        <v>95</v>
      </c>
      <c r="AI49" s="38" t="s">
        <v>94</v>
      </c>
      <c r="AJ49" s="39" t="s">
        <v>305</v>
      </c>
      <c r="AK49" s="38" t="s">
        <v>94</v>
      </c>
      <c r="AL49" s="39" t="s">
        <v>305</v>
      </c>
      <c r="AM49" s="38" t="s">
        <v>94</v>
      </c>
      <c r="AN49" s="39" t="s">
        <v>95</v>
      </c>
      <c r="AO49" s="38" t="s">
        <v>94</v>
      </c>
      <c r="AP49" s="40" t="s">
        <v>95</v>
      </c>
      <c r="AQ49" s="38" t="s">
        <v>94</v>
      </c>
      <c r="AR49" s="40" t="s">
        <v>95</v>
      </c>
      <c r="AS49" s="38" t="s">
        <v>94</v>
      </c>
      <c r="AT49" s="39" t="s">
        <v>305</v>
      </c>
      <c r="AU49" s="38" t="s">
        <v>94</v>
      </c>
      <c r="AV49" s="40" t="s">
        <v>305</v>
      </c>
      <c r="AW49" s="38" t="s">
        <v>99</v>
      </c>
      <c r="AX49" s="39" t="s">
        <v>791</v>
      </c>
      <c r="AY49" s="38" t="s">
        <v>91</v>
      </c>
      <c r="AZ49" s="39" t="s">
        <v>792</v>
      </c>
      <c r="BA49" s="38" t="s">
        <v>94</v>
      </c>
      <c r="BB49" s="39" t="s">
        <v>305</v>
      </c>
      <c r="BC49" s="38" t="s">
        <v>94</v>
      </c>
      <c r="BD49" s="39" t="s">
        <v>95</v>
      </c>
      <c r="BE49" s="38" t="s">
        <v>94</v>
      </c>
      <c r="BF49" s="40" t="s">
        <v>95</v>
      </c>
      <c r="BG49" s="38" t="s">
        <v>94</v>
      </c>
      <c r="BH49" s="39" t="s">
        <v>305</v>
      </c>
      <c r="BI49" s="38" t="s">
        <v>94</v>
      </c>
      <c r="BJ49" s="39" t="s">
        <v>95</v>
      </c>
      <c r="BK49" s="38" t="s">
        <v>94</v>
      </c>
      <c r="BL49" s="40" t="s">
        <v>95</v>
      </c>
      <c r="BM49" s="38" t="s">
        <v>94</v>
      </c>
      <c r="BN49" s="40" t="s">
        <v>305</v>
      </c>
      <c r="BO49" s="38" t="s">
        <v>94</v>
      </c>
      <c r="BP49" s="39" t="s">
        <v>95</v>
      </c>
      <c r="BQ49" s="38" t="s">
        <v>94</v>
      </c>
      <c r="BR49" s="39" t="s">
        <v>95</v>
      </c>
      <c r="BS49" s="38" t="s">
        <v>91</v>
      </c>
      <c r="BT49" s="40" t="s">
        <v>793</v>
      </c>
      <c r="BU49" s="38" t="s">
        <v>94</v>
      </c>
      <c r="BV49" s="39" t="s">
        <v>95</v>
      </c>
      <c r="BW49" s="38" t="s">
        <v>94</v>
      </c>
      <c r="BX49" s="40" t="s">
        <v>95</v>
      </c>
      <c r="BY49" s="38" t="s">
        <v>94</v>
      </c>
      <c r="BZ49" s="39" t="s">
        <v>95</v>
      </c>
      <c r="CA49" s="38" t="s">
        <v>94</v>
      </c>
      <c r="CB49" s="40" t="s">
        <v>305</v>
      </c>
      <c r="CC49" s="38" t="s">
        <v>99</v>
      </c>
      <c r="CD49" s="39" t="s">
        <v>794</v>
      </c>
      <c r="CE49" s="38" t="s">
        <v>99</v>
      </c>
      <c r="CF49" s="39" t="s">
        <v>795</v>
      </c>
      <c r="CG49" s="38" t="s">
        <v>94</v>
      </c>
      <c r="CH49" s="39" t="s">
        <v>95</v>
      </c>
      <c r="CI49" s="38" t="s">
        <v>89</v>
      </c>
      <c r="CJ49" s="39" t="s">
        <v>796</v>
      </c>
      <c r="CK49" s="38" t="s">
        <v>94</v>
      </c>
      <c r="CL49" s="39" t="s">
        <v>305</v>
      </c>
      <c r="CM49" s="38" t="s">
        <v>94</v>
      </c>
      <c r="CN49" s="39" t="s">
        <v>95</v>
      </c>
      <c r="CO49" s="38" t="s">
        <v>91</v>
      </c>
      <c r="CP49" s="39" t="s">
        <v>797</v>
      </c>
      <c r="CQ49" s="38" t="s">
        <v>91</v>
      </c>
      <c r="CR49" s="40" t="s">
        <v>798</v>
      </c>
      <c r="CS49" s="38" t="s">
        <v>94</v>
      </c>
      <c r="CT49" s="39" t="s">
        <v>95</v>
      </c>
      <c r="CU49" s="38" t="s">
        <v>94</v>
      </c>
      <c r="CV49" s="39" t="s">
        <v>95</v>
      </c>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92" t="s">
        <v>799</v>
      </c>
      <c r="DX49" s="37"/>
      <c r="DY49" s="37"/>
      <c r="DZ49" s="37"/>
      <c r="EA49" s="37"/>
      <c r="EB49" s="37"/>
    </row>
    <row r="50" spans="1:135" s="42" customFormat="1" ht="31.5" customHeight="1" thickBot="1">
      <c r="A50" s="33">
        <v>47</v>
      </c>
      <c r="B50" s="43"/>
      <c r="C50" s="35" t="s">
        <v>800</v>
      </c>
      <c r="D50" s="36" t="s">
        <v>200</v>
      </c>
      <c r="E50" s="37">
        <v>386</v>
      </c>
      <c r="F50" s="37" t="s">
        <v>127</v>
      </c>
      <c r="G50" s="38" t="s">
        <v>92</v>
      </c>
      <c r="H50" s="39" t="s">
        <v>801</v>
      </c>
      <c r="I50" s="38" t="s">
        <v>92</v>
      </c>
      <c r="J50" s="39" t="s">
        <v>802</v>
      </c>
      <c r="K50" s="38" t="s">
        <v>99</v>
      </c>
      <c r="L50" s="39" t="s">
        <v>803</v>
      </c>
      <c r="M50" s="38" t="s">
        <v>94</v>
      </c>
      <c r="N50" s="39" t="s">
        <v>95</v>
      </c>
      <c r="O50" s="38" t="s">
        <v>91</v>
      </c>
      <c r="P50" s="39" t="s">
        <v>804</v>
      </c>
      <c r="Q50" s="38" t="s">
        <v>94</v>
      </c>
      <c r="R50" s="40" t="s">
        <v>805</v>
      </c>
      <c r="S50" s="38" t="s">
        <v>91</v>
      </c>
      <c r="T50" s="39" t="s">
        <v>806</v>
      </c>
      <c r="U50" s="38" t="s">
        <v>92</v>
      </c>
      <c r="V50" s="39" t="s">
        <v>807</v>
      </c>
      <c r="W50" s="38" t="s">
        <v>94</v>
      </c>
      <c r="X50" s="40" t="s">
        <v>95</v>
      </c>
      <c r="Y50" s="38" t="s">
        <v>91</v>
      </c>
      <c r="Z50" s="39" t="s">
        <v>808</v>
      </c>
      <c r="AA50" s="38" t="s">
        <v>91</v>
      </c>
      <c r="AB50" s="40" t="s">
        <v>551</v>
      </c>
      <c r="AC50" s="38" t="s">
        <v>91</v>
      </c>
      <c r="AD50" s="39" t="s">
        <v>809</v>
      </c>
      <c r="AE50" s="38" t="s">
        <v>94</v>
      </c>
      <c r="AF50" s="39" t="s">
        <v>95</v>
      </c>
      <c r="AG50" s="38" t="s">
        <v>94</v>
      </c>
      <c r="AH50" s="39" t="s">
        <v>95</v>
      </c>
      <c r="AI50" s="38" t="s">
        <v>94</v>
      </c>
      <c r="AJ50" s="39" t="s">
        <v>95</v>
      </c>
      <c r="AK50" s="38" t="s">
        <v>94</v>
      </c>
      <c r="AL50" s="39" t="s">
        <v>95</v>
      </c>
      <c r="AM50" s="38" t="s">
        <v>94</v>
      </c>
      <c r="AN50" s="39" t="s">
        <v>95</v>
      </c>
      <c r="AO50" s="38" t="s">
        <v>94</v>
      </c>
      <c r="AP50" s="40" t="s">
        <v>95</v>
      </c>
      <c r="AQ50" s="38" t="s">
        <v>94</v>
      </c>
      <c r="AR50" s="40" t="s">
        <v>95</v>
      </c>
      <c r="AS50" s="38" t="s">
        <v>91</v>
      </c>
      <c r="AT50" s="39" t="s">
        <v>810</v>
      </c>
      <c r="AU50" s="38" t="s">
        <v>91</v>
      </c>
      <c r="AV50" s="40" t="s">
        <v>811</v>
      </c>
      <c r="AW50" s="38" t="s">
        <v>99</v>
      </c>
      <c r="AX50" s="39" t="s">
        <v>812</v>
      </c>
      <c r="AY50" s="38" t="s">
        <v>94</v>
      </c>
      <c r="AZ50" s="39" t="s">
        <v>95</v>
      </c>
      <c r="BA50" s="38" t="s">
        <v>89</v>
      </c>
      <c r="BB50" s="39" t="s">
        <v>813</v>
      </c>
      <c r="BC50" s="38" t="s">
        <v>91</v>
      </c>
      <c r="BD50" s="39" t="s">
        <v>814</v>
      </c>
      <c r="BE50" s="38" t="s">
        <v>94</v>
      </c>
      <c r="BF50" s="40" t="s">
        <v>95</v>
      </c>
      <c r="BG50" s="38" t="s">
        <v>94</v>
      </c>
      <c r="BH50" s="39" t="s">
        <v>95</v>
      </c>
      <c r="BI50" s="38" t="s">
        <v>94</v>
      </c>
      <c r="BJ50" s="39" t="s">
        <v>95</v>
      </c>
      <c r="BK50" s="38" t="s">
        <v>94</v>
      </c>
      <c r="BL50" s="40" t="s">
        <v>95</v>
      </c>
      <c r="BM50" s="38" t="s">
        <v>94</v>
      </c>
      <c r="BN50" s="40" t="s">
        <v>95</v>
      </c>
      <c r="BO50" s="38" t="s">
        <v>94</v>
      </c>
      <c r="BP50" s="39" t="s">
        <v>95</v>
      </c>
      <c r="BQ50" s="38" t="s">
        <v>91</v>
      </c>
      <c r="BR50" s="39" t="s">
        <v>815</v>
      </c>
      <c r="BS50" s="38" t="s">
        <v>91</v>
      </c>
      <c r="BT50" s="40" t="s">
        <v>187</v>
      </c>
      <c r="BU50" s="38" t="s">
        <v>94</v>
      </c>
      <c r="BV50" s="39" t="s">
        <v>95</v>
      </c>
      <c r="BW50" s="38" t="s">
        <v>94</v>
      </c>
      <c r="BX50" s="40" t="s">
        <v>95</v>
      </c>
      <c r="BY50" s="38" t="s">
        <v>91</v>
      </c>
      <c r="BZ50" s="39" t="s">
        <v>816</v>
      </c>
      <c r="CA50" s="38" t="s">
        <v>94</v>
      </c>
      <c r="CB50" s="40" t="s">
        <v>95</v>
      </c>
      <c r="CC50" s="38" t="s">
        <v>91</v>
      </c>
      <c r="CD50" s="39" t="s">
        <v>190</v>
      </c>
      <c r="CE50" s="38" t="s">
        <v>91</v>
      </c>
      <c r="CF50" s="39" t="s">
        <v>394</v>
      </c>
      <c r="CG50" s="38" t="s">
        <v>94</v>
      </c>
      <c r="CH50" s="39" t="s">
        <v>95</v>
      </c>
      <c r="CI50" s="38" t="s">
        <v>94</v>
      </c>
      <c r="CJ50" s="39" t="s">
        <v>95</v>
      </c>
      <c r="CK50" s="38" t="s">
        <v>94</v>
      </c>
      <c r="CL50" s="39" t="s">
        <v>95</v>
      </c>
      <c r="CM50" s="38" t="s">
        <v>94</v>
      </c>
      <c r="CN50" s="39" t="s">
        <v>95</v>
      </c>
      <c r="CO50" s="38" t="s">
        <v>91</v>
      </c>
      <c r="CP50" s="39" t="s">
        <v>817</v>
      </c>
      <c r="CQ50" s="38" t="s">
        <v>94</v>
      </c>
      <c r="CR50" s="40" t="s">
        <v>818</v>
      </c>
      <c r="CS50" s="38" t="s">
        <v>94</v>
      </c>
      <c r="CT50" s="39" t="s">
        <v>95</v>
      </c>
      <c r="CU50" s="38" t="s">
        <v>94</v>
      </c>
      <c r="CV50" s="39" t="s">
        <v>95</v>
      </c>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92"/>
      <c r="DX50" s="37"/>
      <c r="DY50" s="37"/>
      <c r="DZ50" s="37"/>
      <c r="EA50" s="37"/>
      <c r="EB50" s="37"/>
    </row>
    <row r="51" spans="1:135" s="44" customFormat="1" ht="31.5" customHeight="1" thickBot="1">
      <c r="A51" s="33">
        <v>48</v>
      </c>
      <c r="B51" s="43"/>
      <c r="C51" s="35" t="s">
        <v>819</v>
      </c>
      <c r="D51" s="36" t="s">
        <v>820</v>
      </c>
      <c r="E51" s="37">
        <v>376</v>
      </c>
      <c r="F51" s="37" t="s">
        <v>244</v>
      </c>
      <c r="G51" s="38" t="s">
        <v>91</v>
      </c>
      <c r="H51" s="39" t="s">
        <v>821</v>
      </c>
      <c r="I51" s="38" t="s">
        <v>89</v>
      </c>
      <c r="J51" s="39" t="s">
        <v>822</v>
      </c>
      <c r="K51" s="38" t="s">
        <v>94</v>
      </c>
      <c r="L51" s="39" t="s">
        <v>95</v>
      </c>
      <c r="M51" s="38" t="s">
        <v>94</v>
      </c>
      <c r="N51" s="39" t="s">
        <v>95</v>
      </c>
      <c r="O51" s="38" t="s">
        <v>94</v>
      </c>
      <c r="P51" s="39" t="s">
        <v>95</v>
      </c>
      <c r="Q51" s="38" t="s">
        <v>94</v>
      </c>
      <c r="R51" s="40" t="s">
        <v>95</v>
      </c>
      <c r="S51" s="38" t="s">
        <v>94</v>
      </c>
      <c r="T51" s="39" t="s">
        <v>95</v>
      </c>
      <c r="U51" s="38" t="s">
        <v>94</v>
      </c>
      <c r="V51" s="39" t="s">
        <v>95</v>
      </c>
      <c r="W51" s="38" t="s">
        <v>94</v>
      </c>
      <c r="X51" s="40" t="s">
        <v>95</v>
      </c>
      <c r="Y51" s="38" t="s">
        <v>94</v>
      </c>
      <c r="Z51" s="39" t="s">
        <v>95</v>
      </c>
      <c r="AA51" s="38" t="s">
        <v>94</v>
      </c>
      <c r="AB51" s="40" t="s">
        <v>95</v>
      </c>
      <c r="AC51" s="38" t="s">
        <v>94</v>
      </c>
      <c r="AD51" s="39" t="s">
        <v>95</v>
      </c>
      <c r="AE51" s="38" t="s">
        <v>94</v>
      </c>
      <c r="AF51" s="39" t="s">
        <v>95</v>
      </c>
      <c r="AG51" s="38" t="s">
        <v>94</v>
      </c>
      <c r="AH51" s="39" t="s">
        <v>95</v>
      </c>
      <c r="AI51" s="38" t="s">
        <v>94</v>
      </c>
      <c r="AJ51" s="39" t="s">
        <v>95</v>
      </c>
      <c r="AK51" s="38" t="s">
        <v>94</v>
      </c>
      <c r="AL51" s="39" t="s">
        <v>95</v>
      </c>
      <c r="AM51" s="38" t="s">
        <v>94</v>
      </c>
      <c r="AN51" s="39" t="s">
        <v>95</v>
      </c>
      <c r="AO51" s="38" t="s">
        <v>94</v>
      </c>
      <c r="AP51" s="40" t="s">
        <v>95</v>
      </c>
      <c r="AQ51" s="38" t="s">
        <v>94</v>
      </c>
      <c r="AR51" s="40" t="s">
        <v>95</v>
      </c>
      <c r="AS51" s="38" t="s">
        <v>94</v>
      </c>
      <c r="AT51" s="39" t="s">
        <v>95</v>
      </c>
      <c r="AU51" s="38" t="s">
        <v>94</v>
      </c>
      <c r="AV51" s="40" t="s">
        <v>95</v>
      </c>
      <c r="AW51" s="38" t="s">
        <v>94</v>
      </c>
      <c r="AX51" s="39" t="s">
        <v>95</v>
      </c>
      <c r="AY51" s="38" t="s">
        <v>94</v>
      </c>
      <c r="AZ51" s="39" t="s">
        <v>95</v>
      </c>
      <c r="BA51" s="38" t="s">
        <v>94</v>
      </c>
      <c r="BB51" s="39" t="s">
        <v>95</v>
      </c>
      <c r="BC51" s="38" t="s">
        <v>94</v>
      </c>
      <c r="BD51" s="39" t="s">
        <v>95</v>
      </c>
      <c r="BE51" s="38" t="s">
        <v>94</v>
      </c>
      <c r="BF51" s="40" t="s">
        <v>95</v>
      </c>
      <c r="BG51" s="38" t="s">
        <v>94</v>
      </c>
      <c r="BH51" s="39" t="s">
        <v>95</v>
      </c>
      <c r="BI51" s="38" t="s">
        <v>94</v>
      </c>
      <c r="BJ51" s="39" t="s">
        <v>95</v>
      </c>
      <c r="BK51" s="38" t="s">
        <v>94</v>
      </c>
      <c r="BL51" s="40" t="s">
        <v>95</v>
      </c>
      <c r="BM51" s="38" t="s">
        <v>94</v>
      </c>
      <c r="BN51" s="40" t="s">
        <v>95</v>
      </c>
      <c r="BO51" s="38" t="s">
        <v>94</v>
      </c>
      <c r="BP51" s="39" t="s">
        <v>95</v>
      </c>
      <c r="BQ51" s="38" t="s">
        <v>93</v>
      </c>
      <c r="BR51" s="39" t="s">
        <v>823</v>
      </c>
      <c r="BS51" s="38" t="s">
        <v>91</v>
      </c>
      <c r="BT51" s="40" t="s">
        <v>824</v>
      </c>
      <c r="BU51" s="38" t="s">
        <v>89</v>
      </c>
      <c r="BV51" s="39" t="s">
        <v>825</v>
      </c>
      <c r="BW51" s="38" t="s">
        <v>94</v>
      </c>
      <c r="BX51" s="40" t="s">
        <v>95</v>
      </c>
      <c r="BY51" s="38" t="s">
        <v>89</v>
      </c>
      <c r="BZ51" s="39" t="s">
        <v>826</v>
      </c>
      <c r="CA51" s="38" t="s">
        <v>94</v>
      </c>
      <c r="CB51" s="40" t="s">
        <v>95</v>
      </c>
      <c r="CC51" s="38" t="s">
        <v>94</v>
      </c>
      <c r="CD51" s="39" t="s">
        <v>95</v>
      </c>
      <c r="CE51" s="38" t="s">
        <v>94</v>
      </c>
      <c r="CF51" s="39" t="s">
        <v>95</v>
      </c>
      <c r="CG51" s="38" t="s">
        <v>94</v>
      </c>
      <c r="CH51" s="39" t="s">
        <v>95</v>
      </c>
      <c r="CI51" s="38" t="s">
        <v>94</v>
      </c>
      <c r="CJ51" s="39" t="s">
        <v>95</v>
      </c>
      <c r="CK51" s="38" t="s">
        <v>94</v>
      </c>
      <c r="CL51" s="39" t="s">
        <v>95</v>
      </c>
      <c r="CM51" s="38" t="s">
        <v>94</v>
      </c>
      <c r="CN51" s="39" t="s">
        <v>95</v>
      </c>
      <c r="CO51" s="38" t="s">
        <v>94</v>
      </c>
      <c r="CP51" s="39" t="s">
        <v>95</v>
      </c>
      <c r="CQ51" s="38" t="s">
        <v>94</v>
      </c>
      <c r="CR51" s="40" t="s">
        <v>95</v>
      </c>
      <c r="CS51" s="38" t="s">
        <v>94</v>
      </c>
      <c r="CT51" s="39" t="s">
        <v>95</v>
      </c>
      <c r="CU51" s="38" t="s">
        <v>94</v>
      </c>
      <c r="CV51" s="39" t="s">
        <v>95</v>
      </c>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92" t="s">
        <v>827</v>
      </c>
      <c r="DX51" s="37"/>
      <c r="DY51" s="37"/>
      <c r="DZ51" s="37"/>
      <c r="EA51" s="37"/>
      <c r="EB51" s="37"/>
    </row>
    <row r="52" spans="1:135" s="44" customFormat="1" ht="31.5" customHeight="1" thickBot="1">
      <c r="A52" s="33">
        <v>49</v>
      </c>
      <c r="B52" s="43"/>
      <c r="C52" s="35" t="s">
        <v>828</v>
      </c>
      <c r="D52" s="36" t="s">
        <v>200</v>
      </c>
      <c r="E52" s="37">
        <v>393</v>
      </c>
      <c r="F52" s="37" t="s">
        <v>244</v>
      </c>
      <c r="G52" s="38" t="s">
        <v>99</v>
      </c>
      <c r="H52" s="39" t="s">
        <v>829</v>
      </c>
      <c r="I52" s="38" t="s">
        <v>91</v>
      </c>
      <c r="J52" s="39" t="s">
        <v>802</v>
      </c>
      <c r="K52" s="38" t="s">
        <v>91</v>
      </c>
      <c r="L52" s="39" t="s">
        <v>830</v>
      </c>
      <c r="M52" s="38" t="s">
        <v>94</v>
      </c>
      <c r="N52" s="39" t="s">
        <v>95</v>
      </c>
      <c r="O52" s="38" t="s">
        <v>94</v>
      </c>
      <c r="P52" s="39" t="s">
        <v>831</v>
      </c>
      <c r="Q52" s="38" t="s">
        <v>94</v>
      </c>
      <c r="R52" s="40" t="s">
        <v>95</v>
      </c>
      <c r="S52" s="38" t="s">
        <v>91</v>
      </c>
      <c r="T52" s="39" t="s">
        <v>832</v>
      </c>
      <c r="U52" s="38" t="s">
        <v>91</v>
      </c>
      <c r="V52" s="39" t="s">
        <v>833</v>
      </c>
      <c r="W52" s="38" t="s">
        <v>94</v>
      </c>
      <c r="X52" s="40" t="s">
        <v>95</v>
      </c>
      <c r="Y52" s="38" t="s">
        <v>91</v>
      </c>
      <c r="Z52" s="39" t="s">
        <v>834</v>
      </c>
      <c r="AA52" s="38" t="s">
        <v>91</v>
      </c>
      <c r="AB52" s="40" t="s">
        <v>835</v>
      </c>
      <c r="AC52" s="38" t="s">
        <v>91</v>
      </c>
      <c r="AD52" s="39" t="s">
        <v>836</v>
      </c>
      <c r="AE52" s="38" t="s">
        <v>94</v>
      </c>
      <c r="AF52" s="39" t="s">
        <v>95</v>
      </c>
      <c r="AG52" s="38" t="s">
        <v>94</v>
      </c>
      <c r="AH52" s="39" t="s">
        <v>95</v>
      </c>
      <c r="AI52" s="38" t="s">
        <v>94</v>
      </c>
      <c r="AJ52" s="39" t="s">
        <v>95</v>
      </c>
      <c r="AK52" s="38" t="s">
        <v>94</v>
      </c>
      <c r="AL52" s="39" t="s">
        <v>95</v>
      </c>
      <c r="AM52" s="38" t="s">
        <v>94</v>
      </c>
      <c r="AN52" s="39" t="s">
        <v>95</v>
      </c>
      <c r="AO52" s="38" t="s">
        <v>94</v>
      </c>
      <c r="AP52" s="40" t="s">
        <v>95</v>
      </c>
      <c r="AQ52" s="38" t="s">
        <v>94</v>
      </c>
      <c r="AR52" s="40" t="s">
        <v>95</v>
      </c>
      <c r="AS52" s="38" t="s">
        <v>93</v>
      </c>
      <c r="AT52" s="39" t="s">
        <v>837</v>
      </c>
      <c r="AU52" s="38" t="s">
        <v>91</v>
      </c>
      <c r="AV52" s="40" t="s">
        <v>838</v>
      </c>
      <c r="AW52" s="38" t="s">
        <v>89</v>
      </c>
      <c r="AX52" s="39" t="s">
        <v>839</v>
      </c>
      <c r="AY52" s="38" t="s">
        <v>91</v>
      </c>
      <c r="AZ52" s="39" t="s">
        <v>840</v>
      </c>
      <c r="BA52" s="38" t="s">
        <v>93</v>
      </c>
      <c r="BB52" s="39" t="s">
        <v>841</v>
      </c>
      <c r="BC52" s="38" t="s">
        <v>99</v>
      </c>
      <c r="BD52" s="39" t="s">
        <v>842</v>
      </c>
      <c r="BE52" s="38" t="s">
        <v>94</v>
      </c>
      <c r="BF52" s="40" t="s">
        <v>843</v>
      </c>
      <c r="BG52" s="38" t="s">
        <v>91</v>
      </c>
      <c r="BH52" s="39" t="s">
        <v>844</v>
      </c>
      <c r="BI52" s="38" t="s">
        <v>94</v>
      </c>
      <c r="BJ52" s="39" t="s">
        <v>845</v>
      </c>
      <c r="BK52" s="38" t="s">
        <v>91</v>
      </c>
      <c r="BL52" s="40" t="s">
        <v>458</v>
      </c>
      <c r="BM52" s="38" t="s">
        <v>91</v>
      </c>
      <c r="BN52" s="40" t="s">
        <v>846</v>
      </c>
      <c r="BO52" s="38" t="s">
        <v>94</v>
      </c>
      <c r="BP52" s="39" t="s">
        <v>95</v>
      </c>
      <c r="BQ52" s="38" t="s">
        <v>91</v>
      </c>
      <c r="BR52" s="39" t="s">
        <v>847</v>
      </c>
      <c r="BS52" s="38" t="s">
        <v>91</v>
      </c>
      <c r="BT52" s="40" t="s">
        <v>187</v>
      </c>
      <c r="BU52" s="38" t="s">
        <v>94</v>
      </c>
      <c r="BV52" s="39" t="s">
        <v>95</v>
      </c>
      <c r="BW52" s="38" t="s">
        <v>94</v>
      </c>
      <c r="BX52" s="40" t="s">
        <v>95</v>
      </c>
      <c r="BY52" s="38" t="s">
        <v>94</v>
      </c>
      <c r="BZ52" s="39" t="s">
        <v>95</v>
      </c>
      <c r="CA52" s="38" t="s">
        <v>94</v>
      </c>
      <c r="CB52" s="40" t="s">
        <v>95</v>
      </c>
      <c r="CC52" s="38" t="s">
        <v>94</v>
      </c>
      <c r="CD52" s="39" t="s">
        <v>848</v>
      </c>
      <c r="CE52" s="38" t="s">
        <v>91</v>
      </c>
      <c r="CF52" s="39" t="s">
        <v>849</v>
      </c>
      <c r="CG52" s="38" t="s">
        <v>94</v>
      </c>
      <c r="CH52" s="39" t="s">
        <v>95</v>
      </c>
      <c r="CI52" s="38" t="s">
        <v>94</v>
      </c>
      <c r="CJ52" s="39" t="s">
        <v>95</v>
      </c>
      <c r="CK52" s="38" t="s">
        <v>94</v>
      </c>
      <c r="CL52" s="39" t="s">
        <v>95</v>
      </c>
      <c r="CM52" s="38" t="s">
        <v>94</v>
      </c>
      <c r="CN52" s="39" t="s">
        <v>95</v>
      </c>
      <c r="CO52" s="38" t="s">
        <v>91</v>
      </c>
      <c r="CP52" s="39" t="s">
        <v>850</v>
      </c>
      <c r="CQ52" s="38" t="s">
        <v>91</v>
      </c>
      <c r="CR52" s="40" t="s">
        <v>851</v>
      </c>
      <c r="CS52" s="38" t="s">
        <v>94</v>
      </c>
      <c r="CT52" s="39" t="s">
        <v>95</v>
      </c>
      <c r="CU52" s="38" t="s">
        <v>94</v>
      </c>
      <c r="CV52" s="39" t="s">
        <v>95</v>
      </c>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92"/>
      <c r="DX52" s="37"/>
      <c r="DY52" s="37"/>
      <c r="DZ52" s="37"/>
      <c r="EA52" s="37"/>
      <c r="EB52" s="37"/>
    </row>
    <row r="53" spans="1:135" s="44" customFormat="1" ht="31.5" customHeight="1" thickBot="1">
      <c r="A53" s="33">
        <v>50</v>
      </c>
      <c r="B53" s="43"/>
      <c r="C53" s="35" t="s">
        <v>852</v>
      </c>
      <c r="D53" s="36" t="s">
        <v>87</v>
      </c>
      <c r="E53" s="37">
        <v>394</v>
      </c>
      <c r="F53" s="37" t="s">
        <v>127</v>
      </c>
      <c r="G53" s="38" t="s">
        <v>156</v>
      </c>
      <c r="H53" s="39" t="s">
        <v>853</v>
      </c>
      <c r="I53" s="38" t="s">
        <v>156</v>
      </c>
      <c r="J53" s="39" t="s">
        <v>854</v>
      </c>
      <c r="K53" s="38" t="s">
        <v>156</v>
      </c>
      <c r="L53" s="39" t="s">
        <v>853</v>
      </c>
      <c r="M53" s="38" t="s">
        <v>156</v>
      </c>
      <c r="N53" s="39" t="s">
        <v>853</v>
      </c>
      <c r="O53" s="38" t="s">
        <v>94</v>
      </c>
      <c r="P53" s="39" t="s">
        <v>855</v>
      </c>
      <c r="Q53" s="38" t="s">
        <v>94</v>
      </c>
      <c r="R53" s="40" t="s">
        <v>95</v>
      </c>
      <c r="S53" s="38" t="s">
        <v>275</v>
      </c>
      <c r="T53" s="39" t="s">
        <v>856</v>
      </c>
      <c r="U53" s="38" t="s">
        <v>275</v>
      </c>
      <c r="V53" s="39" t="s">
        <v>857</v>
      </c>
      <c r="W53" s="38" t="s">
        <v>94</v>
      </c>
      <c r="X53" s="40" t="s">
        <v>95</v>
      </c>
      <c r="Y53" s="38" t="s">
        <v>275</v>
      </c>
      <c r="Z53" s="39" t="s">
        <v>858</v>
      </c>
      <c r="AA53" s="38" t="s">
        <v>275</v>
      </c>
      <c r="AB53" s="40" t="s">
        <v>859</v>
      </c>
      <c r="AC53" s="38" t="s">
        <v>94</v>
      </c>
      <c r="AD53" s="39" t="s">
        <v>95</v>
      </c>
      <c r="AE53" s="38" t="s">
        <v>94</v>
      </c>
      <c r="AF53" s="39" t="s">
        <v>95</v>
      </c>
      <c r="AG53" s="38" t="s">
        <v>94</v>
      </c>
      <c r="AH53" s="39" t="s">
        <v>95</v>
      </c>
      <c r="AI53" s="38" t="s">
        <v>94</v>
      </c>
      <c r="AJ53" s="39" t="s">
        <v>95</v>
      </c>
      <c r="AK53" s="38" t="s">
        <v>94</v>
      </c>
      <c r="AL53" s="39" t="s">
        <v>95</v>
      </c>
      <c r="AM53" s="38" t="s">
        <v>94</v>
      </c>
      <c r="AN53" s="39" t="s">
        <v>95</v>
      </c>
      <c r="AO53" s="38" t="s">
        <v>94</v>
      </c>
      <c r="AP53" s="40" t="s">
        <v>95</v>
      </c>
      <c r="AQ53" s="38" t="s">
        <v>94</v>
      </c>
      <c r="AR53" s="40" t="s">
        <v>95</v>
      </c>
      <c r="AS53" s="38" t="s">
        <v>94</v>
      </c>
      <c r="AT53" s="39" t="s">
        <v>95</v>
      </c>
      <c r="AU53" s="38" t="s">
        <v>94</v>
      </c>
      <c r="AV53" s="40" t="s">
        <v>95</v>
      </c>
      <c r="AW53" s="38" t="s">
        <v>94</v>
      </c>
      <c r="AX53" s="39" t="s">
        <v>95</v>
      </c>
      <c r="AY53" s="38" t="s">
        <v>94</v>
      </c>
      <c r="AZ53" s="39" t="s">
        <v>95</v>
      </c>
      <c r="BA53" s="38" t="s">
        <v>156</v>
      </c>
      <c r="BB53" s="39" t="s">
        <v>860</v>
      </c>
      <c r="BC53" s="38" t="s">
        <v>94</v>
      </c>
      <c r="BD53" s="39" t="s">
        <v>95</v>
      </c>
      <c r="BE53" s="38" t="s">
        <v>94</v>
      </c>
      <c r="BF53" s="40" t="s">
        <v>95</v>
      </c>
      <c r="BG53" s="38" t="s">
        <v>94</v>
      </c>
      <c r="BH53" s="39" t="s">
        <v>95</v>
      </c>
      <c r="BI53" s="38" t="s">
        <v>94</v>
      </c>
      <c r="BJ53" s="39" t="s">
        <v>95</v>
      </c>
      <c r="BK53" s="38" t="s">
        <v>94</v>
      </c>
      <c r="BL53" s="40" t="s">
        <v>95</v>
      </c>
      <c r="BM53" s="38" t="s">
        <v>94</v>
      </c>
      <c r="BN53" s="40" t="s">
        <v>95</v>
      </c>
      <c r="BO53" s="38" t="s">
        <v>94</v>
      </c>
      <c r="BP53" s="39" t="s">
        <v>95</v>
      </c>
      <c r="BQ53" s="38" t="s">
        <v>91</v>
      </c>
      <c r="BR53" s="39" t="s">
        <v>861</v>
      </c>
      <c r="BS53" s="38" t="s">
        <v>91</v>
      </c>
      <c r="BT53" s="40" t="s">
        <v>862</v>
      </c>
      <c r="BU53" s="38" t="s">
        <v>91</v>
      </c>
      <c r="BV53" s="39" t="s">
        <v>863</v>
      </c>
      <c r="BW53" s="38" t="s">
        <v>94</v>
      </c>
      <c r="BX53" s="40" t="s">
        <v>95</v>
      </c>
      <c r="BY53" s="38" t="s">
        <v>91</v>
      </c>
      <c r="BZ53" s="39" t="s">
        <v>864</v>
      </c>
      <c r="CA53" s="38" t="s">
        <v>156</v>
      </c>
      <c r="CB53" s="40" t="s">
        <v>865</v>
      </c>
      <c r="CC53" s="38" t="s">
        <v>89</v>
      </c>
      <c r="CD53" s="39" t="s">
        <v>866</v>
      </c>
      <c r="CE53" s="38" t="s">
        <v>94</v>
      </c>
      <c r="CF53" s="39" t="s">
        <v>95</v>
      </c>
      <c r="CG53" s="38" t="s">
        <v>93</v>
      </c>
      <c r="CH53" s="39" t="s">
        <v>867</v>
      </c>
      <c r="CI53" s="38" t="s">
        <v>94</v>
      </c>
      <c r="CJ53" s="39" t="s">
        <v>95</v>
      </c>
      <c r="CK53" s="38" t="s">
        <v>94</v>
      </c>
      <c r="CL53" s="39" t="s">
        <v>95</v>
      </c>
      <c r="CM53" s="38" t="s">
        <v>94</v>
      </c>
      <c r="CN53" s="39" t="s">
        <v>95</v>
      </c>
      <c r="CO53" s="38" t="s">
        <v>91</v>
      </c>
      <c r="CP53" s="39" t="s">
        <v>868</v>
      </c>
      <c r="CQ53" s="38" t="s">
        <v>91</v>
      </c>
      <c r="CR53" s="40" t="s">
        <v>869</v>
      </c>
      <c r="CS53" s="38" t="s">
        <v>94</v>
      </c>
      <c r="CT53" s="39" t="s">
        <v>95</v>
      </c>
      <c r="CU53" s="38" t="s">
        <v>91</v>
      </c>
      <c r="CV53" s="39" t="s">
        <v>870</v>
      </c>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92" t="s">
        <v>871</v>
      </c>
      <c r="DX53" s="37"/>
      <c r="DY53" s="37"/>
      <c r="DZ53" s="37"/>
      <c r="EA53" s="37"/>
      <c r="EB53" s="37"/>
    </row>
    <row r="54" spans="1:135" s="44" customFormat="1" ht="31.5" customHeight="1" thickBot="1">
      <c r="A54" s="33">
        <v>51</v>
      </c>
      <c r="B54" s="43"/>
      <c r="C54" s="35" t="s">
        <v>872</v>
      </c>
      <c r="D54" s="36" t="s">
        <v>873</v>
      </c>
      <c r="E54" s="37">
        <v>398</v>
      </c>
      <c r="F54" s="37" t="s">
        <v>127</v>
      </c>
      <c r="G54" s="38" t="s">
        <v>94</v>
      </c>
      <c r="H54" s="39" t="s">
        <v>95</v>
      </c>
      <c r="I54" s="38" t="s">
        <v>94</v>
      </c>
      <c r="J54" s="39" t="s">
        <v>95</v>
      </c>
      <c r="K54" s="38" t="s">
        <v>94</v>
      </c>
      <c r="L54" s="39" t="s">
        <v>95</v>
      </c>
      <c r="M54" s="38" t="s">
        <v>94</v>
      </c>
      <c r="N54" s="39" t="s">
        <v>95</v>
      </c>
      <c r="O54" s="38" t="s">
        <v>94</v>
      </c>
      <c r="P54" s="39" t="s">
        <v>95</v>
      </c>
      <c r="Q54" s="38" t="s">
        <v>94</v>
      </c>
      <c r="R54" s="40" t="s">
        <v>95</v>
      </c>
      <c r="S54" s="38" t="s">
        <v>94</v>
      </c>
      <c r="T54" s="39" t="s">
        <v>95</v>
      </c>
      <c r="U54" s="38" t="s">
        <v>94</v>
      </c>
      <c r="V54" s="39" t="s">
        <v>95</v>
      </c>
      <c r="W54" s="38" t="s">
        <v>94</v>
      </c>
      <c r="X54" s="40" t="s">
        <v>95</v>
      </c>
      <c r="Y54" s="38" t="s">
        <v>94</v>
      </c>
      <c r="Z54" s="39" t="s">
        <v>95</v>
      </c>
      <c r="AA54" s="38" t="s">
        <v>94</v>
      </c>
      <c r="AB54" s="40" t="s">
        <v>95</v>
      </c>
      <c r="AC54" s="38" t="s">
        <v>94</v>
      </c>
      <c r="AD54" s="39" t="s">
        <v>95</v>
      </c>
      <c r="AE54" s="38" t="s">
        <v>94</v>
      </c>
      <c r="AF54" s="39" t="s">
        <v>95</v>
      </c>
      <c r="AG54" s="38" t="s">
        <v>94</v>
      </c>
      <c r="AH54" s="39" t="s">
        <v>95</v>
      </c>
      <c r="AI54" s="38" t="s">
        <v>94</v>
      </c>
      <c r="AJ54" s="39" t="s">
        <v>95</v>
      </c>
      <c r="AK54" s="38" t="s">
        <v>94</v>
      </c>
      <c r="AL54" s="39" t="s">
        <v>95</v>
      </c>
      <c r="AM54" s="38" t="s">
        <v>94</v>
      </c>
      <c r="AN54" s="39" t="s">
        <v>95</v>
      </c>
      <c r="AO54" s="38" t="s">
        <v>94</v>
      </c>
      <c r="AP54" s="40" t="s">
        <v>95</v>
      </c>
      <c r="AQ54" s="38" t="s">
        <v>94</v>
      </c>
      <c r="AR54" s="40" t="s">
        <v>95</v>
      </c>
      <c r="AS54" s="38" t="s">
        <v>156</v>
      </c>
      <c r="AT54" s="39" t="s">
        <v>874</v>
      </c>
      <c r="AU54" s="38" t="s">
        <v>156</v>
      </c>
      <c r="AV54" s="40" t="s">
        <v>875</v>
      </c>
      <c r="AW54" s="38" t="s">
        <v>156</v>
      </c>
      <c r="AX54" s="39" t="s">
        <v>876</v>
      </c>
      <c r="AY54" s="38" t="s">
        <v>156</v>
      </c>
      <c r="AZ54" s="39" t="s">
        <v>877</v>
      </c>
      <c r="BA54" s="38" t="s">
        <v>94</v>
      </c>
      <c r="BB54" s="39" t="s">
        <v>95</v>
      </c>
      <c r="BC54" s="38" t="s">
        <v>94</v>
      </c>
      <c r="BD54" s="39" t="s">
        <v>95</v>
      </c>
      <c r="BE54" s="38" t="s">
        <v>94</v>
      </c>
      <c r="BF54" s="40" t="s">
        <v>95</v>
      </c>
      <c r="BG54" s="38" t="s">
        <v>94</v>
      </c>
      <c r="BH54" s="39" t="s">
        <v>95</v>
      </c>
      <c r="BI54" s="38" t="s">
        <v>94</v>
      </c>
      <c r="BJ54" s="39" t="s">
        <v>95</v>
      </c>
      <c r="BK54" s="38" t="s">
        <v>156</v>
      </c>
      <c r="BL54" s="40" t="s">
        <v>878</v>
      </c>
      <c r="BM54" s="38" t="s">
        <v>94</v>
      </c>
      <c r="BN54" s="40" t="s">
        <v>95</v>
      </c>
      <c r="BO54" s="38" t="s">
        <v>156</v>
      </c>
      <c r="BP54" s="39" t="s">
        <v>879</v>
      </c>
      <c r="BQ54" s="38" t="s">
        <v>94</v>
      </c>
      <c r="BR54" s="39" t="s">
        <v>95</v>
      </c>
      <c r="BS54" s="38" t="s">
        <v>94</v>
      </c>
      <c r="BT54" s="40" t="s">
        <v>95</v>
      </c>
      <c r="BU54" s="38" t="s">
        <v>94</v>
      </c>
      <c r="BV54" s="39" t="s">
        <v>95</v>
      </c>
      <c r="BW54" s="38" t="s">
        <v>94</v>
      </c>
      <c r="BX54" s="40" t="s">
        <v>95</v>
      </c>
      <c r="BY54" s="38" t="s">
        <v>94</v>
      </c>
      <c r="BZ54" s="39" t="s">
        <v>95</v>
      </c>
      <c r="CA54" s="38" t="s">
        <v>94</v>
      </c>
      <c r="CB54" s="40" t="s">
        <v>95</v>
      </c>
      <c r="CC54" s="38" t="s">
        <v>94</v>
      </c>
      <c r="CD54" s="39" t="s">
        <v>95</v>
      </c>
      <c r="CE54" s="38" t="s">
        <v>94</v>
      </c>
      <c r="CF54" s="39" t="s">
        <v>95</v>
      </c>
      <c r="CG54" s="38" t="s">
        <v>94</v>
      </c>
      <c r="CH54" s="39" t="s">
        <v>95</v>
      </c>
      <c r="CI54" s="38" t="s">
        <v>92</v>
      </c>
      <c r="CJ54" s="39" t="s">
        <v>880</v>
      </c>
      <c r="CK54" s="38" t="s">
        <v>92</v>
      </c>
      <c r="CL54" s="39" t="s">
        <v>881</v>
      </c>
      <c r="CM54" s="38" t="s">
        <v>92</v>
      </c>
      <c r="CN54" s="39" t="s">
        <v>882</v>
      </c>
      <c r="CO54" s="38" t="s">
        <v>94</v>
      </c>
      <c r="CP54" s="39" t="s">
        <v>95</v>
      </c>
      <c r="CQ54" s="38" t="s">
        <v>93</v>
      </c>
      <c r="CR54" s="40" t="s">
        <v>883</v>
      </c>
      <c r="CS54" s="38" t="s">
        <v>94</v>
      </c>
      <c r="CT54" s="39" t="s">
        <v>95</v>
      </c>
      <c r="CU54" s="38" t="s">
        <v>94</v>
      </c>
      <c r="CV54" s="39" t="s">
        <v>95</v>
      </c>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92" t="s">
        <v>884</v>
      </c>
      <c r="DX54" s="37"/>
      <c r="DY54" s="37"/>
      <c r="DZ54" s="37"/>
      <c r="EA54" s="37"/>
      <c r="EB54" s="37"/>
    </row>
    <row r="55" spans="1:135" s="47" customFormat="1" ht="31.5" customHeight="1" thickBot="1">
      <c r="A55" s="33">
        <v>52</v>
      </c>
      <c r="B55" s="43"/>
      <c r="C55" s="35" t="s">
        <v>885</v>
      </c>
      <c r="D55" s="36" t="s">
        <v>287</v>
      </c>
      <c r="E55" s="37">
        <v>399</v>
      </c>
      <c r="F55" s="37" t="s">
        <v>352</v>
      </c>
      <c r="G55" s="38" t="s">
        <v>94</v>
      </c>
      <c r="H55" s="39" t="s">
        <v>95</v>
      </c>
      <c r="I55" s="38" t="s">
        <v>94</v>
      </c>
      <c r="J55" s="39" t="s">
        <v>95</v>
      </c>
      <c r="K55" s="38" t="s">
        <v>94</v>
      </c>
      <c r="L55" s="39" t="s">
        <v>95</v>
      </c>
      <c r="M55" s="38" t="s">
        <v>94</v>
      </c>
      <c r="N55" s="39" t="s">
        <v>95</v>
      </c>
      <c r="O55" s="38" t="s">
        <v>94</v>
      </c>
      <c r="P55" s="39" t="s">
        <v>95</v>
      </c>
      <c r="Q55" s="38" t="s">
        <v>94</v>
      </c>
      <c r="R55" s="40" t="s">
        <v>95</v>
      </c>
      <c r="S55" s="38" t="s">
        <v>94</v>
      </c>
      <c r="T55" s="39" t="s">
        <v>95</v>
      </c>
      <c r="U55" s="38" t="s">
        <v>94</v>
      </c>
      <c r="V55" s="39" t="s">
        <v>95</v>
      </c>
      <c r="W55" s="38" t="s">
        <v>94</v>
      </c>
      <c r="X55" s="40" t="s">
        <v>95</v>
      </c>
      <c r="Y55" s="38" t="s">
        <v>94</v>
      </c>
      <c r="Z55" s="39" t="s">
        <v>95</v>
      </c>
      <c r="AA55" s="38" t="s">
        <v>94</v>
      </c>
      <c r="AB55" s="40" t="s">
        <v>95</v>
      </c>
      <c r="AC55" s="38" t="s">
        <v>94</v>
      </c>
      <c r="AD55" s="39" t="s">
        <v>95</v>
      </c>
      <c r="AE55" s="38" t="s">
        <v>94</v>
      </c>
      <c r="AF55" s="39" t="s">
        <v>95</v>
      </c>
      <c r="AG55" s="38" t="s">
        <v>94</v>
      </c>
      <c r="AH55" s="39" t="s">
        <v>95</v>
      </c>
      <c r="AI55" s="38" t="s">
        <v>94</v>
      </c>
      <c r="AJ55" s="39" t="s">
        <v>95</v>
      </c>
      <c r="AK55" s="38" t="s">
        <v>94</v>
      </c>
      <c r="AL55" s="39" t="s">
        <v>95</v>
      </c>
      <c r="AM55" s="38" t="s">
        <v>94</v>
      </c>
      <c r="AN55" s="39" t="s">
        <v>95</v>
      </c>
      <c r="AO55" s="38" t="s">
        <v>94</v>
      </c>
      <c r="AP55" s="40" t="s">
        <v>95</v>
      </c>
      <c r="AQ55" s="38" t="s">
        <v>94</v>
      </c>
      <c r="AR55" s="40" t="s">
        <v>95</v>
      </c>
      <c r="AS55" s="38" t="s">
        <v>94</v>
      </c>
      <c r="AT55" s="39" t="s">
        <v>95</v>
      </c>
      <c r="AU55" s="38" t="s">
        <v>94</v>
      </c>
      <c r="AV55" s="40" t="s">
        <v>886</v>
      </c>
      <c r="AW55" s="38" t="s">
        <v>94</v>
      </c>
      <c r="AX55" s="39" t="s">
        <v>887</v>
      </c>
      <c r="AY55" s="38" t="s">
        <v>94</v>
      </c>
      <c r="AZ55" s="39" t="s">
        <v>95</v>
      </c>
      <c r="BA55" s="38" t="s">
        <v>94</v>
      </c>
      <c r="BB55" s="39" t="s">
        <v>95</v>
      </c>
      <c r="BC55" s="38" t="s">
        <v>94</v>
      </c>
      <c r="BD55" s="39" t="s">
        <v>95</v>
      </c>
      <c r="BE55" s="38" t="s">
        <v>94</v>
      </c>
      <c r="BF55" s="40" t="s">
        <v>95</v>
      </c>
      <c r="BG55" s="38" t="s">
        <v>94</v>
      </c>
      <c r="BH55" s="39" t="s">
        <v>95</v>
      </c>
      <c r="BI55" s="38" t="s">
        <v>94</v>
      </c>
      <c r="BJ55" s="39" t="s">
        <v>95</v>
      </c>
      <c r="BK55" s="38" t="s">
        <v>94</v>
      </c>
      <c r="BL55" s="40" t="s">
        <v>95</v>
      </c>
      <c r="BM55" s="38" t="s">
        <v>94</v>
      </c>
      <c r="BN55" s="40" t="s">
        <v>95</v>
      </c>
      <c r="BO55" s="38" t="s">
        <v>94</v>
      </c>
      <c r="BP55" s="39" t="s">
        <v>606</v>
      </c>
      <c r="BQ55" s="38" t="s">
        <v>94</v>
      </c>
      <c r="BR55" s="39" t="s">
        <v>95</v>
      </c>
      <c r="BS55" s="38" t="s">
        <v>91</v>
      </c>
      <c r="BT55" s="40" t="s">
        <v>888</v>
      </c>
      <c r="BU55" s="38" t="s">
        <v>94</v>
      </c>
      <c r="BV55" s="39" t="s">
        <v>95</v>
      </c>
      <c r="BW55" s="38" t="s">
        <v>94</v>
      </c>
      <c r="BX55" s="40" t="s">
        <v>95</v>
      </c>
      <c r="BY55" s="38" t="s">
        <v>94</v>
      </c>
      <c r="BZ55" s="39" t="s">
        <v>95</v>
      </c>
      <c r="CA55" s="38" t="s">
        <v>92</v>
      </c>
      <c r="CB55" s="40" t="s">
        <v>889</v>
      </c>
      <c r="CC55" s="38" t="s">
        <v>92</v>
      </c>
      <c r="CD55" s="39" t="s">
        <v>890</v>
      </c>
      <c r="CE55" s="38" t="s">
        <v>92</v>
      </c>
      <c r="CF55" s="39" t="s">
        <v>891</v>
      </c>
      <c r="CG55" s="38" t="s">
        <v>94</v>
      </c>
      <c r="CH55" s="39" t="s">
        <v>95</v>
      </c>
      <c r="CI55" s="38" t="s">
        <v>94</v>
      </c>
      <c r="CJ55" s="39" t="s">
        <v>95</v>
      </c>
      <c r="CK55" s="38" t="s">
        <v>94</v>
      </c>
      <c r="CL55" s="39" t="s">
        <v>95</v>
      </c>
      <c r="CM55" s="38" t="s">
        <v>92</v>
      </c>
      <c r="CN55" s="39" t="s">
        <v>892</v>
      </c>
      <c r="CO55" s="38" t="s">
        <v>92</v>
      </c>
      <c r="CP55" s="39" t="s">
        <v>893</v>
      </c>
      <c r="CQ55" s="38" t="s">
        <v>93</v>
      </c>
      <c r="CR55" s="40" t="s">
        <v>894</v>
      </c>
      <c r="CS55" s="38" t="s">
        <v>94</v>
      </c>
      <c r="CT55" s="39" t="s">
        <v>95</v>
      </c>
      <c r="CU55" s="38" t="s">
        <v>94</v>
      </c>
      <c r="CV55" s="39" t="s">
        <v>95</v>
      </c>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92" t="s">
        <v>895</v>
      </c>
      <c r="DX55" s="37"/>
      <c r="DY55" s="37"/>
      <c r="DZ55" s="37"/>
      <c r="EA55" s="37"/>
      <c r="EB55" s="37"/>
      <c r="EC55" s="44"/>
    </row>
    <row r="56" spans="1:135" s="44" customFormat="1" ht="31.5" customHeight="1" thickBot="1">
      <c r="A56" s="33">
        <v>53</v>
      </c>
      <c r="B56" s="43"/>
      <c r="C56" s="35" t="s">
        <v>896</v>
      </c>
      <c r="D56" s="36" t="s">
        <v>897</v>
      </c>
      <c r="E56" s="37">
        <v>511</v>
      </c>
      <c r="F56" s="37" t="s">
        <v>244</v>
      </c>
      <c r="G56" s="38" t="s">
        <v>91</v>
      </c>
      <c r="H56" s="39" t="s">
        <v>898</v>
      </c>
      <c r="I56" s="38" t="s">
        <v>91</v>
      </c>
      <c r="J56" s="39" t="s">
        <v>899</v>
      </c>
      <c r="K56" s="38" t="s">
        <v>94</v>
      </c>
      <c r="L56" s="39" t="s">
        <v>900</v>
      </c>
      <c r="M56" s="38" t="s">
        <v>94</v>
      </c>
      <c r="N56" s="39" t="s">
        <v>95</v>
      </c>
      <c r="O56" s="38" t="s">
        <v>94</v>
      </c>
      <c r="P56" s="39" t="s">
        <v>95</v>
      </c>
      <c r="Q56" s="38" t="s">
        <v>94</v>
      </c>
      <c r="R56" s="40" t="s">
        <v>95</v>
      </c>
      <c r="S56" s="38" t="s">
        <v>89</v>
      </c>
      <c r="T56" s="39" t="s">
        <v>901</v>
      </c>
      <c r="U56" s="38" t="s">
        <v>89</v>
      </c>
      <c r="V56" s="39" t="s">
        <v>902</v>
      </c>
      <c r="W56" s="38" t="s">
        <v>94</v>
      </c>
      <c r="X56" s="40" t="s">
        <v>305</v>
      </c>
      <c r="Y56" s="38" t="s">
        <v>89</v>
      </c>
      <c r="Z56" s="39" t="s">
        <v>903</v>
      </c>
      <c r="AA56" s="38" t="s">
        <v>91</v>
      </c>
      <c r="AB56" s="40" t="s">
        <v>904</v>
      </c>
      <c r="AC56" s="38" t="s">
        <v>91</v>
      </c>
      <c r="AD56" s="39" t="s">
        <v>261</v>
      </c>
      <c r="AE56" s="38" t="s">
        <v>94</v>
      </c>
      <c r="AF56" s="39" t="s">
        <v>305</v>
      </c>
      <c r="AG56" s="38" t="s">
        <v>94</v>
      </c>
      <c r="AH56" s="39" t="s">
        <v>305</v>
      </c>
      <c r="AI56" s="38" t="s">
        <v>94</v>
      </c>
      <c r="AJ56" s="39" t="s">
        <v>95</v>
      </c>
      <c r="AK56" s="38" t="s">
        <v>91</v>
      </c>
      <c r="AL56" s="39" t="s">
        <v>905</v>
      </c>
      <c r="AM56" s="38" t="s">
        <v>91</v>
      </c>
      <c r="AN56" s="39" t="s">
        <v>906</v>
      </c>
      <c r="AO56" s="38" t="s">
        <v>91</v>
      </c>
      <c r="AP56" s="40" t="s">
        <v>907</v>
      </c>
      <c r="AQ56" s="38" t="s">
        <v>91</v>
      </c>
      <c r="AR56" s="40" t="s">
        <v>905</v>
      </c>
      <c r="AS56" s="38" t="s">
        <v>91</v>
      </c>
      <c r="AT56" s="39" t="s">
        <v>908</v>
      </c>
      <c r="AU56" s="38" t="s">
        <v>94</v>
      </c>
      <c r="AV56" s="40" t="s">
        <v>305</v>
      </c>
      <c r="AW56" s="38" t="s">
        <v>91</v>
      </c>
      <c r="AX56" s="39" t="s">
        <v>909</v>
      </c>
      <c r="AY56" s="38" t="s">
        <v>94</v>
      </c>
      <c r="AZ56" s="39" t="s">
        <v>305</v>
      </c>
      <c r="BA56" s="38" t="s">
        <v>94</v>
      </c>
      <c r="BB56" s="39" t="s">
        <v>305</v>
      </c>
      <c r="BC56" s="38" t="s">
        <v>99</v>
      </c>
      <c r="BD56" s="39" t="s">
        <v>910</v>
      </c>
      <c r="BE56" s="38" t="s">
        <v>94</v>
      </c>
      <c r="BF56" s="40" t="s">
        <v>305</v>
      </c>
      <c r="BG56" s="38" t="s">
        <v>91</v>
      </c>
      <c r="BH56" s="39" t="s">
        <v>911</v>
      </c>
      <c r="BI56" s="38" t="s">
        <v>94</v>
      </c>
      <c r="BJ56" s="39" t="s">
        <v>305</v>
      </c>
      <c r="BK56" s="38" t="s">
        <v>94</v>
      </c>
      <c r="BL56" s="40" t="s">
        <v>305</v>
      </c>
      <c r="BM56" s="38" t="s">
        <v>94</v>
      </c>
      <c r="BN56" s="40" t="s">
        <v>305</v>
      </c>
      <c r="BO56" s="38" t="s">
        <v>94</v>
      </c>
      <c r="BP56" s="39" t="s">
        <v>95</v>
      </c>
      <c r="BQ56" s="38" t="s">
        <v>94</v>
      </c>
      <c r="BR56" s="39" t="s">
        <v>95</v>
      </c>
      <c r="BS56" s="38" t="s">
        <v>94</v>
      </c>
      <c r="BT56" s="40" t="s">
        <v>95</v>
      </c>
      <c r="BU56" s="38" t="s">
        <v>94</v>
      </c>
      <c r="BV56" s="39" t="s">
        <v>95</v>
      </c>
      <c r="BW56" s="38" t="s">
        <v>94</v>
      </c>
      <c r="BX56" s="40" t="s">
        <v>95</v>
      </c>
      <c r="BY56" s="38" t="s">
        <v>94</v>
      </c>
      <c r="BZ56" s="39" t="s">
        <v>95</v>
      </c>
      <c r="CA56" s="38" t="s">
        <v>92</v>
      </c>
      <c r="CB56" s="40" t="s">
        <v>912</v>
      </c>
      <c r="CC56" s="38" t="s">
        <v>92</v>
      </c>
      <c r="CD56" s="39" t="s">
        <v>913</v>
      </c>
      <c r="CE56" s="38" t="s">
        <v>99</v>
      </c>
      <c r="CF56" s="39" t="s">
        <v>914</v>
      </c>
      <c r="CG56" s="38" t="s">
        <v>94</v>
      </c>
      <c r="CH56" s="39" t="s">
        <v>305</v>
      </c>
      <c r="CI56" s="38" t="s">
        <v>92</v>
      </c>
      <c r="CJ56" s="39" t="s">
        <v>915</v>
      </c>
      <c r="CK56" s="38" t="s">
        <v>94</v>
      </c>
      <c r="CL56" s="39" t="s">
        <v>95</v>
      </c>
      <c r="CM56" s="38" t="s">
        <v>94</v>
      </c>
      <c r="CN56" s="39" t="s">
        <v>95</v>
      </c>
      <c r="CO56" s="38" t="s">
        <v>91</v>
      </c>
      <c r="CP56" s="39" t="s">
        <v>916</v>
      </c>
      <c r="CQ56" s="38" t="s">
        <v>94</v>
      </c>
      <c r="CR56" s="40" t="s">
        <v>95</v>
      </c>
      <c r="CS56" s="38" t="s">
        <v>94</v>
      </c>
      <c r="CT56" s="39" t="s">
        <v>95</v>
      </c>
      <c r="CU56" s="38" t="s">
        <v>94</v>
      </c>
      <c r="CV56" s="39" t="s">
        <v>305</v>
      </c>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92" t="s">
        <v>917</v>
      </c>
      <c r="DX56" s="37"/>
      <c r="DY56" s="37"/>
      <c r="DZ56" s="37"/>
      <c r="EA56" s="37"/>
      <c r="EB56" s="37"/>
    </row>
    <row r="57" spans="1:135" s="44" customFormat="1" ht="31.5" customHeight="1" thickBot="1">
      <c r="A57" s="33">
        <v>54</v>
      </c>
      <c r="B57" s="43"/>
      <c r="C57" s="35" t="s">
        <v>918</v>
      </c>
      <c r="D57" s="36" t="s">
        <v>87</v>
      </c>
      <c r="E57" s="37">
        <v>379</v>
      </c>
      <c r="F57" s="37" t="s">
        <v>88</v>
      </c>
      <c r="G57" s="38" t="s">
        <v>92</v>
      </c>
      <c r="H57" s="39" t="s">
        <v>919</v>
      </c>
      <c r="I57" s="38" t="s">
        <v>91</v>
      </c>
      <c r="J57" s="39" t="s">
        <v>920</v>
      </c>
      <c r="K57" s="38" t="s">
        <v>92</v>
      </c>
      <c r="L57" s="39" t="s">
        <v>919</v>
      </c>
      <c r="M57" s="38" t="s">
        <v>99</v>
      </c>
      <c r="N57" s="39" t="s">
        <v>919</v>
      </c>
      <c r="O57" s="38" t="s">
        <v>99</v>
      </c>
      <c r="P57" s="39" t="s">
        <v>919</v>
      </c>
      <c r="Q57" s="38" t="s">
        <v>91</v>
      </c>
      <c r="R57" s="40" t="s">
        <v>921</v>
      </c>
      <c r="S57" s="38" t="s">
        <v>91</v>
      </c>
      <c r="T57" s="39" t="s">
        <v>922</v>
      </c>
      <c r="U57" s="38" t="s">
        <v>91</v>
      </c>
      <c r="V57" s="39" t="s">
        <v>923</v>
      </c>
      <c r="W57" s="38" t="s">
        <v>91</v>
      </c>
      <c r="X57" s="40" t="s">
        <v>924</v>
      </c>
      <c r="Y57" s="38" t="s">
        <v>89</v>
      </c>
      <c r="Z57" s="39" t="s">
        <v>925</v>
      </c>
      <c r="AA57" s="38" t="s">
        <v>89</v>
      </c>
      <c r="AB57" s="40" t="s">
        <v>926</v>
      </c>
      <c r="AC57" s="38" t="s">
        <v>91</v>
      </c>
      <c r="AD57" s="39" t="s">
        <v>927</v>
      </c>
      <c r="AE57" s="38" t="s">
        <v>91</v>
      </c>
      <c r="AF57" s="39" t="s">
        <v>927</v>
      </c>
      <c r="AG57" s="38" t="s">
        <v>91</v>
      </c>
      <c r="AH57" s="39" t="s">
        <v>928</v>
      </c>
      <c r="AI57" s="38" t="s">
        <v>94</v>
      </c>
      <c r="AJ57" s="39" t="s">
        <v>95</v>
      </c>
      <c r="AK57" s="38" t="s">
        <v>94</v>
      </c>
      <c r="AL57" s="39" t="s">
        <v>172</v>
      </c>
      <c r="AM57" s="38" t="s">
        <v>91</v>
      </c>
      <c r="AN57" s="39" t="s">
        <v>929</v>
      </c>
      <c r="AO57" s="38" t="s">
        <v>94</v>
      </c>
      <c r="AP57" s="40" t="s">
        <v>95</v>
      </c>
      <c r="AQ57" s="38" t="s">
        <v>94</v>
      </c>
      <c r="AR57" s="40" t="s">
        <v>95</v>
      </c>
      <c r="AS57" s="38" t="s">
        <v>91</v>
      </c>
      <c r="AT57" s="39" t="s">
        <v>930</v>
      </c>
      <c r="AU57" s="38" t="s">
        <v>91</v>
      </c>
      <c r="AV57" s="40" t="s">
        <v>931</v>
      </c>
      <c r="AW57" s="38" t="s">
        <v>89</v>
      </c>
      <c r="AX57" s="39" t="s">
        <v>932</v>
      </c>
      <c r="AY57" s="38" t="s">
        <v>91</v>
      </c>
      <c r="AZ57" s="39" t="s">
        <v>933</v>
      </c>
      <c r="BA57" s="38" t="s">
        <v>92</v>
      </c>
      <c r="BB57" s="39" t="s">
        <v>934</v>
      </c>
      <c r="BC57" s="38" t="s">
        <v>91</v>
      </c>
      <c r="BD57" s="39" t="s">
        <v>935</v>
      </c>
      <c r="BE57" s="38" t="s">
        <v>91</v>
      </c>
      <c r="BF57" s="40" t="s">
        <v>936</v>
      </c>
      <c r="BG57" s="38" t="s">
        <v>91</v>
      </c>
      <c r="BH57" s="39" t="s">
        <v>937</v>
      </c>
      <c r="BI57" s="38" t="s">
        <v>91</v>
      </c>
      <c r="BJ57" s="39" t="s">
        <v>937</v>
      </c>
      <c r="BK57" s="38" t="s">
        <v>91</v>
      </c>
      <c r="BL57" s="40" t="s">
        <v>938</v>
      </c>
      <c r="BM57" s="38" t="s">
        <v>94</v>
      </c>
      <c r="BN57" s="40" t="s">
        <v>95</v>
      </c>
      <c r="BO57" s="38" t="s">
        <v>94</v>
      </c>
      <c r="BP57" s="39" t="s">
        <v>95</v>
      </c>
      <c r="BQ57" s="38" t="s">
        <v>91</v>
      </c>
      <c r="BR57" s="39" t="s">
        <v>939</v>
      </c>
      <c r="BS57" s="38" t="s">
        <v>91</v>
      </c>
      <c r="BT57" s="40" t="s">
        <v>940</v>
      </c>
      <c r="BU57" s="38" t="s">
        <v>94</v>
      </c>
      <c r="BV57" s="39" t="s">
        <v>95</v>
      </c>
      <c r="BW57" s="38" t="s">
        <v>91</v>
      </c>
      <c r="BX57" s="40" t="s">
        <v>941</v>
      </c>
      <c r="BY57" s="38" t="s">
        <v>94</v>
      </c>
      <c r="BZ57" s="39" t="s">
        <v>115</v>
      </c>
      <c r="CA57" s="38" t="s">
        <v>89</v>
      </c>
      <c r="CB57" s="40" t="s">
        <v>942</v>
      </c>
      <c r="CC57" s="38" t="s">
        <v>93</v>
      </c>
      <c r="CD57" s="39" t="s">
        <v>190</v>
      </c>
      <c r="CE57" s="38" t="s">
        <v>93</v>
      </c>
      <c r="CF57" s="39" t="s">
        <v>943</v>
      </c>
      <c r="CG57" s="38" t="s">
        <v>91</v>
      </c>
      <c r="CH57" s="39" t="s">
        <v>944</v>
      </c>
      <c r="CI57" s="38" t="s">
        <v>94</v>
      </c>
      <c r="CJ57" s="39"/>
      <c r="CK57" s="38" t="s">
        <v>94</v>
      </c>
      <c r="CL57" s="39"/>
      <c r="CM57" s="38" t="s">
        <v>94</v>
      </c>
      <c r="CN57" s="39" t="s">
        <v>95</v>
      </c>
      <c r="CO57" s="38" t="s">
        <v>89</v>
      </c>
      <c r="CP57" s="39" t="s">
        <v>945</v>
      </c>
      <c r="CQ57" s="38" t="s">
        <v>92</v>
      </c>
      <c r="CR57" s="40" t="s">
        <v>946</v>
      </c>
      <c r="CS57" s="38" t="s">
        <v>94</v>
      </c>
      <c r="CT57" s="39" t="s">
        <v>95</v>
      </c>
      <c r="CU57" s="38" t="s">
        <v>94</v>
      </c>
      <c r="CV57" s="39" t="s">
        <v>95</v>
      </c>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92" t="s">
        <v>947</v>
      </c>
      <c r="DX57" s="37"/>
      <c r="DY57" s="37"/>
      <c r="DZ57" s="37"/>
      <c r="EA57" s="37"/>
      <c r="EB57" s="37"/>
    </row>
    <row r="58" spans="1:135" s="44" customFormat="1" ht="31.5" customHeight="1" thickBot="1">
      <c r="A58" s="33">
        <v>55</v>
      </c>
      <c r="B58" s="43"/>
      <c r="C58" s="35" t="s">
        <v>948</v>
      </c>
      <c r="D58" s="36" t="s">
        <v>87</v>
      </c>
      <c r="E58" s="37">
        <v>666</v>
      </c>
      <c r="F58" s="37" t="s">
        <v>88</v>
      </c>
      <c r="G58" s="38" t="s">
        <v>92</v>
      </c>
      <c r="H58" s="39" t="s">
        <v>949</v>
      </c>
      <c r="I58" s="38" t="s">
        <v>94</v>
      </c>
      <c r="J58" s="39" t="s">
        <v>950</v>
      </c>
      <c r="K58" s="38" t="s">
        <v>92</v>
      </c>
      <c r="L58" s="39" t="s">
        <v>949</v>
      </c>
      <c r="M58" s="38" t="s">
        <v>99</v>
      </c>
      <c r="N58" s="39" t="s">
        <v>949</v>
      </c>
      <c r="O58" s="38" t="s">
        <v>99</v>
      </c>
      <c r="P58" s="39" t="s">
        <v>949</v>
      </c>
      <c r="Q58" s="38" t="s">
        <v>94</v>
      </c>
      <c r="R58" s="40" t="s">
        <v>95</v>
      </c>
      <c r="S58" s="38" t="s">
        <v>156</v>
      </c>
      <c r="T58" s="39" t="s">
        <v>951</v>
      </c>
      <c r="U58" s="38" t="s">
        <v>91</v>
      </c>
      <c r="V58" s="39" t="s">
        <v>952</v>
      </c>
      <c r="W58" s="38" t="s">
        <v>94</v>
      </c>
      <c r="X58" s="40" t="s">
        <v>953</v>
      </c>
      <c r="Y58" s="38" t="s">
        <v>91</v>
      </c>
      <c r="Z58" s="39" t="s">
        <v>954</v>
      </c>
      <c r="AA58" s="38" t="s">
        <v>91</v>
      </c>
      <c r="AB58" s="40" t="s">
        <v>955</v>
      </c>
      <c r="AC58" s="38" t="s">
        <v>94</v>
      </c>
      <c r="AD58" s="39" t="s">
        <v>956</v>
      </c>
      <c r="AE58" s="38" t="s">
        <v>94</v>
      </c>
      <c r="AF58" s="39" t="s">
        <v>956</v>
      </c>
      <c r="AG58" s="38" t="s">
        <v>94</v>
      </c>
      <c r="AH58" s="39" t="s">
        <v>956</v>
      </c>
      <c r="AI58" s="38" t="s">
        <v>94</v>
      </c>
      <c r="AJ58" s="39" t="s">
        <v>95</v>
      </c>
      <c r="AK58" s="38" t="s">
        <v>89</v>
      </c>
      <c r="AL58" s="39" t="s">
        <v>957</v>
      </c>
      <c r="AM58" s="38" t="s">
        <v>91</v>
      </c>
      <c r="AN58" s="39" t="s">
        <v>958</v>
      </c>
      <c r="AO58" s="38" t="s">
        <v>99</v>
      </c>
      <c r="AP58" s="40" t="s">
        <v>959</v>
      </c>
      <c r="AQ58" s="38" t="s">
        <v>94</v>
      </c>
      <c r="AR58" s="40" t="s">
        <v>95</v>
      </c>
      <c r="AS58" s="38" t="s">
        <v>91</v>
      </c>
      <c r="AT58" s="39" t="s">
        <v>960</v>
      </c>
      <c r="AU58" s="38" t="s">
        <v>99</v>
      </c>
      <c r="AV58" s="40" t="s">
        <v>961</v>
      </c>
      <c r="AW58" s="38" t="s">
        <v>91</v>
      </c>
      <c r="AX58" s="39" t="s">
        <v>962</v>
      </c>
      <c r="AY58" s="38" t="s">
        <v>91</v>
      </c>
      <c r="AZ58" s="39" t="s">
        <v>963</v>
      </c>
      <c r="BA58" s="38" t="s">
        <v>94</v>
      </c>
      <c r="BB58" s="39" t="s">
        <v>964</v>
      </c>
      <c r="BC58" s="38" t="s">
        <v>94</v>
      </c>
      <c r="BD58" s="39" t="s">
        <v>965</v>
      </c>
      <c r="BE58" s="38" t="s">
        <v>94</v>
      </c>
      <c r="BF58" s="40" t="s">
        <v>960</v>
      </c>
      <c r="BG58" s="38" t="s">
        <v>91</v>
      </c>
      <c r="BH58" s="39" t="s">
        <v>966</v>
      </c>
      <c r="BI58" s="38" t="s">
        <v>91</v>
      </c>
      <c r="BJ58" s="39" t="s">
        <v>967</v>
      </c>
      <c r="BK58" s="38" t="s">
        <v>91</v>
      </c>
      <c r="BL58" s="40" t="s">
        <v>968</v>
      </c>
      <c r="BM58" s="38" t="s">
        <v>94</v>
      </c>
      <c r="BN58" s="40" t="s">
        <v>969</v>
      </c>
      <c r="BO58" s="38" t="s">
        <v>91</v>
      </c>
      <c r="BP58" s="39" t="s">
        <v>970</v>
      </c>
      <c r="BQ58" s="38" t="s">
        <v>91</v>
      </c>
      <c r="BR58" s="39" t="s">
        <v>971</v>
      </c>
      <c r="BS58" s="38" t="s">
        <v>89</v>
      </c>
      <c r="BT58" s="40" t="s">
        <v>972</v>
      </c>
      <c r="BU58" s="38" t="s">
        <v>91</v>
      </c>
      <c r="BV58" s="39" t="s">
        <v>973</v>
      </c>
      <c r="BW58" s="38" t="s">
        <v>94</v>
      </c>
      <c r="BX58" s="40" t="s">
        <v>95</v>
      </c>
      <c r="BY58" s="38" t="s">
        <v>94</v>
      </c>
      <c r="BZ58" s="39" t="s">
        <v>115</v>
      </c>
      <c r="CA58" s="38" t="s">
        <v>89</v>
      </c>
      <c r="CB58" s="40" t="s">
        <v>974</v>
      </c>
      <c r="CC58" s="38" t="s">
        <v>93</v>
      </c>
      <c r="CD58" s="39" t="s">
        <v>975</v>
      </c>
      <c r="CE58" s="38" t="s">
        <v>93</v>
      </c>
      <c r="CF58" s="39" t="s">
        <v>976</v>
      </c>
      <c r="CG58" s="38" t="s">
        <v>93</v>
      </c>
      <c r="CH58" s="39" t="s">
        <v>977</v>
      </c>
      <c r="CI58" s="38" t="s">
        <v>99</v>
      </c>
      <c r="CJ58" s="39" t="s">
        <v>978</v>
      </c>
      <c r="CK58" s="38" t="s">
        <v>94</v>
      </c>
      <c r="CL58" s="39" t="s">
        <v>979</v>
      </c>
      <c r="CM58" s="38" t="s">
        <v>94</v>
      </c>
      <c r="CN58" s="39" t="s">
        <v>95</v>
      </c>
      <c r="CO58" s="38" t="s">
        <v>99</v>
      </c>
      <c r="CP58" s="39" t="s">
        <v>980</v>
      </c>
      <c r="CQ58" s="38" t="s">
        <v>91</v>
      </c>
      <c r="CR58" s="40" t="s">
        <v>981</v>
      </c>
      <c r="CS58" s="38" t="s">
        <v>94</v>
      </c>
      <c r="CT58" s="39" t="s">
        <v>95</v>
      </c>
      <c r="CU58" s="38" t="s">
        <v>91</v>
      </c>
      <c r="CV58" s="39" t="s">
        <v>982</v>
      </c>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92" t="s">
        <v>983</v>
      </c>
      <c r="DX58" s="37"/>
      <c r="DY58" s="37"/>
      <c r="DZ58" s="37"/>
      <c r="EA58" s="37"/>
      <c r="EB58" s="37"/>
    </row>
    <row r="59" spans="1:135" s="44" customFormat="1" ht="31.5" customHeight="1" thickBot="1">
      <c r="A59" s="33">
        <v>56</v>
      </c>
      <c r="B59" s="43"/>
      <c r="C59" s="35" t="s">
        <v>984</v>
      </c>
      <c r="D59" s="36" t="s">
        <v>985</v>
      </c>
      <c r="E59" s="37">
        <v>655</v>
      </c>
      <c r="F59" s="37" t="s">
        <v>986</v>
      </c>
      <c r="G59" s="38" t="s">
        <v>156</v>
      </c>
      <c r="H59" s="39" t="s">
        <v>987</v>
      </c>
      <c r="I59" s="38" t="s">
        <v>94</v>
      </c>
      <c r="J59" s="39" t="s">
        <v>988</v>
      </c>
      <c r="K59" s="38" t="s">
        <v>156</v>
      </c>
      <c r="L59" s="39" t="s">
        <v>989</v>
      </c>
      <c r="M59" s="38" t="s">
        <v>156</v>
      </c>
      <c r="N59" s="39" t="s">
        <v>990</v>
      </c>
      <c r="O59" s="38" t="s">
        <v>94</v>
      </c>
      <c r="P59" s="39" t="s">
        <v>991</v>
      </c>
      <c r="Q59" s="38" t="s">
        <v>94</v>
      </c>
      <c r="R59" s="40" t="s">
        <v>95</v>
      </c>
      <c r="S59" s="38" t="s">
        <v>91</v>
      </c>
      <c r="T59" s="39" t="s">
        <v>992</v>
      </c>
      <c r="U59" s="38" t="s">
        <v>156</v>
      </c>
      <c r="V59" s="39" t="s">
        <v>993</v>
      </c>
      <c r="W59" s="38" t="s">
        <v>94</v>
      </c>
      <c r="X59" s="40" t="s">
        <v>994</v>
      </c>
      <c r="Y59" s="38" t="s">
        <v>156</v>
      </c>
      <c r="Z59" s="39" t="s">
        <v>995</v>
      </c>
      <c r="AA59" s="38" t="s">
        <v>156</v>
      </c>
      <c r="AB59" s="40" t="s">
        <v>996</v>
      </c>
      <c r="AC59" s="38" t="s">
        <v>94</v>
      </c>
      <c r="AD59" s="39" t="s">
        <v>997</v>
      </c>
      <c r="AE59" s="38" t="s">
        <v>94</v>
      </c>
      <c r="AF59" s="39" t="s">
        <v>997</v>
      </c>
      <c r="AG59" s="38" t="s">
        <v>94</v>
      </c>
      <c r="AH59" s="39" t="s">
        <v>95</v>
      </c>
      <c r="AI59" s="38" t="s">
        <v>94</v>
      </c>
      <c r="AJ59" s="39" t="s">
        <v>95</v>
      </c>
      <c r="AK59" s="38" t="s">
        <v>94</v>
      </c>
      <c r="AL59" s="39" t="s">
        <v>95</v>
      </c>
      <c r="AM59" s="38" t="s">
        <v>94</v>
      </c>
      <c r="AN59" s="39" t="s">
        <v>95</v>
      </c>
      <c r="AO59" s="38" t="s">
        <v>94</v>
      </c>
      <c r="AP59" s="40" t="s">
        <v>95</v>
      </c>
      <c r="AQ59" s="38" t="s">
        <v>94</v>
      </c>
      <c r="AR59" s="40" t="s">
        <v>95</v>
      </c>
      <c r="AS59" s="38" t="s">
        <v>91</v>
      </c>
      <c r="AT59" s="39" t="s">
        <v>998</v>
      </c>
      <c r="AU59" s="38" t="s">
        <v>94</v>
      </c>
      <c r="AV59" s="40" t="s">
        <v>95</v>
      </c>
      <c r="AW59" s="38" t="s">
        <v>94</v>
      </c>
      <c r="AX59" s="39" t="s">
        <v>95</v>
      </c>
      <c r="AY59" s="38" t="s">
        <v>94</v>
      </c>
      <c r="AZ59" s="39" t="s">
        <v>95</v>
      </c>
      <c r="BA59" s="38" t="s">
        <v>94</v>
      </c>
      <c r="BB59" s="39" t="s">
        <v>999</v>
      </c>
      <c r="BC59" s="38" t="s">
        <v>94</v>
      </c>
      <c r="BD59" s="39" t="s">
        <v>95</v>
      </c>
      <c r="BE59" s="38" t="s">
        <v>94</v>
      </c>
      <c r="BF59" s="40" t="s">
        <v>95</v>
      </c>
      <c r="BG59" s="38" t="s">
        <v>94</v>
      </c>
      <c r="BH59" s="39" t="s">
        <v>95</v>
      </c>
      <c r="BI59" s="38" t="s">
        <v>94</v>
      </c>
      <c r="BJ59" s="39" t="s">
        <v>95</v>
      </c>
      <c r="BK59" s="38" t="s">
        <v>94</v>
      </c>
      <c r="BL59" s="40" t="s">
        <v>95</v>
      </c>
      <c r="BM59" s="38" t="s">
        <v>94</v>
      </c>
      <c r="BN59" s="40" t="s">
        <v>95</v>
      </c>
      <c r="BO59" s="38" t="s">
        <v>94</v>
      </c>
      <c r="BP59" s="39" t="s">
        <v>95</v>
      </c>
      <c r="BQ59" s="38" t="s">
        <v>94</v>
      </c>
      <c r="BR59" s="39" t="s">
        <v>95</v>
      </c>
      <c r="BS59" s="38" t="s">
        <v>94</v>
      </c>
      <c r="BT59" s="40" t="s">
        <v>95</v>
      </c>
      <c r="BU59" s="38" t="s">
        <v>94</v>
      </c>
      <c r="BV59" s="39" t="s">
        <v>95</v>
      </c>
      <c r="BW59" s="38" t="s">
        <v>94</v>
      </c>
      <c r="BX59" s="40" t="s">
        <v>95</v>
      </c>
      <c r="BY59" s="38" t="s">
        <v>94</v>
      </c>
      <c r="BZ59" s="39" t="s">
        <v>95</v>
      </c>
      <c r="CA59" s="38" t="s">
        <v>91</v>
      </c>
      <c r="CB59" s="40" t="s">
        <v>1000</v>
      </c>
      <c r="CC59" s="38" t="s">
        <v>91</v>
      </c>
      <c r="CD59" s="39" t="s">
        <v>1001</v>
      </c>
      <c r="CE59" s="38" t="s">
        <v>94</v>
      </c>
      <c r="CF59" s="39" t="s">
        <v>331</v>
      </c>
      <c r="CG59" s="38" t="s">
        <v>89</v>
      </c>
      <c r="CH59" s="39" t="s">
        <v>1002</v>
      </c>
      <c r="CI59" s="38" t="s">
        <v>91</v>
      </c>
      <c r="CJ59" s="39" t="s">
        <v>1003</v>
      </c>
      <c r="CK59" s="38" t="s">
        <v>94</v>
      </c>
      <c r="CL59" s="39" t="s">
        <v>95</v>
      </c>
      <c r="CM59" s="38" t="s">
        <v>94</v>
      </c>
      <c r="CN59" s="39" t="s">
        <v>95</v>
      </c>
      <c r="CO59" s="38" t="s">
        <v>94</v>
      </c>
      <c r="CP59" s="39" t="s">
        <v>95</v>
      </c>
      <c r="CQ59" s="38" t="s">
        <v>91</v>
      </c>
      <c r="CR59" s="40" t="s">
        <v>1004</v>
      </c>
      <c r="CS59" s="38" t="s">
        <v>94</v>
      </c>
      <c r="CT59" s="39" t="s">
        <v>95</v>
      </c>
      <c r="CU59" s="38" t="s">
        <v>91</v>
      </c>
      <c r="CV59" s="39" t="s">
        <v>140</v>
      </c>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92" t="s">
        <v>1005</v>
      </c>
      <c r="DX59" s="37"/>
      <c r="DY59" s="37"/>
      <c r="DZ59" s="37"/>
      <c r="EA59" s="37"/>
      <c r="EB59" s="37"/>
    </row>
    <row r="60" spans="1:135" s="44" customFormat="1" ht="31.5" customHeight="1" thickBot="1">
      <c r="A60" s="33">
        <v>57</v>
      </c>
      <c r="B60" s="43"/>
      <c r="C60" s="35" t="s">
        <v>1006</v>
      </c>
      <c r="D60" s="36" t="s">
        <v>87</v>
      </c>
      <c r="E60" s="37">
        <v>383</v>
      </c>
      <c r="F60" s="37" t="s">
        <v>88</v>
      </c>
      <c r="G60" s="38" t="s">
        <v>156</v>
      </c>
      <c r="H60" s="39" t="s">
        <v>1007</v>
      </c>
      <c r="I60" s="38" t="s">
        <v>156</v>
      </c>
      <c r="J60" s="39" t="s">
        <v>854</v>
      </c>
      <c r="K60" s="38" t="s">
        <v>156</v>
      </c>
      <c r="L60" s="39" t="s">
        <v>1007</v>
      </c>
      <c r="M60" s="38" t="s">
        <v>156</v>
      </c>
      <c r="N60" s="39" t="s">
        <v>1007</v>
      </c>
      <c r="O60" s="38" t="s">
        <v>94</v>
      </c>
      <c r="P60" s="39" t="s">
        <v>95</v>
      </c>
      <c r="Q60" s="38" t="s">
        <v>94</v>
      </c>
      <c r="R60" s="40" t="s">
        <v>95</v>
      </c>
      <c r="S60" s="38" t="s">
        <v>156</v>
      </c>
      <c r="T60" s="39" t="s">
        <v>1008</v>
      </c>
      <c r="U60" s="38" t="s">
        <v>636</v>
      </c>
      <c r="V60" s="39" t="s">
        <v>1009</v>
      </c>
      <c r="W60" s="38" t="s">
        <v>94</v>
      </c>
      <c r="X60" s="40" t="s">
        <v>95</v>
      </c>
      <c r="Y60" s="38" t="s">
        <v>94</v>
      </c>
      <c r="Z60" s="39" t="s">
        <v>1010</v>
      </c>
      <c r="AA60" s="38" t="s">
        <v>94</v>
      </c>
      <c r="AB60" s="40" t="s">
        <v>1011</v>
      </c>
      <c r="AC60" s="38" t="s">
        <v>94</v>
      </c>
      <c r="AD60" s="39" t="s">
        <v>95</v>
      </c>
      <c r="AE60" s="38" t="s">
        <v>156</v>
      </c>
      <c r="AF60" s="39" t="s">
        <v>1012</v>
      </c>
      <c r="AG60" s="38" t="s">
        <v>94</v>
      </c>
      <c r="AH60" s="39" t="s">
        <v>95</v>
      </c>
      <c r="AI60" s="38" t="s">
        <v>94</v>
      </c>
      <c r="AJ60" s="39" t="s">
        <v>95</v>
      </c>
      <c r="AK60" s="38" t="s">
        <v>94</v>
      </c>
      <c r="AL60" s="39" t="s">
        <v>95</v>
      </c>
      <c r="AM60" s="38" t="s">
        <v>94</v>
      </c>
      <c r="AN60" s="39" t="s">
        <v>95</v>
      </c>
      <c r="AO60" s="38" t="s">
        <v>94</v>
      </c>
      <c r="AP60" s="40" t="s">
        <v>95</v>
      </c>
      <c r="AQ60" s="38" t="s">
        <v>94</v>
      </c>
      <c r="AR60" s="40" t="s">
        <v>95</v>
      </c>
      <c r="AS60" s="38" t="s">
        <v>94</v>
      </c>
      <c r="AT60" s="39" t="s">
        <v>95</v>
      </c>
      <c r="AU60" s="38" t="s">
        <v>94</v>
      </c>
      <c r="AV60" s="40" t="s">
        <v>95</v>
      </c>
      <c r="AW60" s="38" t="s">
        <v>94</v>
      </c>
      <c r="AX60" s="39" t="s">
        <v>95</v>
      </c>
      <c r="AY60" s="38" t="s">
        <v>94</v>
      </c>
      <c r="AZ60" s="39" t="s">
        <v>95</v>
      </c>
      <c r="BA60" s="38" t="s">
        <v>156</v>
      </c>
      <c r="BB60" s="39" t="s">
        <v>1013</v>
      </c>
      <c r="BC60" s="38" t="s">
        <v>156</v>
      </c>
      <c r="BD60" s="39" t="s">
        <v>1014</v>
      </c>
      <c r="BE60" s="38" t="s">
        <v>156</v>
      </c>
      <c r="BF60" s="40" t="s">
        <v>1015</v>
      </c>
      <c r="BG60" s="38" t="s">
        <v>94</v>
      </c>
      <c r="BH60" s="39" t="s">
        <v>95</v>
      </c>
      <c r="BI60" s="38" t="s">
        <v>94</v>
      </c>
      <c r="BJ60" s="39" t="s">
        <v>95</v>
      </c>
      <c r="BK60" s="38" t="s">
        <v>94</v>
      </c>
      <c r="BL60" s="40" t="s">
        <v>95</v>
      </c>
      <c r="BM60" s="38" t="s">
        <v>94</v>
      </c>
      <c r="BN60" s="40" t="s">
        <v>95</v>
      </c>
      <c r="BO60" s="38" t="s">
        <v>94</v>
      </c>
      <c r="BP60" s="39" t="s">
        <v>95</v>
      </c>
      <c r="BQ60" s="38" t="s">
        <v>91</v>
      </c>
      <c r="BR60" s="39" t="s">
        <v>861</v>
      </c>
      <c r="BS60" s="38" t="s">
        <v>91</v>
      </c>
      <c r="BT60" s="40" t="s">
        <v>862</v>
      </c>
      <c r="BU60" s="38" t="s">
        <v>91</v>
      </c>
      <c r="BV60" s="39" t="s">
        <v>863</v>
      </c>
      <c r="BW60" s="38" t="s">
        <v>94</v>
      </c>
      <c r="BX60" s="40" t="s">
        <v>95</v>
      </c>
      <c r="BY60" s="38" t="s">
        <v>91</v>
      </c>
      <c r="BZ60" s="39" t="s">
        <v>864</v>
      </c>
      <c r="CA60" s="38" t="s">
        <v>156</v>
      </c>
      <c r="CB60" s="40" t="s">
        <v>1016</v>
      </c>
      <c r="CC60" s="38" t="s">
        <v>91</v>
      </c>
      <c r="CD60" s="39" t="s">
        <v>866</v>
      </c>
      <c r="CE60" s="38" t="s">
        <v>94</v>
      </c>
      <c r="CF60" s="39" t="s">
        <v>95</v>
      </c>
      <c r="CG60" s="38" t="s">
        <v>93</v>
      </c>
      <c r="CH60" s="39" t="s">
        <v>867</v>
      </c>
      <c r="CI60" s="38" t="s">
        <v>91</v>
      </c>
      <c r="CJ60" s="39" t="s">
        <v>1017</v>
      </c>
      <c r="CK60" s="38" t="s">
        <v>156</v>
      </c>
      <c r="CL60" s="39" t="s">
        <v>1018</v>
      </c>
      <c r="CM60" s="38" t="s">
        <v>94</v>
      </c>
      <c r="CN60" s="39" t="s">
        <v>95</v>
      </c>
      <c r="CO60" s="38" t="s">
        <v>94</v>
      </c>
      <c r="CP60" s="39" t="s">
        <v>1019</v>
      </c>
      <c r="CQ60" s="38" t="s">
        <v>156</v>
      </c>
      <c r="CR60" s="40" t="s">
        <v>1020</v>
      </c>
      <c r="CS60" s="38" t="s">
        <v>94</v>
      </c>
      <c r="CT60" s="39" t="s">
        <v>95</v>
      </c>
      <c r="CU60" s="38" t="s">
        <v>91</v>
      </c>
      <c r="CV60" s="39" t="s">
        <v>870</v>
      </c>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92" t="s">
        <v>1021</v>
      </c>
      <c r="DX60" s="37"/>
      <c r="DY60" s="37"/>
      <c r="DZ60" s="37"/>
      <c r="EA60" s="37"/>
      <c r="EB60" s="37"/>
    </row>
    <row r="61" spans="1:135" s="44" customFormat="1" ht="31.5" customHeight="1" thickBot="1">
      <c r="A61" s="33">
        <v>58</v>
      </c>
      <c r="B61" s="43"/>
      <c r="C61" s="35" t="s">
        <v>1022</v>
      </c>
      <c r="D61" s="36" t="s">
        <v>591</v>
      </c>
      <c r="E61" s="37">
        <v>410</v>
      </c>
      <c r="F61" s="37" t="s">
        <v>352</v>
      </c>
      <c r="G61" s="38" t="s">
        <v>94</v>
      </c>
      <c r="H61" s="39" t="s">
        <v>95</v>
      </c>
      <c r="I61" s="38" t="s">
        <v>94</v>
      </c>
      <c r="J61" s="39" t="s">
        <v>95</v>
      </c>
      <c r="K61" s="38" t="s">
        <v>94</v>
      </c>
      <c r="L61" s="39" t="s">
        <v>95</v>
      </c>
      <c r="M61" s="38" t="s">
        <v>99</v>
      </c>
      <c r="N61" s="39" t="s">
        <v>324</v>
      </c>
      <c r="O61" s="38" t="s">
        <v>99</v>
      </c>
      <c r="P61" s="39" t="s">
        <v>1023</v>
      </c>
      <c r="Q61" s="38" t="s">
        <v>94</v>
      </c>
      <c r="R61" s="40" t="s">
        <v>95</v>
      </c>
      <c r="S61" s="38" t="s">
        <v>94</v>
      </c>
      <c r="T61" s="39" t="s">
        <v>95</v>
      </c>
      <c r="U61" s="38" t="s">
        <v>94</v>
      </c>
      <c r="V61" s="39" t="s">
        <v>95</v>
      </c>
      <c r="W61" s="38" t="s">
        <v>94</v>
      </c>
      <c r="X61" s="40" t="s">
        <v>95</v>
      </c>
      <c r="Y61" s="38" t="s">
        <v>99</v>
      </c>
      <c r="Z61" s="39" t="s">
        <v>1024</v>
      </c>
      <c r="AA61" s="38" t="s">
        <v>99</v>
      </c>
      <c r="AB61" s="40" t="s">
        <v>1024</v>
      </c>
      <c r="AC61" s="38" t="s">
        <v>99</v>
      </c>
      <c r="AD61" s="39" t="s">
        <v>1025</v>
      </c>
      <c r="AE61" s="38" t="s">
        <v>94</v>
      </c>
      <c r="AF61" s="39" t="s">
        <v>95</v>
      </c>
      <c r="AG61" s="38" t="s">
        <v>94</v>
      </c>
      <c r="AH61" s="39" t="s">
        <v>95</v>
      </c>
      <c r="AI61" s="38" t="s">
        <v>94</v>
      </c>
      <c r="AJ61" s="39" t="s">
        <v>95</v>
      </c>
      <c r="AK61" s="38" t="s">
        <v>94</v>
      </c>
      <c r="AL61" s="39" t="s">
        <v>95</v>
      </c>
      <c r="AM61" s="38" t="s">
        <v>94</v>
      </c>
      <c r="AN61" s="39" t="s">
        <v>1026</v>
      </c>
      <c r="AO61" s="38" t="s">
        <v>94</v>
      </c>
      <c r="AP61" s="40" t="s">
        <v>1026</v>
      </c>
      <c r="AQ61" s="38" t="s">
        <v>94</v>
      </c>
      <c r="AR61" s="40" t="s">
        <v>95</v>
      </c>
      <c r="AS61" s="38" t="s">
        <v>94</v>
      </c>
      <c r="AT61" s="39" t="s">
        <v>95</v>
      </c>
      <c r="AU61" s="38" t="s">
        <v>94</v>
      </c>
      <c r="AV61" s="40" t="s">
        <v>95</v>
      </c>
      <c r="AW61" s="38" t="s">
        <v>94</v>
      </c>
      <c r="AX61" s="39" t="s">
        <v>95</v>
      </c>
      <c r="AY61" s="38" t="s">
        <v>94</v>
      </c>
      <c r="AZ61" s="39" t="s">
        <v>95</v>
      </c>
      <c r="BA61" s="38" t="s">
        <v>99</v>
      </c>
      <c r="BB61" s="39" t="s">
        <v>1027</v>
      </c>
      <c r="BC61" s="38" t="s">
        <v>94</v>
      </c>
      <c r="BD61" s="39" t="s">
        <v>95</v>
      </c>
      <c r="BE61" s="38" t="s">
        <v>94</v>
      </c>
      <c r="BF61" s="40" t="s">
        <v>95</v>
      </c>
      <c r="BG61" s="38" t="s">
        <v>94</v>
      </c>
      <c r="BH61" s="39" t="s">
        <v>95</v>
      </c>
      <c r="BI61" s="38" t="s">
        <v>94</v>
      </c>
      <c r="BJ61" s="39" t="s">
        <v>95</v>
      </c>
      <c r="BK61" s="38" t="s">
        <v>94</v>
      </c>
      <c r="BL61" s="40" t="s">
        <v>95</v>
      </c>
      <c r="BM61" s="38" t="s">
        <v>94</v>
      </c>
      <c r="BN61" s="40" t="s">
        <v>95</v>
      </c>
      <c r="BO61" s="38" t="s">
        <v>94</v>
      </c>
      <c r="BP61" s="39" t="s">
        <v>1028</v>
      </c>
      <c r="BQ61" s="38" t="s">
        <v>94</v>
      </c>
      <c r="BR61" s="39" t="s">
        <v>95</v>
      </c>
      <c r="BS61" s="38" t="s">
        <v>94</v>
      </c>
      <c r="BT61" s="40" t="s">
        <v>95</v>
      </c>
      <c r="BU61" s="38" t="s">
        <v>94</v>
      </c>
      <c r="BV61" s="39" t="s">
        <v>95</v>
      </c>
      <c r="BW61" s="38" t="s">
        <v>94</v>
      </c>
      <c r="BX61" s="40" t="s">
        <v>95</v>
      </c>
      <c r="BY61" s="38" t="s">
        <v>94</v>
      </c>
      <c r="BZ61" s="39" t="s">
        <v>95</v>
      </c>
      <c r="CA61" s="38" t="s">
        <v>94</v>
      </c>
      <c r="CB61" s="40" t="s">
        <v>95</v>
      </c>
      <c r="CC61" s="38" t="s">
        <v>94</v>
      </c>
      <c r="CD61" s="39" t="s">
        <v>95</v>
      </c>
      <c r="CE61" s="38" t="s">
        <v>94</v>
      </c>
      <c r="CF61" s="39" t="s">
        <v>95</v>
      </c>
      <c r="CG61" s="38" t="s">
        <v>94</v>
      </c>
      <c r="CH61" s="39" t="s">
        <v>95</v>
      </c>
      <c r="CI61" s="38" t="s">
        <v>94</v>
      </c>
      <c r="CJ61" s="39" t="s">
        <v>95</v>
      </c>
      <c r="CK61" s="38" t="s">
        <v>94</v>
      </c>
      <c r="CL61" s="39" t="s">
        <v>95</v>
      </c>
      <c r="CM61" s="38" t="s">
        <v>94</v>
      </c>
      <c r="CN61" s="39" t="s">
        <v>95</v>
      </c>
      <c r="CO61" s="38" t="s">
        <v>91</v>
      </c>
      <c r="CP61" s="39" t="s">
        <v>1029</v>
      </c>
      <c r="CQ61" s="38" t="s">
        <v>91</v>
      </c>
      <c r="CR61" s="40" t="s">
        <v>1030</v>
      </c>
      <c r="CS61" s="38" t="s">
        <v>94</v>
      </c>
      <c r="CT61" s="39" t="s">
        <v>95</v>
      </c>
      <c r="CU61" s="38" t="s">
        <v>94</v>
      </c>
      <c r="CV61" s="39" t="s">
        <v>95</v>
      </c>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92"/>
      <c r="DX61" s="37"/>
      <c r="DY61" s="37"/>
      <c r="DZ61" s="37"/>
      <c r="EA61" s="37"/>
      <c r="EB61" s="37"/>
    </row>
    <row r="62" spans="1:135" s="44" customFormat="1" ht="31.5" customHeight="1" thickBot="1">
      <c r="A62" s="33">
        <v>59</v>
      </c>
      <c r="B62" s="43"/>
      <c r="C62" s="35" t="s">
        <v>1031</v>
      </c>
      <c r="D62" s="36" t="s">
        <v>1032</v>
      </c>
      <c r="E62" s="37">
        <v>412</v>
      </c>
      <c r="F62" s="37" t="s">
        <v>244</v>
      </c>
      <c r="G62" s="38" t="s">
        <v>94</v>
      </c>
      <c r="H62" s="39" t="s">
        <v>95</v>
      </c>
      <c r="I62" s="38" t="s">
        <v>94</v>
      </c>
      <c r="J62" s="39" t="s">
        <v>1033</v>
      </c>
      <c r="K62" s="38" t="s">
        <v>93</v>
      </c>
      <c r="L62" s="39" t="s">
        <v>1034</v>
      </c>
      <c r="M62" s="38" t="s">
        <v>92</v>
      </c>
      <c r="N62" s="39" t="s">
        <v>1035</v>
      </c>
      <c r="O62" s="38" t="s">
        <v>91</v>
      </c>
      <c r="P62" s="39" t="s">
        <v>1036</v>
      </c>
      <c r="Q62" s="38" t="s">
        <v>94</v>
      </c>
      <c r="R62" s="40" t="s">
        <v>95</v>
      </c>
      <c r="S62" s="38" t="s">
        <v>94</v>
      </c>
      <c r="T62" s="39" t="s">
        <v>95</v>
      </c>
      <c r="U62" s="38" t="s">
        <v>89</v>
      </c>
      <c r="V62" s="39" t="s">
        <v>1037</v>
      </c>
      <c r="W62" s="38" t="s">
        <v>156</v>
      </c>
      <c r="X62" s="40" t="s">
        <v>1038</v>
      </c>
      <c r="Y62" s="38" t="s">
        <v>99</v>
      </c>
      <c r="Z62" s="39" t="s">
        <v>1039</v>
      </c>
      <c r="AA62" s="38" t="s">
        <v>89</v>
      </c>
      <c r="AB62" s="40" t="s">
        <v>1040</v>
      </c>
      <c r="AC62" s="38" t="s">
        <v>89</v>
      </c>
      <c r="AD62" s="39" t="s">
        <v>1041</v>
      </c>
      <c r="AE62" s="38" t="s">
        <v>99</v>
      </c>
      <c r="AF62" s="39" t="s">
        <v>1042</v>
      </c>
      <c r="AG62" s="38" t="s">
        <v>94</v>
      </c>
      <c r="AH62" s="39" t="s">
        <v>1043</v>
      </c>
      <c r="AI62" s="38" t="s">
        <v>94</v>
      </c>
      <c r="AJ62" s="39" t="s">
        <v>95</v>
      </c>
      <c r="AK62" s="38" t="s">
        <v>94</v>
      </c>
      <c r="AL62" s="39" t="s">
        <v>95</v>
      </c>
      <c r="AM62" s="38" t="s">
        <v>91</v>
      </c>
      <c r="AN62" s="39" t="s">
        <v>1044</v>
      </c>
      <c r="AO62" s="38" t="s">
        <v>156</v>
      </c>
      <c r="AP62" s="40" t="s">
        <v>1045</v>
      </c>
      <c r="AQ62" s="38" t="s">
        <v>94</v>
      </c>
      <c r="AR62" s="40" t="s">
        <v>95</v>
      </c>
      <c r="AS62" s="38" t="s">
        <v>99</v>
      </c>
      <c r="AT62" s="39" t="s">
        <v>1046</v>
      </c>
      <c r="AU62" s="38" t="s">
        <v>94</v>
      </c>
      <c r="AV62" s="40" t="s">
        <v>1047</v>
      </c>
      <c r="AW62" s="38" t="s">
        <v>91</v>
      </c>
      <c r="AX62" s="39" t="s">
        <v>1048</v>
      </c>
      <c r="AY62" s="38" t="s">
        <v>94</v>
      </c>
      <c r="AZ62" s="39" t="s">
        <v>95</v>
      </c>
      <c r="BA62" s="38" t="s">
        <v>93</v>
      </c>
      <c r="BB62" s="39" t="s">
        <v>1049</v>
      </c>
      <c r="BC62" s="38" t="s">
        <v>99</v>
      </c>
      <c r="BD62" s="39" t="s">
        <v>1050</v>
      </c>
      <c r="BE62" s="38" t="s">
        <v>94</v>
      </c>
      <c r="BF62" s="40" t="s">
        <v>457</v>
      </c>
      <c r="BG62" s="38" t="s">
        <v>91</v>
      </c>
      <c r="BH62" s="39" t="s">
        <v>1051</v>
      </c>
      <c r="BI62" s="38" t="s">
        <v>94</v>
      </c>
      <c r="BJ62" s="39" t="s">
        <v>95</v>
      </c>
      <c r="BK62" s="38" t="s">
        <v>94</v>
      </c>
      <c r="BL62" s="40" t="s">
        <v>1052</v>
      </c>
      <c r="BM62" s="38" t="s">
        <v>94</v>
      </c>
      <c r="BN62" s="40" t="s">
        <v>95</v>
      </c>
      <c r="BO62" s="38" t="s">
        <v>94</v>
      </c>
      <c r="BP62" s="39" t="s">
        <v>1053</v>
      </c>
      <c r="BQ62" s="38" t="s">
        <v>94</v>
      </c>
      <c r="BR62" s="39" t="s">
        <v>95</v>
      </c>
      <c r="BS62" s="38" t="s">
        <v>91</v>
      </c>
      <c r="BT62" s="40" t="s">
        <v>187</v>
      </c>
      <c r="BU62" s="38" t="s">
        <v>94</v>
      </c>
      <c r="BV62" s="39" t="s">
        <v>95</v>
      </c>
      <c r="BW62" s="38" t="s">
        <v>94</v>
      </c>
      <c r="BX62" s="40" t="s">
        <v>95</v>
      </c>
      <c r="BY62" s="38" t="s">
        <v>94</v>
      </c>
      <c r="BZ62" s="39" t="s">
        <v>95</v>
      </c>
      <c r="CA62" s="38" t="s">
        <v>92</v>
      </c>
      <c r="CB62" s="40" t="s">
        <v>189</v>
      </c>
      <c r="CC62" s="38" t="s">
        <v>93</v>
      </c>
      <c r="CD62" s="39" t="s">
        <v>1054</v>
      </c>
      <c r="CE62" s="38" t="s">
        <v>92</v>
      </c>
      <c r="CF62" s="39" t="s">
        <v>1055</v>
      </c>
      <c r="CG62" s="38" t="s">
        <v>94</v>
      </c>
      <c r="CH62" s="39" t="s">
        <v>95</v>
      </c>
      <c r="CI62" s="38" t="s">
        <v>91</v>
      </c>
      <c r="CJ62" s="39" t="s">
        <v>462</v>
      </c>
      <c r="CK62" s="38" t="s">
        <v>94</v>
      </c>
      <c r="CL62" s="39" t="s">
        <v>95</v>
      </c>
      <c r="CM62" s="38" t="s">
        <v>94</v>
      </c>
      <c r="CN62" s="39" t="s">
        <v>95</v>
      </c>
      <c r="CO62" s="38" t="s">
        <v>91</v>
      </c>
      <c r="CP62" s="39" t="s">
        <v>1056</v>
      </c>
      <c r="CQ62" s="38" t="s">
        <v>99</v>
      </c>
      <c r="CR62" s="40" t="s">
        <v>1057</v>
      </c>
      <c r="CS62" s="38" t="s">
        <v>94</v>
      </c>
      <c r="CT62" s="39" t="s">
        <v>95</v>
      </c>
      <c r="CU62" s="38" t="s">
        <v>636</v>
      </c>
      <c r="CV62" s="39" t="s">
        <v>1058</v>
      </c>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92"/>
      <c r="DX62" s="37"/>
      <c r="DY62" s="37"/>
      <c r="DZ62" s="37"/>
      <c r="EA62" s="37"/>
      <c r="EB62" s="37"/>
    </row>
    <row r="63" spans="1:135" s="44" customFormat="1" ht="31.5" customHeight="1" thickBot="1">
      <c r="A63" s="33">
        <v>60</v>
      </c>
      <c r="B63" s="43"/>
      <c r="C63" s="35" t="s">
        <v>1059</v>
      </c>
      <c r="D63" s="36" t="s">
        <v>303</v>
      </c>
      <c r="E63" s="37">
        <v>548</v>
      </c>
      <c r="F63" s="37" t="s">
        <v>244</v>
      </c>
      <c r="G63" s="38" t="s">
        <v>89</v>
      </c>
      <c r="H63" s="39" t="s">
        <v>1060</v>
      </c>
      <c r="I63" s="38" t="s">
        <v>99</v>
      </c>
      <c r="J63" s="39" t="s">
        <v>1061</v>
      </c>
      <c r="K63" s="38" t="s">
        <v>94</v>
      </c>
      <c r="L63" s="39" t="s">
        <v>305</v>
      </c>
      <c r="M63" s="38" t="s">
        <v>94</v>
      </c>
      <c r="N63" s="39" t="s">
        <v>305</v>
      </c>
      <c r="O63" s="38" t="s">
        <v>94</v>
      </c>
      <c r="P63" s="39" t="s">
        <v>305</v>
      </c>
      <c r="Q63" s="38" t="s">
        <v>94</v>
      </c>
      <c r="R63" s="40" t="s">
        <v>95</v>
      </c>
      <c r="S63" s="38" t="s">
        <v>92</v>
      </c>
      <c r="T63" s="39" t="s">
        <v>1062</v>
      </c>
      <c r="U63" s="38" t="s">
        <v>89</v>
      </c>
      <c r="V63" s="39" t="s">
        <v>1063</v>
      </c>
      <c r="W63" s="38" t="s">
        <v>94</v>
      </c>
      <c r="X63" s="40" t="s">
        <v>305</v>
      </c>
      <c r="Y63" s="38" t="s">
        <v>94</v>
      </c>
      <c r="Z63" s="39" t="s">
        <v>95</v>
      </c>
      <c r="AA63" s="38" t="s">
        <v>94</v>
      </c>
      <c r="AB63" s="40" t="s">
        <v>95</v>
      </c>
      <c r="AC63" s="38" t="s">
        <v>99</v>
      </c>
      <c r="AD63" s="39" t="s">
        <v>1064</v>
      </c>
      <c r="AE63" s="38" t="s">
        <v>94</v>
      </c>
      <c r="AF63" s="39" t="s">
        <v>305</v>
      </c>
      <c r="AG63" s="38" t="s">
        <v>94</v>
      </c>
      <c r="AH63" s="39" t="s">
        <v>305</v>
      </c>
      <c r="AI63" s="38" t="s">
        <v>94</v>
      </c>
      <c r="AJ63" s="39" t="s">
        <v>95</v>
      </c>
      <c r="AK63" s="38" t="s">
        <v>99</v>
      </c>
      <c r="AL63" s="39" t="s">
        <v>1065</v>
      </c>
      <c r="AM63" s="38" t="s">
        <v>99</v>
      </c>
      <c r="AN63" s="39" t="s">
        <v>1066</v>
      </c>
      <c r="AO63" s="38" t="s">
        <v>94</v>
      </c>
      <c r="AP63" s="40" t="s">
        <v>95</v>
      </c>
      <c r="AQ63" s="38" t="s">
        <v>94</v>
      </c>
      <c r="AR63" s="40" t="s">
        <v>305</v>
      </c>
      <c r="AS63" s="38" t="s">
        <v>89</v>
      </c>
      <c r="AT63" s="39" t="s">
        <v>1067</v>
      </c>
      <c r="AU63" s="38" t="s">
        <v>94</v>
      </c>
      <c r="AV63" s="40" t="s">
        <v>1068</v>
      </c>
      <c r="AW63" s="38" t="s">
        <v>91</v>
      </c>
      <c r="AX63" s="39" t="s">
        <v>1069</v>
      </c>
      <c r="AY63" s="38" t="s">
        <v>94</v>
      </c>
      <c r="AZ63" s="39" t="s">
        <v>900</v>
      </c>
      <c r="BA63" s="38" t="s">
        <v>92</v>
      </c>
      <c r="BB63" s="39" t="s">
        <v>1070</v>
      </c>
      <c r="BC63" s="38" t="s">
        <v>94</v>
      </c>
      <c r="BD63" s="39" t="s">
        <v>305</v>
      </c>
      <c r="BE63" s="38" t="s">
        <v>94</v>
      </c>
      <c r="BF63" s="40" t="s">
        <v>1068</v>
      </c>
      <c r="BG63" s="38" t="s">
        <v>94</v>
      </c>
      <c r="BH63" s="39" t="s">
        <v>305</v>
      </c>
      <c r="BI63" s="38" t="s">
        <v>94</v>
      </c>
      <c r="BJ63" s="39" t="s">
        <v>305</v>
      </c>
      <c r="BK63" s="38" t="s">
        <v>94</v>
      </c>
      <c r="BL63" s="40" t="s">
        <v>1068</v>
      </c>
      <c r="BM63" s="38" t="s">
        <v>94</v>
      </c>
      <c r="BN63" s="40" t="s">
        <v>900</v>
      </c>
      <c r="BO63" s="38" t="s">
        <v>94</v>
      </c>
      <c r="BP63" s="39" t="s">
        <v>95</v>
      </c>
      <c r="BQ63" s="38" t="s">
        <v>91</v>
      </c>
      <c r="BR63" s="39" t="s">
        <v>1071</v>
      </c>
      <c r="BS63" s="38" t="s">
        <v>99</v>
      </c>
      <c r="BT63" s="40" t="s">
        <v>1072</v>
      </c>
      <c r="BU63" s="38" t="s">
        <v>94</v>
      </c>
      <c r="BV63" s="39" t="s">
        <v>95</v>
      </c>
      <c r="BW63" s="38" t="s">
        <v>94</v>
      </c>
      <c r="BX63" s="40" t="s">
        <v>95</v>
      </c>
      <c r="BY63" s="38" t="s">
        <v>94</v>
      </c>
      <c r="BZ63" s="39" t="s">
        <v>95</v>
      </c>
      <c r="CA63" s="38" t="s">
        <v>156</v>
      </c>
      <c r="CB63" s="40" t="s">
        <v>1073</v>
      </c>
      <c r="CC63" s="38" t="s">
        <v>92</v>
      </c>
      <c r="CD63" s="39" t="s">
        <v>1074</v>
      </c>
      <c r="CE63" s="38" t="s">
        <v>92</v>
      </c>
      <c r="CF63" s="39" t="s">
        <v>1075</v>
      </c>
      <c r="CG63" s="38" t="s">
        <v>94</v>
      </c>
      <c r="CH63" s="39" t="s">
        <v>95</v>
      </c>
      <c r="CI63" s="38" t="s">
        <v>92</v>
      </c>
      <c r="CJ63" s="39" t="s">
        <v>1076</v>
      </c>
      <c r="CK63" s="38" t="s">
        <v>94</v>
      </c>
      <c r="CL63" s="39" t="s">
        <v>95</v>
      </c>
      <c r="CM63" s="38" t="s">
        <v>94</v>
      </c>
      <c r="CN63" s="39" t="s">
        <v>95</v>
      </c>
      <c r="CO63" s="38" t="s">
        <v>91</v>
      </c>
      <c r="CP63" s="39" t="s">
        <v>1077</v>
      </c>
      <c r="CQ63" s="38" t="s">
        <v>94</v>
      </c>
      <c r="CR63" s="40" t="s">
        <v>95</v>
      </c>
      <c r="CS63" s="38" t="s">
        <v>94</v>
      </c>
      <c r="CT63" s="39" t="s">
        <v>95</v>
      </c>
      <c r="CU63" s="38" t="s">
        <v>94</v>
      </c>
      <c r="CV63" s="39" t="s">
        <v>95</v>
      </c>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92"/>
      <c r="DX63" s="37"/>
      <c r="DY63" s="37"/>
      <c r="DZ63" s="37"/>
      <c r="EA63" s="37"/>
      <c r="EB63" s="37"/>
    </row>
    <row r="64" spans="1:135" s="42" customFormat="1" ht="31.5" customHeight="1" thickBot="1">
      <c r="A64" s="33">
        <v>61</v>
      </c>
      <c r="B64" s="43"/>
      <c r="C64" s="35" t="s">
        <v>1078</v>
      </c>
      <c r="D64" s="36" t="s">
        <v>323</v>
      </c>
      <c r="E64" s="37">
        <v>355</v>
      </c>
      <c r="F64" s="37" t="s">
        <v>352</v>
      </c>
      <c r="G64" s="38" t="s">
        <v>94</v>
      </c>
      <c r="H64" s="39" t="s">
        <v>95</v>
      </c>
      <c r="I64" s="38" t="s">
        <v>94</v>
      </c>
      <c r="J64" s="39" t="s">
        <v>95</v>
      </c>
      <c r="K64" s="38" t="s">
        <v>94</v>
      </c>
      <c r="L64" s="39" t="s">
        <v>95</v>
      </c>
      <c r="M64" s="38" t="s">
        <v>94</v>
      </c>
      <c r="N64" s="39" t="s">
        <v>95</v>
      </c>
      <c r="O64" s="38" t="s">
        <v>94</v>
      </c>
      <c r="P64" s="39" t="s">
        <v>95</v>
      </c>
      <c r="Q64" s="38" t="s">
        <v>94</v>
      </c>
      <c r="R64" s="40" t="s">
        <v>95</v>
      </c>
      <c r="S64" s="38" t="s">
        <v>94</v>
      </c>
      <c r="T64" s="39" t="s">
        <v>95</v>
      </c>
      <c r="U64" s="38" t="s">
        <v>94</v>
      </c>
      <c r="V64" s="39" t="s">
        <v>95</v>
      </c>
      <c r="W64" s="38" t="s">
        <v>94</v>
      </c>
      <c r="X64" s="40" t="s">
        <v>95</v>
      </c>
      <c r="Y64" s="38" t="s">
        <v>94</v>
      </c>
      <c r="Z64" s="39" t="s">
        <v>95</v>
      </c>
      <c r="AA64" s="38" t="s">
        <v>94</v>
      </c>
      <c r="AB64" s="40" t="s">
        <v>95</v>
      </c>
      <c r="AC64" s="38" t="s">
        <v>94</v>
      </c>
      <c r="AD64" s="39" t="s">
        <v>95</v>
      </c>
      <c r="AE64" s="38" t="s">
        <v>94</v>
      </c>
      <c r="AF64" s="39" t="s">
        <v>95</v>
      </c>
      <c r="AG64" s="38" t="s">
        <v>94</v>
      </c>
      <c r="AH64" s="39" t="s">
        <v>95</v>
      </c>
      <c r="AI64" s="38" t="s">
        <v>94</v>
      </c>
      <c r="AJ64" s="39" t="s">
        <v>95</v>
      </c>
      <c r="AK64" s="38" t="s">
        <v>94</v>
      </c>
      <c r="AL64" s="39" t="s">
        <v>95</v>
      </c>
      <c r="AM64" s="38" t="s">
        <v>94</v>
      </c>
      <c r="AN64" s="39" t="s">
        <v>95</v>
      </c>
      <c r="AO64" s="38" t="s">
        <v>94</v>
      </c>
      <c r="AP64" s="40" t="s">
        <v>95</v>
      </c>
      <c r="AQ64" s="38" t="s">
        <v>94</v>
      </c>
      <c r="AR64" s="40" t="s">
        <v>95</v>
      </c>
      <c r="AS64" s="38" t="s">
        <v>94</v>
      </c>
      <c r="AT64" s="39" t="s">
        <v>95</v>
      </c>
      <c r="AU64" s="38" t="s">
        <v>94</v>
      </c>
      <c r="AV64" s="40" t="s">
        <v>1079</v>
      </c>
      <c r="AW64" s="38" t="s">
        <v>94</v>
      </c>
      <c r="AX64" s="39" t="s">
        <v>95</v>
      </c>
      <c r="AY64" s="38" t="s">
        <v>94</v>
      </c>
      <c r="AZ64" s="39" t="s">
        <v>1080</v>
      </c>
      <c r="BA64" s="38" t="s">
        <v>94</v>
      </c>
      <c r="BB64" s="39" t="s">
        <v>95</v>
      </c>
      <c r="BC64" s="38" t="s">
        <v>94</v>
      </c>
      <c r="BD64" s="39" t="s">
        <v>95</v>
      </c>
      <c r="BE64" s="38" t="s">
        <v>94</v>
      </c>
      <c r="BF64" s="40" t="s">
        <v>1081</v>
      </c>
      <c r="BG64" s="38" t="s">
        <v>94</v>
      </c>
      <c r="BH64" s="39" t="s">
        <v>95</v>
      </c>
      <c r="BI64" s="38" t="s">
        <v>94</v>
      </c>
      <c r="BJ64" s="39" t="s">
        <v>95</v>
      </c>
      <c r="BK64" s="38" t="s">
        <v>94</v>
      </c>
      <c r="BL64" s="40" t="s">
        <v>95</v>
      </c>
      <c r="BM64" s="38" t="s">
        <v>94</v>
      </c>
      <c r="BN64" s="40" t="s">
        <v>1082</v>
      </c>
      <c r="BO64" s="38" t="s">
        <v>94</v>
      </c>
      <c r="BP64" s="39" t="s">
        <v>95</v>
      </c>
      <c r="BQ64" s="38" t="s">
        <v>94</v>
      </c>
      <c r="BR64" s="39" t="s">
        <v>95</v>
      </c>
      <c r="BS64" s="38" t="s">
        <v>94</v>
      </c>
      <c r="BT64" s="40" t="s">
        <v>95</v>
      </c>
      <c r="BU64" s="38" t="s">
        <v>94</v>
      </c>
      <c r="BV64" s="39" t="s">
        <v>95</v>
      </c>
      <c r="BW64" s="38" t="s">
        <v>94</v>
      </c>
      <c r="BX64" s="40" t="s">
        <v>95</v>
      </c>
      <c r="BY64" s="38" t="s">
        <v>94</v>
      </c>
      <c r="BZ64" s="39" t="s">
        <v>95</v>
      </c>
      <c r="CA64" s="38" t="s">
        <v>94</v>
      </c>
      <c r="CB64" s="40" t="s">
        <v>95</v>
      </c>
      <c r="CC64" s="38" t="s">
        <v>94</v>
      </c>
      <c r="CD64" s="39" t="s">
        <v>95</v>
      </c>
      <c r="CE64" s="38" t="s">
        <v>94</v>
      </c>
      <c r="CF64" s="39" t="s">
        <v>95</v>
      </c>
      <c r="CG64" s="38" t="s">
        <v>94</v>
      </c>
      <c r="CH64" s="39" t="s">
        <v>95</v>
      </c>
      <c r="CI64" s="38" t="s">
        <v>94</v>
      </c>
      <c r="CJ64" s="39" t="s">
        <v>95</v>
      </c>
      <c r="CK64" s="38" t="s">
        <v>94</v>
      </c>
      <c r="CL64" s="39" t="s">
        <v>95</v>
      </c>
      <c r="CM64" s="38" t="s">
        <v>94</v>
      </c>
      <c r="CN64" s="39" t="s">
        <v>95</v>
      </c>
      <c r="CO64" s="38" t="s">
        <v>94</v>
      </c>
      <c r="CP64" s="39" t="s">
        <v>95</v>
      </c>
      <c r="CQ64" s="38" t="s">
        <v>94</v>
      </c>
      <c r="CR64" s="40" t="s">
        <v>95</v>
      </c>
      <c r="CS64" s="38" t="s">
        <v>94</v>
      </c>
      <c r="CT64" s="39" t="s">
        <v>95</v>
      </c>
      <c r="CU64" s="38" t="s">
        <v>94</v>
      </c>
      <c r="CV64" s="39" t="s">
        <v>95</v>
      </c>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92"/>
      <c r="DX64" s="37"/>
      <c r="DY64" s="37"/>
      <c r="DZ64" s="37"/>
      <c r="EA64" s="37"/>
      <c r="EB64" s="37"/>
      <c r="EC64" s="44"/>
      <c r="ED64" s="44"/>
      <c r="EE64" s="44"/>
    </row>
    <row r="65" spans="1:135" s="42" customFormat="1" ht="78" customHeight="1" thickBot="1">
      <c r="A65" s="33">
        <v>62</v>
      </c>
      <c r="B65" s="43"/>
      <c r="C65" s="35" t="s">
        <v>1083</v>
      </c>
      <c r="D65" s="36" t="s">
        <v>126</v>
      </c>
      <c r="E65" s="37">
        <v>561</v>
      </c>
      <c r="F65" s="37" t="s">
        <v>244</v>
      </c>
      <c r="G65" s="38" t="s">
        <v>99</v>
      </c>
      <c r="H65" s="39" t="s">
        <v>1084</v>
      </c>
      <c r="I65" s="38" t="s">
        <v>99</v>
      </c>
      <c r="J65" s="39" t="s">
        <v>1085</v>
      </c>
      <c r="K65" s="38" t="s">
        <v>99</v>
      </c>
      <c r="L65" s="39" t="s">
        <v>1085</v>
      </c>
      <c r="M65" s="38" t="s">
        <v>99</v>
      </c>
      <c r="N65" s="39" t="s">
        <v>1085</v>
      </c>
      <c r="O65" s="38" t="s">
        <v>94</v>
      </c>
      <c r="P65" s="39" t="s">
        <v>1086</v>
      </c>
      <c r="Q65" s="38" t="s">
        <v>94</v>
      </c>
      <c r="R65" s="40" t="s">
        <v>95</v>
      </c>
      <c r="S65" s="38" t="s">
        <v>91</v>
      </c>
      <c r="T65" s="39" t="s">
        <v>1087</v>
      </c>
      <c r="U65" s="38" t="s">
        <v>94</v>
      </c>
      <c r="V65" s="39" t="s">
        <v>1088</v>
      </c>
      <c r="W65" s="38" t="s">
        <v>94</v>
      </c>
      <c r="X65" s="40" t="s">
        <v>95</v>
      </c>
      <c r="Y65" s="38" t="s">
        <v>275</v>
      </c>
      <c r="Z65" s="39" t="s">
        <v>1089</v>
      </c>
      <c r="AA65" s="38" t="s">
        <v>91</v>
      </c>
      <c r="AB65" s="40" t="s">
        <v>1090</v>
      </c>
      <c r="AC65" s="38" t="s">
        <v>156</v>
      </c>
      <c r="AD65" s="39" t="s">
        <v>1091</v>
      </c>
      <c r="AE65" s="38" t="s">
        <v>94</v>
      </c>
      <c r="AF65" s="39" t="s">
        <v>95</v>
      </c>
      <c r="AG65" s="38" t="s">
        <v>94</v>
      </c>
      <c r="AH65" s="39" t="s">
        <v>95</v>
      </c>
      <c r="AI65" s="38" t="s">
        <v>94</v>
      </c>
      <c r="AJ65" s="39" t="s">
        <v>95</v>
      </c>
      <c r="AK65" s="38" t="s">
        <v>94</v>
      </c>
      <c r="AL65" s="39" t="s">
        <v>95</v>
      </c>
      <c r="AM65" s="38" t="s">
        <v>91</v>
      </c>
      <c r="AN65" s="39" t="s">
        <v>1044</v>
      </c>
      <c r="AO65" s="38" t="s">
        <v>156</v>
      </c>
      <c r="AP65" s="40" t="s">
        <v>1045</v>
      </c>
      <c r="AQ65" s="38" t="s">
        <v>94</v>
      </c>
      <c r="AR65" s="40" t="s">
        <v>95</v>
      </c>
      <c r="AS65" s="38" t="s">
        <v>91</v>
      </c>
      <c r="AT65" s="39" t="s">
        <v>1092</v>
      </c>
      <c r="AU65" s="38" t="s">
        <v>94</v>
      </c>
      <c r="AV65" s="40" t="s">
        <v>95</v>
      </c>
      <c r="AW65" s="38" t="s">
        <v>99</v>
      </c>
      <c r="AX65" s="39" t="s">
        <v>681</v>
      </c>
      <c r="AY65" s="38" t="s">
        <v>94</v>
      </c>
      <c r="AZ65" s="39" t="s">
        <v>95</v>
      </c>
      <c r="BA65" s="38" t="s">
        <v>99</v>
      </c>
      <c r="BB65" s="39" t="s">
        <v>1093</v>
      </c>
      <c r="BC65" s="38" t="s">
        <v>94</v>
      </c>
      <c r="BD65" s="39" t="s">
        <v>95</v>
      </c>
      <c r="BE65" s="38" t="s">
        <v>94</v>
      </c>
      <c r="BF65" s="40" t="s">
        <v>95</v>
      </c>
      <c r="BG65" s="38" t="s">
        <v>94</v>
      </c>
      <c r="BH65" s="39" t="s">
        <v>95</v>
      </c>
      <c r="BI65" s="38" t="s">
        <v>94</v>
      </c>
      <c r="BJ65" s="39" t="s">
        <v>95</v>
      </c>
      <c r="BK65" s="38" t="s">
        <v>94</v>
      </c>
      <c r="BL65" s="40" t="s">
        <v>95</v>
      </c>
      <c r="BM65" s="38" t="s">
        <v>94</v>
      </c>
      <c r="BN65" s="40" t="s">
        <v>95</v>
      </c>
      <c r="BO65" s="38" t="s">
        <v>94</v>
      </c>
      <c r="BP65" s="39" t="s">
        <v>95</v>
      </c>
      <c r="BQ65" s="38" t="s">
        <v>99</v>
      </c>
      <c r="BR65" s="39" t="s">
        <v>1094</v>
      </c>
      <c r="BS65" s="38" t="s">
        <v>94</v>
      </c>
      <c r="BT65" s="40" t="s">
        <v>1095</v>
      </c>
      <c r="BU65" s="38" t="s">
        <v>94</v>
      </c>
      <c r="BV65" s="39" t="s">
        <v>95</v>
      </c>
      <c r="BW65" s="38" t="s">
        <v>94</v>
      </c>
      <c r="BX65" s="40" t="s">
        <v>95</v>
      </c>
      <c r="BY65" s="38" t="s">
        <v>94</v>
      </c>
      <c r="BZ65" s="39" t="s">
        <v>95</v>
      </c>
      <c r="CA65" s="38" t="s">
        <v>94</v>
      </c>
      <c r="CB65" s="40" t="s">
        <v>900</v>
      </c>
      <c r="CC65" s="38" t="s">
        <v>94</v>
      </c>
      <c r="CD65" s="39" t="s">
        <v>1096</v>
      </c>
      <c r="CE65" s="38" t="s">
        <v>94</v>
      </c>
      <c r="CF65" s="39" t="s">
        <v>95</v>
      </c>
      <c r="CG65" s="38" t="s">
        <v>94</v>
      </c>
      <c r="CH65" s="39" t="s">
        <v>95</v>
      </c>
      <c r="CI65" s="38" t="s">
        <v>94</v>
      </c>
      <c r="CJ65" s="39" t="s">
        <v>95</v>
      </c>
      <c r="CK65" s="38" t="s">
        <v>94</v>
      </c>
      <c r="CL65" s="39" t="s">
        <v>95</v>
      </c>
      <c r="CM65" s="38" t="s">
        <v>94</v>
      </c>
      <c r="CN65" s="39" t="s">
        <v>95</v>
      </c>
      <c r="CO65" s="38" t="s">
        <v>94</v>
      </c>
      <c r="CP65" s="39" t="s">
        <v>95</v>
      </c>
      <c r="CQ65" s="38" t="s">
        <v>94</v>
      </c>
      <c r="CR65" s="40" t="s">
        <v>95</v>
      </c>
      <c r="CS65" s="38" t="s">
        <v>94</v>
      </c>
      <c r="CT65" s="39" t="s">
        <v>95</v>
      </c>
      <c r="CU65" s="38" t="s">
        <v>91</v>
      </c>
      <c r="CV65" s="39" t="s">
        <v>1097</v>
      </c>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92"/>
      <c r="DX65" s="37"/>
      <c r="DY65" s="37"/>
      <c r="DZ65" s="37"/>
      <c r="EA65" s="37"/>
      <c r="EB65" s="37"/>
      <c r="EC65" s="44"/>
    </row>
    <row r="66" spans="1:135" s="42" customFormat="1" ht="31.5" customHeight="1" thickBot="1">
      <c r="A66" s="33">
        <v>63</v>
      </c>
      <c r="B66" s="43"/>
      <c r="C66" s="35" t="s">
        <v>1098</v>
      </c>
      <c r="D66" s="36" t="s">
        <v>741</v>
      </c>
      <c r="E66" s="37">
        <v>422</v>
      </c>
      <c r="F66" s="37" t="s">
        <v>127</v>
      </c>
      <c r="G66" s="38" t="s">
        <v>94</v>
      </c>
      <c r="H66" s="39" t="s">
        <v>95</v>
      </c>
      <c r="I66" s="38" t="s">
        <v>91</v>
      </c>
      <c r="J66" s="39" t="s">
        <v>1099</v>
      </c>
      <c r="K66" s="38" t="s">
        <v>94</v>
      </c>
      <c r="L66" s="39" t="s">
        <v>95</v>
      </c>
      <c r="M66" s="38" t="s">
        <v>94</v>
      </c>
      <c r="N66" s="39" t="s">
        <v>95</v>
      </c>
      <c r="O66" s="38" t="s">
        <v>94</v>
      </c>
      <c r="P66" s="39" t="s">
        <v>95</v>
      </c>
      <c r="Q66" s="38" t="s">
        <v>94</v>
      </c>
      <c r="R66" s="40" t="s">
        <v>95</v>
      </c>
      <c r="S66" s="38" t="s">
        <v>91</v>
      </c>
      <c r="T66" s="39" t="s">
        <v>1100</v>
      </c>
      <c r="U66" s="38" t="s">
        <v>99</v>
      </c>
      <c r="V66" s="39" t="s">
        <v>1101</v>
      </c>
      <c r="W66" s="38" t="s">
        <v>94</v>
      </c>
      <c r="X66" s="40" t="s">
        <v>95</v>
      </c>
      <c r="Y66" s="38" t="s">
        <v>94</v>
      </c>
      <c r="Z66" s="39" t="s">
        <v>95</v>
      </c>
      <c r="AA66" s="38" t="s">
        <v>94</v>
      </c>
      <c r="AB66" s="40" t="s">
        <v>95</v>
      </c>
      <c r="AC66" s="38" t="s">
        <v>94</v>
      </c>
      <c r="AD66" s="39" t="s">
        <v>95</v>
      </c>
      <c r="AE66" s="38" t="s">
        <v>94</v>
      </c>
      <c r="AF66" s="39" t="s">
        <v>95</v>
      </c>
      <c r="AG66" s="38" t="s">
        <v>94</v>
      </c>
      <c r="AH66" s="39" t="s">
        <v>95</v>
      </c>
      <c r="AI66" s="38" t="s">
        <v>99</v>
      </c>
      <c r="AJ66" s="39" t="s">
        <v>1102</v>
      </c>
      <c r="AK66" s="38" t="s">
        <v>94</v>
      </c>
      <c r="AL66" s="39" t="s">
        <v>95</v>
      </c>
      <c r="AM66" s="38" t="s">
        <v>94</v>
      </c>
      <c r="AN66" s="39" t="s">
        <v>95</v>
      </c>
      <c r="AO66" s="38" t="s">
        <v>94</v>
      </c>
      <c r="AP66" s="40" t="s">
        <v>95</v>
      </c>
      <c r="AQ66" s="38" t="s">
        <v>94</v>
      </c>
      <c r="AR66" s="40" t="s">
        <v>95</v>
      </c>
      <c r="AS66" s="38" t="s">
        <v>99</v>
      </c>
      <c r="AT66" s="39" t="s">
        <v>1103</v>
      </c>
      <c r="AU66" s="38" t="s">
        <v>94</v>
      </c>
      <c r="AV66" s="40" t="s">
        <v>95</v>
      </c>
      <c r="AW66" s="38" t="s">
        <v>94</v>
      </c>
      <c r="AX66" s="39" t="s">
        <v>95</v>
      </c>
      <c r="AY66" s="38" t="s">
        <v>94</v>
      </c>
      <c r="AZ66" s="39" t="s">
        <v>95</v>
      </c>
      <c r="BA66" s="38" t="s">
        <v>94</v>
      </c>
      <c r="BB66" s="39" t="s">
        <v>95</v>
      </c>
      <c r="BC66" s="38" t="s">
        <v>91</v>
      </c>
      <c r="BD66" s="39" t="s">
        <v>1104</v>
      </c>
      <c r="BE66" s="38" t="s">
        <v>94</v>
      </c>
      <c r="BF66" s="40" t="s">
        <v>95</v>
      </c>
      <c r="BG66" s="38" t="s">
        <v>94</v>
      </c>
      <c r="BH66" s="39" t="s">
        <v>95</v>
      </c>
      <c r="BI66" s="38" t="s">
        <v>94</v>
      </c>
      <c r="BJ66" s="39" t="s">
        <v>95</v>
      </c>
      <c r="BK66" s="38" t="s">
        <v>94</v>
      </c>
      <c r="BL66" s="40" t="s">
        <v>95</v>
      </c>
      <c r="BM66" s="38" t="s">
        <v>94</v>
      </c>
      <c r="BN66" s="40" t="s">
        <v>95</v>
      </c>
      <c r="BO66" s="38" t="s">
        <v>91</v>
      </c>
      <c r="BP66" s="39" t="s">
        <v>1105</v>
      </c>
      <c r="BQ66" s="38" t="s">
        <v>99</v>
      </c>
      <c r="BR66" s="39" t="s">
        <v>1106</v>
      </c>
      <c r="BS66" s="38" t="s">
        <v>91</v>
      </c>
      <c r="BT66" s="40" t="s">
        <v>187</v>
      </c>
      <c r="BU66" s="38" t="s">
        <v>94</v>
      </c>
      <c r="BV66" s="39" t="s">
        <v>95</v>
      </c>
      <c r="BW66" s="38" t="s">
        <v>99</v>
      </c>
      <c r="BX66" s="40" t="s">
        <v>1107</v>
      </c>
      <c r="BY66" s="38" t="s">
        <v>99</v>
      </c>
      <c r="BZ66" s="39" t="s">
        <v>1108</v>
      </c>
      <c r="CA66" s="38" t="s">
        <v>92</v>
      </c>
      <c r="CB66" s="40" t="s">
        <v>189</v>
      </c>
      <c r="CC66" s="38" t="s">
        <v>99</v>
      </c>
      <c r="CD66" s="39" t="s">
        <v>1109</v>
      </c>
      <c r="CE66" s="38" t="s">
        <v>93</v>
      </c>
      <c r="CF66" s="39" t="s">
        <v>394</v>
      </c>
      <c r="CG66" s="38" t="s">
        <v>94</v>
      </c>
      <c r="CH66" s="39" t="s">
        <v>95</v>
      </c>
      <c r="CI66" s="38" t="s">
        <v>94</v>
      </c>
      <c r="CJ66" s="39" t="s">
        <v>95</v>
      </c>
      <c r="CK66" s="38" t="s">
        <v>91</v>
      </c>
      <c r="CL66" s="39" t="s">
        <v>1110</v>
      </c>
      <c r="CM66" s="38" t="s">
        <v>94</v>
      </c>
      <c r="CN66" s="39" t="s">
        <v>95</v>
      </c>
      <c r="CO66" s="38" t="s">
        <v>99</v>
      </c>
      <c r="CP66" s="39" t="s">
        <v>1111</v>
      </c>
      <c r="CQ66" s="38" t="s">
        <v>94</v>
      </c>
      <c r="CR66" s="40" t="s">
        <v>95</v>
      </c>
      <c r="CS66" s="38" t="s">
        <v>94</v>
      </c>
      <c r="CT66" s="39" t="s">
        <v>95</v>
      </c>
      <c r="CU66" s="38" t="s">
        <v>94</v>
      </c>
      <c r="CV66" s="39" t="s">
        <v>95</v>
      </c>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92"/>
      <c r="DX66" s="37"/>
      <c r="DY66" s="37"/>
      <c r="DZ66" s="37"/>
      <c r="EA66" s="37"/>
      <c r="EB66" s="37"/>
    </row>
    <row r="67" spans="1:135" s="42" customFormat="1" ht="31.5" customHeight="1" thickBot="1">
      <c r="A67" s="33">
        <v>64</v>
      </c>
      <c r="B67" s="43"/>
      <c r="C67" s="35" t="s">
        <v>1112</v>
      </c>
      <c r="D67" s="36" t="s">
        <v>303</v>
      </c>
      <c r="E67" s="37">
        <v>315</v>
      </c>
      <c r="F67" s="37" t="s">
        <v>88</v>
      </c>
      <c r="G67" s="38" t="s">
        <v>92</v>
      </c>
      <c r="H67" s="39" t="s">
        <v>1113</v>
      </c>
      <c r="I67" s="38" t="s">
        <v>92</v>
      </c>
      <c r="J67" s="39" t="s">
        <v>1114</v>
      </c>
      <c r="K67" s="38" t="s">
        <v>99</v>
      </c>
      <c r="L67" s="39" t="s">
        <v>1115</v>
      </c>
      <c r="M67" s="38" t="s">
        <v>91</v>
      </c>
      <c r="N67" s="39" t="s">
        <v>1115</v>
      </c>
      <c r="O67" s="38" t="s">
        <v>92</v>
      </c>
      <c r="P67" s="39" t="s">
        <v>1115</v>
      </c>
      <c r="Q67" s="38" t="s">
        <v>94</v>
      </c>
      <c r="R67" s="40" t="s">
        <v>95</v>
      </c>
      <c r="S67" s="38" t="s">
        <v>94</v>
      </c>
      <c r="T67" s="39" t="s">
        <v>305</v>
      </c>
      <c r="U67" s="38" t="s">
        <v>94</v>
      </c>
      <c r="V67" s="39" t="s">
        <v>305</v>
      </c>
      <c r="W67" s="38" t="s">
        <v>94</v>
      </c>
      <c r="X67" s="40" t="s">
        <v>1068</v>
      </c>
      <c r="Y67" s="38" t="s">
        <v>91</v>
      </c>
      <c r="Z67" s="39" t="s">
        <v>1116</v>
      </c>
      <c r="AA67" s="38" t="s">
        <v>91</v>
      </c>
      <c r="AB67" s="40" t="s">
        <v>1117</v>
      </c>
      <c r="AC67" s="38" t="s">
        <v>94</v>
      </c>
      <c r="AD67" s="39" t="s">
        <v>1068</v>
      </c>
      <c r="AE67" s="38" t="s">
        <v>94</v>
      </c>
      <c r="AF67" s="39" t="s">
        <v>1068</v>
      </c>
      <c r="AG67" s="38" t="s">
        <v>94</v>
      </c>
      <c r="AH67" s="39" t="s">
        <v>1068</v>
      </c>
      <c r="AI67" s="38" t="s">
        <v>94</v>
      </c>
      <c r="AJ67" s="39" t="s">
        <v>95</v>
      </c>
      <c r="AK67" s="38" t="s">
        <v>94</v>
      </c>
      <c r="AL67" s="39" t="s">
        <v>305</v>
      </c>
      <c r="AM67" s="38" t="s">
        <v>99</v>
      </c>
      <c r="AN67" s="39" t="s">
        <v>1118</v>
      </c>
      <c r="AO67" s="38" t="s">
        <v>91</v>
      </c>
      <c r="AP67" s="40" t="s">
        <v>1119</v>
      </c>
      <c r="AQ67" s="38" t="s">
        <v>99</v>
      </c>
      <c r="AR67" s="40" t="s">
        <v>1120</v>
      </c>
      <c r="AS67" s="38" t="s">
        <v>91</v>
      </c>
      <c r="AT67" s="39" t="s">
        <v>1121</v>
      </c>
      <c r="AU67" s="38" t="s">
        <v>94</v>
      </c>
      <c r="AV67" s="40" t="s">
        <v>95</v>
      </c>
      <c r="AW67" s="38" t="s">
        <v>94</v>
      </c>
      <c r="AX67" s="39" t="s">
        <v>95</v>
      </c>
      <c r="AY67" s="38" t="s">
        <v>94</v>
      </c>
      <c r="AZ67" s="39" t="s">
        <v>305</v>
      </c>
      <c r="BA67" s="38" t="s">
        <v>91</v>
      </c>
      <c r="BB67" s="39" t="s">
        <v>1121</v>
      </c>
      <c r="BC67" s="38" t="s">
        <v>156</v>
      </c>
      <c r="BD67" s="39" t="s">
        <v>1122</v>
      </c>
      <c r="BE67" s="38" t="s">
        <v>94</v>
      </c>
      <c r="BF67" s="40" t="s">
        <v>305</v>
      </c>
      <c r="BG67" s="38" t="s">
        <v>94</v>
      </c>
      <c r="BH67" s="39" t="s">
        <v>305</v>
      </c>
      <c r="BI67" s="38" t="s">
        <v>94</v>
      </c>
      <c r="BJ67" s="39" t="s">
        <v>305</v>
      </c>
      <c r="BK67" s="38" t="s">
        <v>94</v>
      </c>
      <c r="BL67" s="40" t="s">
        <v>305</v>
      </c>
      <c r="BM67" s="38" t="s">
        <v>94</v>
      </c>
      <c r="BN67" s="40" t="s">
        <v>305</v>
      </c>
      <c r="BO67" s="38" t="s">
        <v>94</v>
      </c>
      <c r="BP67" s="39" t="s">
        <v>1123</v>
      </c>
      <c r="BQ67" s="38" t="s">
        <v>94</v>
      </c>
      <c r="BR67" s="39" t="s">
        <v>1124</v>
      </c>
      <c r="BS67" s="38" t="s">
        <v>91</v>
      </c>
      <c r="BT67" s="40" t="s">
        <v>1125</v>
      </c>
      <c r="BU67" s="38" t="s">
        <v>94</v>
      </c>
      <c r="BV67" s="39" t="s">
        <v>1126</v>
      </c>
      <c r="BW67" s="38" t="s">
        <v>94</v>
      </c>
      <c r="BX67" s="40" t="s">
        <v>95</v>
      </c>
      <c r="BY67" s="38" t="s">
        <v>94</v>
      </c>
      <c r="BZ67" s="93" t="s">
        <v>1127</v>
      </c>
      <c r="CA67" s="38" t="s">
        <v>93</v>
      </c>
      <c r="CB67" s="40" t="s">
        <v>315</v>
      </c>
      <c r="CC67" s="38" t="s">
        <v>93</v>
      </c>
      <c r="CD67" s="39" t="s">
        <v>316</v>
      </c>
      <c r="CE67" s="38" t="s">
        <v>93</v>
      </c>
      <c r="CF67" s="39" t="s">
        <v>1128</v>
      </c>
      <c r="CG67" s="38" t="s">
        <v>92</v>
      </c>
      <c r="CH67" s="39" t="s">
        <v>1129</v>
      </c>
      <c r="CI67" s="38" t="s">
        <v>92</v>
      </c>
      <c r="CJ67" s="39" t="s">
        <v>1130</v>
      </c>
      <c r="CK67" s="38" t="s">
        <v>94</v>
      </c>
      <c r="CL67" s="39" t="s">
        <v>95</v>
      </c>
      <c r="CM67" s="38" t="s">
        <v>94</v>
      </c>
      <c r="CN67" s="39" t="s">
        <v>95</v>
      </c>
      <c r="CO67" s="38" t="s">
        <v>92</v>
      </c>
      <c r="CP67" s="39" t="s">
        <v>1131</v>
      </c>
      <c r="CQ67" s="38" t="s">
        <v>94</v>
      </c>
      <c r="CR67" s="40" t="s">
        <v>95</v>
      </c>
      <c r="CS67" s="38" t="s">
        <v>94</v>
      </c>
      <c r="CT67" s="39" t="s">
        <v>95</v>
      </c>
      <c r="CU67" s="38" t="s">
        <v>94</v>
      </c>
      <c r="CV67" s="39" t="s">
        <v>95</v>
      </c>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92" t="s">
        <v>1132</v>
      </c>
      <c r="DX67" s="37"/>
      <c r="DY67" s="37"/>
      <c r="DZ67" s="37"/>
      <c r="EA67" s="37"/>
      <c r="EB67" s="37"/>
    </row>
    <row r="68" spans="1:135" s="44" customFormat="1" ht="31.5" customHeight="1" thickBot="1">
      <c r="A68" s="33">
        <v>65</v>
      </c>
      <c r="B68" s="43"/>
      <c r="C68" s="35" t="s">
        <v>1133</v>
      </c>
      <c r="D68" s="36" t="s">
        <v>200</v>
      </c>
      <c r="E68" s="37">
        <v>603</v>
      </c>
      <c r="F68" s="37" t="s">
        <v>986</v>
      </c>
      <c r="G68" s="38" t="s">
        <v>94</v>
      </c>
      <c r="H68" s="39" t="s">
        <v>95</v>
      </c>
      <c r="I68" s="38" t="s">
        <v>93</v>
      </c>
      <c r="J68" s="39" t="s">
        <v>1134</v>
      </c>
      <c r="K68" s="38" t="s">
        <v>94</v>
      </c>
      <c r="L68" s="39" t="s">
        <v>95</v>
      </c>
      <c r="M68" s="38" t="s">
        <v>94</v>
      </c>
      <c r="N68" s="39" t="s">
        <v>95</v>
      </c>
      <c r="O68" s="38" t="s">
        <v>94</v>
      </c>
      <c r="P68" s="39" t="s">
        <v>95</v>
      </c>
      <c r="Q68" s="38" t="s">
        <v>94</v>
      </c>
      <c r="R68" s="40" t="s">
        <v>95</v>
      </c>
      <c r="S68" s="38" t="s">
        <v>94</v>
      </c>
      <c r="T68" s="39" t="s">
        <v>95</v>
      </c>
      <c r="U68" s="38" t="s">
        <v>91</v>
      </c>
      <c r="V68" s="39" t="s">
        <v>1135</v>
      </c>
      <c r="W68" s="38" t="s">
        <v>94</v>
      </c>
      <c r="X68" s="40" t="s">
        <v>95</v>
      </c>
      <c r="Y68" s="38" t="s">
        <v>91</v>
      </c>
      <c r="Z68" s="39" t="s">
        <v>1136</v>
      </c>
      <c r="AA68" s="38" t="s">
        <v>94</v>
      </c>
      <c r="AB68" s="40" t="s">
        <v>95</v>
      </c>
      <c r="AC68" s="38" t="s">
        <v>94</v>
      </c>
      <c r="AD68" s="39" t="s">
        <v>95</v>
      </c>
      <c r="AE68" s="38" t="s">
        <v>94</v>
      </c>
      <c r="AF68" s="39" t="s">
        <v>95</v>
      </c>
      <c r="AG68" s="38" t="s">
        <v>94</v>
      </c>
      <c r="AH68" s="39" t="s">
        <v>95</v>
      </c>
      <c r="AI68" s="38" t="s">
        <v>94</v>
      </c>
      <c r="AJ68" s="39" t="s">
        <v>95</v>
      </c>
      <c r="AK68" s="38" t="s">
        <v>91</v>
      </c>
      <c r="AL68" s="39" t="s">
        <v>1137</v>
      </c>
      <c r="AM68" s="38" t="s">
        <v>94</v>
      </c>
      <c r="AN68" s="39" t="s">
        <v>95</v>
      </c>
      <c r="AO68" s="38" t="s">
        <v>94</v>
      </c>
      <c r="AP68" s="40" t="s">
        <v>95</v>
      </c>
      <c r="AQ68" s="38" t="s">
        <v>94</v>
      </c>
      <c r="AR68" s="40" t="s">
        <v>95</v>
      </c>
      <c r="AS68" s="38" t="s">
        <v>91</v>
      </c>
      <c r="AT68" s="39" t="s">
        <v>1138</v>
      </c>
      <c r="AU68" s="38" t="s">
        <v>94</v>
      </c>
      <c r="AV68" s="40" t="s">
        <v>95</v>
      </c>
      <c r="AW68" s="38" t="s">
        <v>94</v>
      </c>
      <c r="AX68" s="39" t="s">
        <v>95</v>
      </c>
      <c r="AY68" s="38" t="s">
        <v>94</v>
      </c>
      <c r="AZ68" s="39" t="s">
        <v>95</v>
      </c>
      <c r="BA68" s="38" t="s">
        <v>91</v>
      </c>
      <c r="BB68" s="39" t="s">
        <v>1139</v>
      </c>
      <c r="BC68" s="38" t="s">
        <v>91</v>
      </c>
      <c r="BD68" s="39" t="s">
        <v>1140</v>
      </c>
      <c r="BE68" s="38" t="s">
        <v>94</v>
      </c>
      <c r="BF68" s="40" t="s">
        <v>95</v>
      </c>
      <c r="BG68" s="38" t="s">
        <v>94</v>
      </c>
      <c r="BH68" s="39" t="s">
        <v>95</v>
      </c>
      <c r="BI68" s="38" t="s">
        <v>94</v>
      </c>
      <c r="BJ68" s="39" t="s">
        <v>95</v>
      </c>
      <c r="BK68" s="38" t="s">
        <v>94</v>
      </c>
      <c r="BL68" s="40" t="s">
        <v>95</v>
      </c>
      <c r="BM68" s="38" t="s">
        <v>94</v>
      </c>
      <c r="BN68" s="40" t="s">
        <v>95</v>
      </c>
      <c r="BO68" s="38" t="s">
        <v>94</v>
      </c>
      <c r="BP68" s="39" t="s">
        <v>95</v>
      </c>
      <c r="BQ68" s="38" t="s">
        <v>92</v>
      </c>
      <c r="BR68" s="39" t="s">
        <v>1141</v>
      </c>
      <c r="BS68" s="38" t="s">
        <v>91</v>
      </c>
      <c r="BT68" s="40" t="s">
        <v>1142</v>
      </c>
      <c r="BU68" s="38" t="s">
        <v>94</v>
      </c>
      <c r="BV68" s="39" t="s">
        <v>95</v>
      </c>
      <c r="BW68" s="38" t="s">
        <v>94</v>
      </c>
      <c r="BX68" s="40" t="s">
        <v>95</v>
      </c>
      <c r="BY68" s="38" t="s">
        <v>94</v>
      </c>
      <c r="BZ68" s="39" t="s">
        <v>95</v>
      </c>
      <c r="CA68" s="38" t="s">
        <v>94</v>
      </c>
      <c r="CB68" s="40" t="s">
        <v>95</v>
      </c>
      <c r="CC68" s="38" t="s">
        <v>94</v>
      </c>
      <c r="CD68" s="39" t="s">
        <v>1143</v>
      </c>
      <c r="CE68" s="38" t="s">
        <v>91</v>
      </c>
      <c r="CF68" s="39" t="s">
        <v>1144</v>
      </c>
      <c r="CG68" s="38" t="s">
        <v>94</v>
      </c>
      <c r="CH68" s="39" t="s">
        <v>95</v>
      </c>
      <c r="CI68" s="38" t="s">
        <v>94</v>
      </c>
      <c r="CJ68" s="39" t="s">
        <v>95</v>
      </c>
      <c r="CK68" s="38" t="s">
        <v>94</v>
      </c>
      <c r="CL68" s="39" t="s">
        <v>95</v>
      </c>
      <c r="CM68" s="38" t="s">
        <v>94</v>
      </c>
      <c r="CN68" s="39" t="s">
        <v>95</v>
      </c>
      <c r="CO68" s="38" t="s">
        <v>91</v>
      </c>
      <c r="CP68" s="39" t="s">
        <v>1145</v>
      </c>
      <c r="CQ68" s="38" t="s">
        <v>91</v>
      </c>
      <c r="CR68" s="40" t="s">
        <v>1146</v>
      </c>
      <c r="CS68" s="38" t="s">
        <v>94</v>
      </c>
      <c r="CT68" s="39" t="s">
        <v>95</v>
      </c>
      <c r="CU68" s="38" t="s">
        <v>94</v>
      </c>
      <c r="CV68" s="39" t="s">
        <v>95</v>
      </c>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92"/>
      <c r="DX68" s="37"/>
      <c r="DY68" s="37"/>
      <c r="DZ68" s="37"/>
      <c r="EA68" s="37"/>
      <c r="EB68" s="37"/>
      <c r="EC68" s="42"/>
      <c r="ED68" s="42"/>
      <c r="EE68" s="42"/>
    </row>
    <row r="69" spans="1:135" s="44" customFormat="1" ht="31.5" customHeight="1" thickBot="1">
      <c r="A69" s="33">
        <v>66</v>
      </c>
      <c r="B69" s="43"/>
      <c r="C69" s="35" t="s">
        <v>1147</v>
      </c>
      <c r="D69" s="36" t="s">
        <v>772</v>
      </c>
      <c r="E69" s="37">
        <v>325</v>
      </c>
      <c r="F69" s="37" t="s">
        <v>722</v>
      </c>
      <c r="G69" s="38" t="s">
        <v>94</v>
      </c>
      <c r="H69" s="39" t="s">
        <v>95</v>
      </c>
      <c r="I69" s="38" t="s">
        <v>94</v>
      </c>
      <c r="J69" s="39" t="s">
        <v>95</v>
      </c>
      <c r="K69" s="38" t="s">
        <v>156</v>
      </c>
      <c r="L69" s="39" t="s">
        <v>1148</v>
      </c>
      <c r="M69" s="38" t="s">
        <v>94</v>
      </c>
      <c r="N69" s="39" t="s">
        <v>95</v>
      </c>
      <c r="O69" s="38" t="s">
        <v>94</v>
      </c>
      <c r="P69" s="39" t="s">
        <v>95</v>
      </c>
      <c r="Q69" s="38" t="s">
        <v>94</v>
      </c>
      <c r="R69" s="40" t="s">
        <v>95</v>
      </c>
      <c r="S69" s="38" t="s">
        <v>94</v>
      </c>
      <c r="T69" s="39" t="s">
        <v>95</v>
      </c>
      <c r="U69" s="38" t="s">
        <v>94</v>
      </c>
      <c r="V69" s="39" t="s">
        <v>95</v>
      </c>
      <c r="W69" s="38" t="s">
        <v>94</v>
      </c>
      <c r="X69" s="40" t="s">
        <v>95</v>
      </c>
      <c r="Y69" s="38" t="s">
        <v>94</v>
      </c>
      <c r="Z69" s="39" t="s">
        <v>95</v>
      </c>
      <c r="AA69" s="38" t="s">
        <v>94</v>
      </c>
      <c r="AB69" s="40" t="s">
        <v>95</v>
      </c>
      <c r="AC69" s="38" t="s">
        <v>156</v>
      </c>
      <c r="AD69" s="39" t="s">
        <v>1149</v>
      </c>
      <c r="AE69" s="38" t="s">
        <v>94</v>
      </c>
      <c r="AF69" s="39" t="s">
        <v>95</v>
      </c>
      <c r="AG69" s="38" t="s">
        <v>94</v>
      </c>
      <c r="AH69" s="39" t="s">
        <v>95</v>
      </c>
      <c r="AI69" s="38" t="s">
        <v>94</v>
      </c>
      <c r="AJ69" s="39" t="s">
        <v>95</v>
      </c>
      <c r="AK69" s="38" t="s">
        <v>156</v>
      </c>
      <c r="AL69" s="39" t="s">
        <v>1150</v>
      </c>
      <c r="AM69" s="38" t="s">
        <v>94</v>
      </c>
      <c r="AN69" s="39" t="s">
        <v>95</v>
      </c>
      <c r="AO69" s="38" t="s">
        <v>94</v>
      </c>
      <c r="AP69" s="40" t="s">
        <v>95</v>
      </c>
      <c r="AQ69" s="38" t="s">
        <v>94</v>
      </c>
      <c r="AR69" s="40" t="s">
        <v>95</v>
      </c>
      <c r="AS69" s="38" t="s">
        <v>94</v>
      </c>
      <c r="AT69" s="39" t="s">
        <v>95</v>
      </c>
      <c r="AU69" s="38" t="s">
        <v>94</v>
      </c>
      <c r="AV69" s="40" t="s">
        <v>95</v>
      </c>
      <c r="AW69" s="38" t="s">
        <v>94</v>
      </c>
      <c r="AX69" s="39" t="s">
        <v>95</v>
      </c>
      <c r="AY69" s="38" t="s">
        <v>94</v>
      </c>
      <c r="AZ69" s="39" t="s">
        <v>95</v>
      </c>
      <c r="BA69" s="38" t="s">
        <v>156</v>
      </c>
      <c r="BB69" s="39" t="s">
        <v>1151</v>
      </c>
      <c r="BC69" s="38" t="s">
        <v>94</v>
      </c>
      <c r="BD69" s="39" t="s">
        <v>95</v>
      </c>
      <c r="BE69" s="38" t="s">
        <v>94</v>
      </c>
      <c r="BF69" s="40" t="s">
        <v>95</v>
      </c>
      <c r="BG69" s="38" t="s">
        <v>94</v>
      </c>
      <c r="BH69" s="39" t="s">
        <v>95</v>
      </c>
      <c r="BI69" s="38" t="s">
        <v>94</v>
      </c>
      <c r="BJ69" s="39" t="s">
        <v>95</v>
      </c>
      <c r="BK69" s="38" t="s">
        <v>94</v>
      </c>
      <c r="BL69" s="40" t="s">
        <v>95</v>
      </c>
      <c r="BM69" s="38" t="s">
        <v>94</v>
      </c>
      <c r="BN69" s="40" t="s">
        <v>95</v>
      </c>
      <c r="BO69" s="38" t="s">
        <v>94</v>
      </c>
      <c r="BP69" s="39" t="s">
        <v>95</v>
      </c>
      <c r="BQ69" s="38" t="s">
        <v>94</v>
      </c>
      <c r="BR69" s="39" t="s">
        <v>95</v>
      </c>
      <c r="BS69" s="38" t="s">
        <v>94</v>
      </c>
      <c r="BT69" s="40" t="s">
        <v>95</v>
      </c>
      <c r="BU69" s="38" t="s">
        <v>94</v>
      </c>
      <c r="BV69" s="39" t="s">
        <v>95</v>
      </c>
      <c r="BW69" s="38" t="s">
        <v>94</v>
      </c>
      <c r="BX69" s="40" t="s">
        <v>95</v>
      </c>
      <c r="BY69" s="38" t="s">
        <v>94</v>
      </c>
      <c r="BZ69" s="39" t="s">
        <v>95</v>
      </c>
      <c r="CA69" s="38" t="s">
        <v>94</v>
      </c>
      <c r="CB69" s="40" t="s">
        <v>95</v>
      </c>
      <c r="CC69" s="38" t="s">
        <v>99</v>
      </c>
      <c r="CD69" s="39" t="s">
        <v>1152</v>
      </c>
      <c r="CE69" s="38" t="s">
        <v>94</v>
      </c>
      <c r="CF69" s="39" t="s">
        <v>95</v>
      </c>
      <c r="CG69" s="38" t="s">
        <v>94</v>
      </c>
      <c r="CH69" s="39" t="s">
        <v>95</v>
      </c>
      <c r="CI69" s="38" t="s">
        <v>94</v>
      </c>
      <c r="CJ69" s="39" t="s">
        <v>95</v>
      </c>
      <c r="CK69" s="38" t="s">
        <v>94</v>
      </c>
      <c r="CL69" s="39" t="s">
        <v>95</v>
      </c>
      <c r="CM69" s="38" t="s">
        <v>94</v>
      </c>
      <c r="CN69" s="39" t="s">
        <v>95</v>
      </c>
      <c r="CO69" s="38" t="s">
        <v>94</v>
      </c>
      <c r="CP69" s="39" t="s">
        <v>95</v>
      </c>
      <c r="CQ69" s="38" t="s">
        <v>94</v>
      </c>
      <c r="CR69" s="40" t="s">
        <v>95</v>
      </c>
      <c r="CS69" s="38" t="s">
        <v>94</v>
      </c>
      <c r="CT69" s="39" t="s">
        <v>1153</v>
      </c>
      <c r="CU69" s="38" t="s">
        <v>94</v>
      </c>
      <c r="CV69" s="39" t="s">
        <v>1154</v>
      </c>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92"/>
      <c r="DX69" s="37"/>
      <c r="DY69" s="37"/>
      <c r="DZ69" s="37"/>
      <c r="EA69" s="37"/>
      <c r="EB69" s="37"/>
    </row>
    <row r="70" spans="1:135" s="42" customFormat="1" ht="31.5" customHeight="1" thickBot="1">
      <c r="A70" s="33">
        <v>67</v>
      </c>
      <c r="B70" s="43"/>
      <c r="C70" s="35" t="s">
        <v>1155</v>
      </c>
      <c r="D70" s="36" t="s">
        <v>668</v>
      </c>
      <c r="E70" s="37">
        <v>423</v>
      </c>
      <c r="F70" s="37" t="s">
        <v>127</v>
      </c>
      <c r="G70" s="38" t="s">
        <v>99</v>
      </c>
      <c r="H70" s="39" t="s">
        <v>1156</v>
      </c>
      <c r="I70" s="38" t="s">
        <v>94</v>
      </c>
      <c r="J70" s="39" t="s">
        <v>95</v>
      </c>
      <c r="K70" s="38" t="s">
        <v>99</v>
      </c>
      <c r="L70" s="39" t="s">
        <v>1157</v>
      </c>
      <c r="M70" s="38" t="s">
        <v>99</v>
      </c>
      <c r="N70" s="39" t="s">
        <v>1158</v>
      </c>
      <c r="O70" s="38" t="s">
        <v>91</v>
      </c>
      <c r="P70" s="39" t="s">
        <v>1159</v>
      </c>
      <c r="Q70" s="38" t="s">
        <v>94</v>
      </c>
      <c r="R70" s="40" t="s">
        <v>95</v>
      </c>
      <c r="S70" s="38" t="s">
        <v>94</v>
      </c>
      <c r="T70" s="39" t="s">
        <v>95</v>
      </c>
      <c r="U70" s="38" t="s">
        <v>94</v>
      </c>
      <c r="V70" s="39" t="s">
        <v>95</v>
      </c>
      <c r="W70" s="38" t="s">
        <v>94</v>
      </c>
      <c r="X70" s="40" t="s">
        <v>95</v>
      </c>
      <c r="Y70" s="38" t="s">
        <v>94</v>
      </c>
      <c r="Z70" s="39" t="s">
        <v>95</v>
      </c>
      <c r="AA70" s="38" t="s">
        <v>94</v>
      </c>
      <c r="AB70" s="40" t="s">
        <v>95</v>
      </c>
      <c r="AC70" s="38" t="s">
        <v>99</v>
      </c>
      <c r="AD70" s="39" t="s">
        <v>1160</v>
      </c>
      <c r="AE70" s="38" t="s">
        <v>94</v>
      </c>
      <c r="AF70" s="39" t="s">
        <v>95</v>
      </c>
      <c r="AG70" s="38" t="s">
        <v>94</v>
      </c>
      <c r="AH70" s="39" t="s">
        <v>1161</v>
      </c>
      <c r="AI70" s="38" t="s">
        <v>94</v>
      </c>
      <c r="AJ70" s="39" t="s">
        <v>95</v>
      </c>
      <c r="AK70" s="38" t="s">
        <v>91</v>
      </c>
      <c r="AL70" s="39" t="s">
        <v>1162</v>
      </c>
      <c r="AM70" s="38" t="s">
        <v>156</v>
      </c>
      <c r="AN70" s="39" t="s">
        <v>677</v>
      </c>
      <c r="AO70" s="38" t="s">
        <v>91</v>
      </c>
      <c r="AP70" s="40" t="s">
        <v>677</v>
      </c>
      <c r="AQ70" s="38" t="s">
        <v>94</v>
      </c>
      <c r="AR70" s="40" t="s">
        <v>95</v>
      </c>
      <c r="AS70" s="38" t="s">
        <v>156</v>
      </c>
      <c r="AT70" s="39" t="s">
        <v>1163</v>
      </c>
      <c r="AU70" s="38" t="s">
        <v>156</v>
      </c>
      <c r="AV70" s="40" t="s">
        <v>680</v>
      </c>
      <c r="AW70" s="38" t="s">
        <v>275</v>
      </c>
      <c r="AX70" s="39" t="s">
        <v>1164</v>
      </c>
      <c r="AY70" s="38" t="s">
        <v>94</v>
      </c>
      <c r="AZ70" s="39" t="s">
        <v>95</v>
      </c>
      <c r="BA70" s="38" t="s">
        <v>99</v>
      </c>
      <c r="BB70" s="39" t="s">
        <v>1165</v>
      </c>
      <c r="BC70" s="38" t="s">
        <v>91</v>
      </c>
      <c r="BD70" s="39" t="s">
        <v>683</v>
      </c>
      <c r="BE70" s="38" t="s">
        <v>94</v>
      </c>
      <c r="BF70" s="40" t="s">
        <v>95</v>
      </c>
      <c r="BG70" s="38" t="s">
        <v>156</v>
      </c>
      <c r="BH70" s="39" t="s">
        <v>1166</v>
      </c>
      <c r="BI70" s="38" t="s">
        <v>94</v>
      </c>
      <c r="BJ70" s="39" t="s">
        <v>95</v>
      </c>
      <c r="BK70" s="38" t="s">
        <v>94</v>
      </c>
      <c r="BL70" s="40" t="s">
        <v>1167</v>
      </c>
      <c r="BM70" s="38" t="s">
        <v>94</v>
      </c>
      <c r="BN70" s="40" t="s">
        <v>95</v>
      </c>
      <c r="BO70" s="38" t="s">
        <v>94</v>
      </c>
      <c r="BP70" s="39" t="s">
        <v>1168</v>
      </c>
      <c r="BQ70" s="38" t="s">
        <v>94</v>
      </c>
      <c r="BR70" s="39" t="s">
        <v>95</v>
      </c>
      <c r="BS70" s="38" t="s">
        <v>94</v>
      </c>
      <c r="BT70" s="40" t="s">
        <v>95</v>
      </c>
      <c r="BU70" s="38" t="s">
        <v>94</v>
      </c>
      <c r="BV70" s="39" t="s">
        <v>95</v>
      </c>
      <c r="BW70" s="38" t="s">
        <v>94</v>
      </c>
      <c r="BX70" s="40" t="s">
        <v>95</v>
      </c>
      <c r="BY70" s="38" t="s">
        <v>94</v>
      </c>
      <c r="BZ70" s="39" t="s">
        <v>95</v>
      </c>
      <c r="CA70" s="38" t="s">
        <v>94</v>
      </c>
      <c r="CB70" s="40" t="s">
        <v>95</v>
      </c>
      <c r="CC70" s="38" t="s">
        <v>91</v>
      </c>
      <c r="CD70" s="39" t="s">
        <v>1169</v>
      </c>
      <c r="CE70" s="38" t="s">
        <v>94</v>
      </c>
      <c r="CF70" s="39" t="s">
        <v>95</v>
      </c>
      <c r="CG70" s="38" t="s">
        <v>94</v>
      </c>
      <c r="CH70" s="39" t="s">
        <v>95</v>
      </c>
      <c r="CI70" s="38" t="s">
        <v>94</v>
      </c>
      <c r="CJ70" s="39" t="s">
        <v>95</v>
      </c>
      <c r="CK70" s="38" t="s">
        <v>94</v>
      </c>
      <c r="CL70" s="39" t="s">
        <v>95</v>
      </c>
      <c r="CM70" s="38" t="s">
        <v>94</v>
      </c>
      <c r="CN70" s="39" t="s">
        <v>95</v>
      </c>
      <c r="CO70" s="38" t="s">
        <v>94</v>
      </c>
      <c r="CP70" s="39" t="s">
        <v>95</v>
      </c>
      <c r="CQ70" s="38" t="s">
        <v>94</v>
      </c>
      <c r="CR70" s="40" t="s">
        <v>95</v>
      </c>
      <c r="CS70" s="38" t="s">
        <v>94</v>
      </c>
      <c r="CT70" s="39" t="s">
        <v>95</v>
      </c>
      <c r="CU70" s="38" t="s">
        <v>94</v>
      </c>
      <c r="CV70" s="39" t="s">
        <v>95</v>
      </c>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92"/>
      <c r="DX70" s="37"/>
      <c r="DY70" s="37"/>
      <c r="DZ70" s="37"/>
      <c r="EA70" s="37"/>
      <c r="EB70" s="37"/>
      <c r="EC70" s="44"/>
      <c r="ED70" s="44"/>
      <c r="EE70" s="44"/>
    </row>
    <row r="71" spans="1:135" s="44" customFormat="1" ht="31.5" customHeight="1" thickBot="1">
      <c r="A71" s="33">
        <v>68</v>
      </c>
      <c r="B71" s="43"/>
      <c r="C71" s="35" t="s">
        <v>1170</v>
      </c>
      <c r="D71" s="36" t="s">
        <v>256</v>
      </c>
      <c r="E71" s="37">
        <v>447</v>
      </c>
      <c r="F71" s="37" t="s">
        <v>352</v>
      </c>
      <c r="G71" s="38" t="s">
        <v>94</v>
      </c>
      <c r="H71" s="39" t="s">
        <v>95</v>
      </c>
      <c r="I71" s="38" t="s">
        <v>94</v>
      </c>
      <c r="J71" s="39" t="s">
        <v>95</v>
      </c>
      <c r="K71" s="38" t="s">
        <v>91</v>
      </c>
      <c r="L71" s="39" t="s">
        <v>1171</v>
      </c>
      <c r="M71" s="38" t="s">
        <v>91</v>
      </c>
      <c r="N71" s="39" t="s">
        <v>1172</v>
      </c>
      <c r="O71" s="38" t="s">
        <v>91</v>
      </c>
      <c r="P71" s="39" t="s">
        <v>1173</v>
      </c>
      <c r="Q71" s="38" t="s">
        <v>94</v>
      </c>
      <c r="R71" s="40" t="s">
        <v>95</v>
      </c>
      <c r="S71" s="38" t="s">
        <v>156</v>
      </c>
      <c r="T71" s="39" t="s">
        <v>1174</v>
      </c>
      <c r="U71" s="38" t="s">
        <v>94</v>
      </c>
      <c r="V71" s="39" t="s">
        <v>95</v>
      </c>
      <c r="W71" s="38" t="s">
        <v>156</v>
      </c>
      <c r="X71" s="40" t="s">
        <v>1175</v>
      </c>
      <c r="Y71" s="38" t="s">
        <v>94</v>
      </c>
      <c r="Z71" s="39" t="s">
        <v>95</v>
      </c>
      <c r="AA71" s="38" t="s">
        <v>94</v>
      </c>
      <c r="AB71" s="40" t="s">
        <v>95</v>
      </c>
      <c r="AC71" s="38" t="s">
        <v>99</v>
      </c>
      <c r="AD71" s="39" t="s">
        <v>1176</v>
      </c>
      <c r="AE71" s="38" t="s">
        <v>156</v>
      </c>
      <c r="AF71" s="39" t="s">
        <v>1177</v>
      </c>
      <c r="AG71" s="38" t="s">
        <v>156</v>
      </c>
      <c r="AH71" s="39" t="s">
        <v>1178</v>
      </c>
      <c r="AI71" s="38" t="s">
        <v>94</v>
      </c>
      <c r="AJ71" s="39" t="s">
        <v>95</v>
      </c>
      <c r="AK71" s="38" t="s">
        <v>94</v>
      </c>
      <c r="AL71" s="39" t="s">
        <v>95</v>
      </c>
      <c r="AM71" s="38" t="s">
        <v>94</v>
      </c>
      <c r="AN71" s="39" t="s">
        <v>95</v>
      </c>
      <c r="AO71" s="38" t="s">
        <v>94</v>
      </c>
      <c r="AP71" s="40" t="s">
        <v>95</v>
      </c>
      <c r="AQ71" s="38" t="s">
        <v>92</v>
      </c>
      <c r="AR71" s="40" t="s">
        <v>1179</v>
      </c>
      <c r="AS71" s="38" t="s">
        <v>99</v>
      </c>
      <c r="AT71" s="39" t="s">
        <v>1180</v>
      </c>
      <c r="AU71" s="38" t="s">
        <v>156</v>
      </c>
      <c r="AV71" s="40" t="s">
        <v>603</v>
      </c>
      <c r="AW71" s="38" t="s">
        <v>91</v>
      </c>
      <c r="AX71" s="39" t="s">
        <v>1181</v>
      </c>
      <c r="AY71" s="38" t="s">
        <v>94</v>
      </c>
      <c r="AZ71" s="39" t="s">
        <v>1182</v>
      </c>
      <c r="BA71" s="38" t="s">
        <v>91</v>
      </c>
      <c r="BB71" s="39" t="s">
        <v>1183</v>
      </c>
      <c r="BC71" s="38" t="s">
        <v>99</v>
      </c>
      <c r="BD71" s="39" t="s">
        <v>1184</v>
      </c>
      <c r="BE71" s="38" t="s">
        <v>99</v>
      </c>
      <c r="BF71" s="40" t="s">
        <v>1185</v>
      </c>
      <c r="BG71" s="38" t="s">
        <v>92</v>
      </c>
      <c r="BH71" s="39" t="s">
        <v>1186</v>
      </c>
      <c r="BI71" s="38" t="s">
        <v>156</v>
      </c>
      <c r="BJ71" s="39" t="s">
        <v>1187</v>
      </c>
      <c r="BK71" s="38" t="s">
        <v>91</v>
      </c>
      <c r="BL71" s="40" t="s">
        <v>1188</v>
      </c>
      <c r="BM71" s="38" t="s">
        <v>156</v>
      </c>
      <c r="BN71" s="40" t="s">
        <v>1189</v>
      </c>
      <c r="BO71" s="38" t="s">
        <v>94</v>
      </c>
      <c r="BP71" s="39" t="s">
        <v>1190</v>
      </c>
      <c r="BQ71" s="38" t="s">
        <v>94</v>
      </c>
      <c r="BR71" s="39" t="s">
        <v>95</v>
      </c>
      <c r="BS71" s="38" t="s">
        <v>91</v>
      </c>
      <c r="BT71" s="94" t="s">
        <v>1191</v>
      </c>
      <c r="BU71" s="38" t="s">
        <v>94</v>
      </c>
      <c r="BV71" s="39" t="s">
        <v>95</v>
      </c>
      <c r="BW71" s="38" t="s">
        <v>94</v>
      </c>
      <c r="BX71" s="40" t="s">
        <v>95</v>
      </c>
      <c r="BY71" s="38" t="s">
        <v>94</v>
      </c>
      <c r="BZ71" s="39" t="s">
        <v>95</v>
      </c>
      <c r="CA71" s="38" t="s">
        <v>94</v>
      </c>
      <c r="CB71" s="40" t="s">
        <v>95</v>
      </c>
      <c r="CC71" s="38" t="s">
        <v>99</v>
      </c>
      <c r="CD71" s="39" t="s">
        <v>1192</v>
      </c>
      <c r="CE71" s="38" t="s">
        <v>94</v>
      </c>
      <c r="CF71" s="39" t="s">
        <v>95</v>
      </c>
      <c r="CG71" s="38" t="s">
        <v>94</v>
      </c>
      <c r="CH71" s="39" t="s">
        <v>95</v>
      </c>
      <c r="CI71" s="38" t="s">
        <v>94</v>
      </c>
      <c r="CJ71" s="39" t="s">
        <v>95</v>
      </c>
      <c r="CK71" s="38" t="s">
        <v>94</v>
      </c>
      <c r="CL71" s="39" t="s">
        <v>95</v>
      </c>
      <c r="CM71" s="38" t="s">
        <v>94</v>
      </c>
      <c r="CN71" s="39" t="s">
        <v>95</v>
      </c>
      <c r="CO71" s="38" t="s">
        <v>94</v>
      </c>
      <c r="CP71" s="39" t="s">
        <v>95</v>
      </c>
      <c r="CQ71" s="38" t="s">
        <v>94</v>
      </c>
      <c r="CR71" s="40" t="s">
        <v>95</v>
      </c>
      <c r="CS71" s="38" t="s">
        <v>89</v>
      </c>
      <c r="CT71" s="39" t="s">
        <v>1193</v>
      </c>
      <c r="CU71" s="38" t="s">
        <v>94</v>
      </c>
      <c r="CV71" s="39" t="s">
        <v>95</v>
      </c>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92"/>
      <c r="DX71" s="37"/>
      <c r="DY71" s="37"/>
      <c r="DZ71" s="37"/>
      <c r="EA71" s="37"/>
      <c r="EB71" s="37"/>
      <c r="EC71" s="44" t="s">
        <v>1194</v>
      </c>
    </row>
    <row r="72" spans="1:135" s="42" customFormat="1" ht="31.5" customHeight="1" thickBot="1">
      <c r="A72" s="33">
        <v>69</v>
      </c>
      <c r="B72" s="43"/>
      <c r="C72" s="35" t="s">
        <v>1195</v>
      </c>
      <c r="D72" s="36" t="s">
        <v>256</v>
      </c>
      <c r="E72" s="37">
        <v>320</v>
      </c>
      <c r="F72" s="37" t="s">
        <v>127</v>
      </c>
      <c r="G72" s="38" t="s">
        <v>94</v>
      </c>
      <c r="H72" s="39" t="s">
        <v>1196</v>
      </c>
      <c r="I72" s="38" t="s">
        <v>94</v>
      </c>
      <c r="J72" s="39" t="s">
        <v>95</v>
      </c>
      <c r="K72" s="38" t="s">
        <v>94</v>
      </c>
      <c r="L72" s="39" t="s">
        <v>1197</v>
      </c>
      <c r="M72" s="38" t="s">
        <v>94</v>
      </c>
      <c r="N72" s="39" t="s">
        <v>1198</v>
      </c>
      <c r="O72" s="38" t="s">
        <v>94</v>
      </c>
      <c r="P72" s="39" t="s">
        <v>95</v>
      </c>
      <c r="Q72" s="38" t="s">
        <v>94</v>
      </c>
      <c r="R72" s="40" t="s">
        <v>95</v>
      </c>
      <c r="S72" s="38" t="s">
        <v>94</v>
      </c>
      <c r="T72" s="39" t="s">
        <v>95</v>
      </c>
      <c r="U72" s="38" t="s">
        <v>94</v>
      </c>
      <c r="V72" s="39" t="s">
        <v>95</v>
      </c>
      <c r="W72" s="38" t="s">
        <v>94</v>
      </c>
      <c r="X72" s="40" t="s">
        <v>95</v>
      </c>
      <c r="Y72" s="38" t="s">
        <v>94</v>
      </c>
      <c r="Z72" s="39" t="s">
        <v>95</v>
      </c>
      <c r="AA72" s="38" t="s">
        <v>94</v>
      </c>
      <c r="AB72" s="40" t="s">
        <v>95</v>
      </c>
      <c r="AC72" s="38" t="s">
        <v>91</v>
      </c>
      <c r="AD72" s="39" t="s">
        <v>1199</v>
      </c>
      <c r="AE72" s="38" t="s">
        <v>275</v>
      </c>
      <c r="AF72" s="39" t="s">
        <v>1200</v>
      </c>
      <c r="AG72" s="38" t="s">
        <v>94</v>
      </c>
      <c r="AH72" s="39" t="s">
        <v>1201</v>
      </c>
      <c r="AI72" s="38" t="s">
        <v>94</v>
      </c>
      <c r="AJ72" s="39" t="s">
        <v>95</v>
      </c>
      <c r="AK72" s="38" t="s">
        <v>94</v>
      </c>
      <c r="AL72" s="39" t="s">
        <v>95</v>
      </c>
      <c r="AM72" s="38" t="s">
        <v>94</v>
      </c>
      <c r="AN72" s="39" t="s">
        <v>95</v>
      </c>
      <c r="AO72" s="38" t="s">
        <v>94</v>
      </c>
      <c r="AP72" s="40" t="s">
        <v>95</v>
      </c>
      <c r="AQ72" s="38" t="s">
        <v>89</v>
      </c>
      <c r="AR72" s="40" t="s">
        <v>1202</v>
      </c>
      <c r="AS72" s="38" t="s">
        <v>275</v>
      </c>
      <c r="AT72" s="39" t="s">
        <v>1203</v>
      </c>
      <c r="AU72" s="38" t="s">
        <v>94</v>
      </c>
      <c r="AV72" s="40" t="s">
        <v>95</v>
      </c>
      <c r="AW72" s="38" t="s">
        <v>275</v>
      </c>
      <c r="AX72" s="39" t="s">
        <v>1204</v>
      </c>
      <c r="AY72" s="38" t="s">
        <v>94</v>
      </c>
      <c r="AZ72" s="39" t="s">
        <v>95</v>
      </c>
      <c r="BA72" s="38" t="s">
        <v>94</v>
      </c>
      <c r="BB72" s="39" t="s">
        <v>95</v>
      </c>
      <c r="BC72" s="38" t="s">
        <v>94</v>
      </c>
      <c r="BD72" s="39" t="s">
        <v>95</v>
      </c>
      <c r="BE72" s="38" t="s">
        <v>94</v>
      </c>
      <c r="BF72" s="40" t="s">
        <v>95</v>
      </c>
      <c r="BG72" s="38" t="s">
        <v>94</v>
      </c>
      <c r="BH72" s="39" t="s">
        <v>1205</v>
      </c>
      <c r="BI72" s="38" t="s">
        <v>94</v>
      </c>
      <c r="BJ72" s="39" t="s">
        <v>95</v>
      </c>
      <c r="BK72" s="38" t="s">
        <v>94</v>
      </c>
      <c r="BL72" s="40" t="s">
        <v>95</v>
      </c>
      <c r="BM72" s="38" t="s">
        <v>94</v>
      </c>
      <c r="BN72" s="40" t="s">
        <v>95</v>
      </c>
      <c r="BO72" s="38" t="s">
        <v>94</v>
      </c>
      <c r="BP72" s="39" t="s">
        <v>95</v>
      </c>
      <c r="BQ72" s="38" t="s">
        <v>94</v>
      </c>
      <c r="BR72" s="39" t="s">
        <v>95</v>
      </c>
      <c r="BS72" s="38" t="s">
        <v>94</v>
      </c>
      <c r="BT72" s="40" t="s">
        <v>95</v>
      </c>
      <c r="BU72" s="38" t="s">
        <v>94</v>
      </c>
      <c r="BV72" s="39" t="s">
        <v>95</v>
      </c>
      <c r="BW72" s="38" t="s">
        <v>94</v>
      </c>
      <c r="BX72" s="40" t="s">
        <v>95</v>
      </c>
      <c r="BY72" s="38" t="s">
        <v>94</v>
      </c>
      <c r="BZ72" s="39" t="s">
        <v>95</v>
      </c>
      <c r="CA72" s="38" t="s">
        <v>94</v>
      </c>
      <c r="CB72" s="40" t="s">
        <v>95</v>
      </c>
      <c r="CC72" s="38" t="s">
        <v>99</v>
      </c>
      <c r="CD72" s="39" t="s">
        <v>1206</v>
      </c>
      <c r="CE72" s="38" t="s">
        <v>94</v>
      </c>
      <c r="CF72" s="39" t="s">
        <v>95</v>
      </c>
      <c r="CG72" s="38" t="s">
        <v>94</v>
      </c>
      <c r="CH72" s="39" t="s">
        <v>95</v>
      </c>
      <c r="CI72" s="38" t="s">
        <v>94</v>
      </c>
      <c r="CJ72" s="39" t="s">
        <v>95</v>
      </c>
      <c r="CK72" s="38" t="s">
        <v>94</v>
      </c>
      <c r="CL72" s="39" t="s">
        <v>95</v>
      </c>
      <c r="CM72" s="38" t="s">
        <v>94</v>
      </c>
      <c r="CN72" s="39" t="s">
        <v>95</v>
      </c>
      <c r="CO72" s="38" t="s">
        <v>94</v>
      </c>
      <c r="CP72" s="39" t="s">
        <v>95</v>
      </c>
      <c r="CQ72" s="38" t="s">
        <v>94</v>
      </c>
      <c r="CR72" s="40" t="s">
        <v>95</v>
      </c>
      <c r="CS72" s="38" t="s">
        <v>94</v>
      </c>
      <c r="CT72" s="39" t="s">
        <v>95</v>
      </c>
      <c r="CU72" s="38" t="s">
        <v>94</v>
      </c>
      <c r="CV72" s="39" t="s">
        <v>95</v>
      </c>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92"/>
      <c r="DX72" s="37"/>
      <c r="DY72" s="37"/>
      <c r="DZ72" s="37"/>
      <c r="EA72" s="37"/>
      <c r="EB72" s="37"/>
    </row>
    <row r="73" spans="1:135" s="42" customFormat="1" ht="31.5" customHeight="1" thickBot="1">
      <c r="A73" s="33">
        <v>70</v>
      </c>
      <c r="B73" s="43"/>
      <c r="C73" s="35" t="s">
        <v>1207</v>
      </c>
      <c r="D73" s="36" t="s">
        <v>256</v>
      </c>
      <c r="E73" s="37">
        <v>428</v>
      </c>
      <c r="F73" s="37" t="s">
        <v>986</v>
      </c>
      <c r="G73" s="38" t="s">
        <v>94</v>
      </c>
      <c r="H73" s="39" t="s">
        <v>95</v>
      </c>
      <c r="I73" s="38" t="s">
        <v>94</v>
      </c>
      <c r="J73" s="39" t="s">
        <v>95</v>
      </c>
      <c r="K73" s="38" t="s">
        <v>94</v>
      </c>
      <c r="L73" s="39" t="s">
        <v>95</v>
      </c>
      <c r="M73" s="38" t="s">
        <v>94</v>
      </c>
      <c r="N73" s="39" t="s">
        <v>95</v>
      </c>
      <c r="O73" s="38" t="s">
        <v>94</v>
      </c>
      <c r="P73" s="39" t="s">
        <v>95</v>
      </c>
      <c r="Q73" s="38" t="s">
        <v>94</v>
      </c>
      <c r="R73" s="40" t="s">
        <v>95</v>
      </c>
      <c r="S73" s="38" t="s">
        <v>94</v>
      </c>
      <c r="T73" s="39" t="s">
        <v>95</v>
      </c>
      <c r="U73" s="38" t="s">
        <v>94</v>
      </c>
      <c r="V73" s="39" t="s">
        <v>95</v>
      </c>
      <c r="W73" s="38" t="s">
        <v>94</v>
      </c>
      <c r="X73" s="40" t="s">
        <v>95</v>
      </c>
      <c r="Y73" s="38" t="s">
        <v>94</v>
      </c>
      <c r="Z73" s="39" t="s">
        <v>95</v>
      </c>
      <c r="AA73" s="38" t="s">
        <v>94</v>
      </c>
      <c r="AB73" s="40" t="s">
        <v>95</v>
      </c>
      <c r="AC73" s="38" t="s">
        <v>91</v>
      </c>
      <c r="AD73" s="39" t="s">
        <v>1208</v>
      </c>
      <c r="AE73" s="38" t="s">
        <v>156</v>
      </c>
      <c r="AF73" s="39" t="s">
        <v>1209</v>
      </c>
      <c r="AG73" s="38" t="s">
        <v>91</v>
      </c>
      <c r="AH73" s="39" t="s">
        <v>1209</v>
      </c>
      <c r="AI73" s="38" t="s">
        <v>94</v>
      </c>
      <c r="AJ73" s="39" t="s">
        <v>95</v>
      </c>
      <c r="AK73" s="38" t="s">
        <v>94</v>
      </c>
      <c r="AL73" s="39" t="s">
        <v>95</v>
      </c>
      <c r="AM73" s="38" t="s">
        <v>94</v>
      </c>
      <c r="AN73" s="39" t="s">
        <v>95</v>
      </c>
      <c r="AO73" s="38" t="s">
        <v>94</v>
      </c>
      <c r="AP73" s="40" t="s">
        <v>95</v>
      </c>
      <c r="AQ73" s="38" t="s">
        <v>92</v>
      </c>
      <c r="AR73" s="40" t="s">
        <v>1210</v>
      </c>
      <c r="AS73" s="38" t="s">
        <v>91</v>
      </c>
      <c r="AT73" s="39" t="s">
        <v>1211</v>
      </c>
      <c r="AU73" s="38" t="s">
        <v>91</v>
      </c>
      <c r="AV73" s="40" t="s">
        <v>1212</v>
      </c>
      <c r="AW73" s="38" t="s">
        <v>156</v>
      </c>
      <c r="AX73" s="39" t="s">
        <v>1213</v>
      </c>
      <c r="AY73" s="38" t="s">
        <v>91</v>
      </c>
      <c r="AZ73" s="39" t="s">
        <v>1214</v>
      </c>
      <c r="BA73" s="38" t="s">
        <v>91</v>
      </c>
      <c r="BB73" s="39" t="s">
        <v>1215</v>
      </c>
      <c r="BC73" s="38" t="s">
        <v>94</v>
      </c>
      <c r="BD73" s="39" t="s">
        <v>95</v>
      </c>
      <c r="BE73" s="38" t="s">
        <v>94</v>
      </c>
      <c r="BF73" s="40" t="s">
        <v>95</v>
      </c>
      <c r="BG73" s="38" t="s">
        <v>156</v>
      </c>
      <c r="BH73" s="39" t="s">
        <v>1216</v>
      </c>
      <c r="BI73" s="38" t="s">
        <v>91</v>
      </c>
      <c r="BJ73" s="39" t="s">
        <v>1217</v>
      </c>
      <c r="BK73" s="38" t="s">
        <v>91</v>
      </c>
      <c r="BL73" s="40" t="s">
        <v>1218</v>
      </c>
      <c r="BM73" s="38" t="s">
        <v>99</v>
      </c>
      <c r="BN73" s="40" t="s">
        <v>1219</v>
      </c>
      <c r="BO73" s="38" t="s">
        <v>94</v>
      </c>
      <c r="BP73" s="39" t="s">
        <v>1220</v>
      </c>
      <c r="BQ73" s="38" t="s">
        <v>94</v>
      </c>
      <c r="BR73" s="39" t="s">
        <v>95</v>
      </c>
      <c r="BS73" s="38" t="s">
        <v>94</v>
      </c>
      <c r="BT73" s="40" t="s">
        <v>95</v>
      </c>
      <c r="BU73" s="38" t="s">
        <v>94</v>
      </c>
      <c r="BV73" s="39" t="s">
        <v>95</v>
      </c>
      <c r="BW73" s="38" t="s">
        <v>94</v>
      </c>
      <c r="BX73" s="40" t="s">
        <v>95</v>
      </c>
      <c r="BY73" s="38" t="s">
        <v>94</v>
      </c>
      <c r="BZ73" s="39" t="s">
        <v>95</v>
      </c>
      <c r="CA73" s="38" t="s">
        <v>94</v>
      </c>
      <c r="CB73" s="40" t="s">
        <v>95</v>
      </c>
      <c r="CC73" s="38" t="s">
        <v>99</v>
      </c>
      <c r="CD73" s="39" t="s">
        <v>1221</v>
      </c>
      <c r="CE73" s="38" t="s">
        <v>94</v>
      </c>
      <c r="CF73" s="39" t="s">
        <v>95</v>
      </c>
      <c r="CG73" s="38" t="s">
        <v>94</v>
      </c>
      <c r="CH73" s="39" t="s">
        <v>95</v>
      </c>
      <c r="CI73" s="38" t="s">
        <v>94</v>
      </c>
      <c r="CJ73" s="39" t="s">
        <v>95</v>
      </c>
      <c r="CK73" s="38" t="s">
        <v>94</v>
      </c>
      <c r="CL73" s="39" t="s">
        <v>95</v>
      </c>
      <c r="CM73" s="38" t="s">
        <v>94</v>
      </c>
      <c r="CN73" s="39" t="s">
        <v>95</v>
      </c>
      <c r="CO73" s="38" t="s">
        <v>94</v>
      </c>
      <c r="CP73" s="39" t="s">
        <v>95</v>
      </c>
      <c r="CQ73" s="38" t="s">
        <v>94</v>
      </c>
      <c r="CR73" s="40" t="s">
        <v>95</v>
      </c>
      <c r="CS73" s="38" t="s">
        <v>89</v>
      </c>
      <c r="CT73" s="39" t="s">
        <v>270</v>
      </c>
      <c r="CU73" s="38" t="s">
        <v>94</v>
      </c>
      <c r="CV73" s="39" t="s">
        <v>95</v>
      </c>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92"/>
      <c r="DX73" s="37"/>
      <c r="DY73" s="37"/>
      <c r="DZ73" s="37"/>
      <c r="EA73" s="37"/>
      <c r="EB73" s="37"/>
      <c r="EC73" s="44" t="s">
        <v>1222</v>
      </c>
      <c r="ED73" s="44"/>
      <c r="EE73" s="44"/>
    </row>
    <row r="74" spans="1:135" s="44" customFormat="1" ht="31.5" customHeight="1" thickBot="1">
      <c r="A74" s="33">
        <v>71</v>
      </c>
      <c r="B74" s="43"/>
      <c r="C74" s="35" t="s">
        <v>1223</v>
      </c>
      <c r="D74" s="36" t="s">
        <v>256</v>
      </c>
      <c r="E74" s="37">
        <v>388</v>
      </c>
      <c r="F74" s="37" t="s">
        <v>127</v>
      </c>
      <c r="G74" s="38" t="s">
        <v>94</v>
      </c>
      <c r="H74" s="39" t="s">
        <v>1224</v>
      </c>
      <c r="I74" s="38" t="s">
        <v>94</v>
      </c>
      <c r="J74" s="39" t="s">
        <v>95</v>
      </c>
      <c r="K74" s="38" t="s">
        <v>94</v>
      </c>
      <c r="L74" s="39" t="s">
        <v>1225</v>
      </c>
      <c r="M74" s="38" t="s">
        <v>94</v>
      </c>
      <c r="N74" s="39" t="s">
        <v>95</v>
      </c>
      <c r="O74" s="38" t="s">
        <v>94</v>
      </c>
      <c r="P74" s="39" t="s">
        <v>95</v>
      </c>
      <c r="Q74" s="38" t="s">
        <v>94</v>
      </c>
      <c r="R74" s="40" t="s">
        <v>95</v>
      </c>
      <c r="S74" s="38" t="s">
        <v>94</v>
      </c>
      <c r="T74" s="39" t="s">
        <v>95</v>
      </c>
      <c r="U74" s="38" t="s">
        <v>94</v>
      </c>
      <c r="V74" s="39" t="s">
        <v>95</v>
      </c>
      <c r="W74" s="38" t="s">
        <v>94</v>
      </c>
      <c r="X74" s="40" t="s">
        <v>95</v>
      </c>
      <c r="Y74" s="38" t="s">
        <v>94</v>
      </c>
      <c r="Z74" s="39" t="s">
        <v>95</v>
      </c>
      <c r="AA74" s="38" t="s">
        <v>94</v>
      </c>
      <c r="AB74" s="40" t="s">
        <v>95</v>
      </c>
      <c r="AC74" s="38" t="s">
        <v>91</v>
      </c>
      <c r="AD74" s="39" t="s">
        <v>1226</v>
      </c>
      <c r="AE74" s="38" t="s">
        <v>156</v>
      </c>
      <c r="AF74" s="39" t="s">
        <v>1200</v>
      </c>
      <c r="AG74" s="38" t="s">
        <v>94</v>
      </c>
      <c r="AH74" s="39" t="s">
        <v>1227</v>
      </c>
      <c r="AI74" s="38" t="s">
        <v>94</v>
      </c>
      <c r="AJ74" s="39" t="s">
        <v>95</v>
      </c>
      <c r="AK74" s="38" t="s">
        <v>94</v>
      </c>
      <c r="AL74" s="39" t="s">
        <v>95</v>
      </c>
      <c r="AM74" s="38" t="s">
        <v>94</v>
      </c>
      <c r="AN74" s="39" t="s">
        <v>95</v>
      </c>
      <c r="AO74" s="38" t="s">
        <v>94</v>
      </c>
      <c r="AP74" s="40" t="s">
        <v>95</v>
      </c>
      <c r="AQ74" s="38" t="s">
        <v>89</v>
      </c>
      <c r="AR74" s="40" t="s">
        <v>1228</v>
      </c>
      <c r="AS74" s="38" t="s">
        <v>94</v>
      </c>
      <c r="AT74" s="39" t="s">
        <v>95</v>
      </c>
      <c r="AU74" s="38" t="s">
        <v>94</v>
      </c>
      <c r="AV74" s="40" t="s">
        <v>95</v>
      </c>
      <c r="AW74" s="38" t="s">
        <v>156</v>
      </c>
      <c r="AX74" s="39" t="s">
        <v>1229</v>
      </c>
      <c r="AY74" s="38" t="s">
        <v>94</v>
      </c>
      <c r="AZ74" s="39" t="s">
        <v>95</v>
      </c>
      <c r="BA74" s="38" t="s">
        <v>94</v>
      </c>
      <c r="BB74" s="39" t="s">
        <v>95</v>
      </c>
      <c r="BC74" s="38" t="s">
        <v>94</v>
      </c>
      <c r="BD74" s="39" t="s">
        <v>95</v>
      </c>
      <c r="BE74" s="38" t="s">
        <v>94</v>
      </c>
      <c r="BF74" s="40" t="s">
        <v>95</v>
      </c>
      <c r="BG74" s="38" t="s">
        <v>91</v>
      </c>
      <c r="BH74" s="39" t="s">
        <v>1230</v>
      </c>
      <c r="BI74" s="38" t="s">
        <v>94</v>
      </c>
      <c r="BJ74" s="39" t="s">
        <v>95</v>
      </c>
      <c r="BK74" s="38" t="s">
        <v>94</v>
      </c>
      <c r="BL74" s="40" t="s">
        <v>95</v>
      </c>
      <c r="BM74" s="38" t="s">
        <v>94</v>
      </c>
      <c r="BN74" s="40" t="s">
        <v>95</v>
      </c>
      <c r="BO74" s="38" t="s">
        <v>94</v>
      </c>
      <c r="BP74" s="39" t="s">
        <v>95</v>
      </c>
      <c r="BQ74" s="38" t="s">
        <v>94</v>
      </c>
      <c r="BR74" s="39" t="s">
        <v>95</v>
      </c>
      <c r="BS74" s="38" t="s">
        <v>94</v>
      </c>
      <c r="BT74" s="40" t="s">
        <v>95</v>
      </c>
      <c r="BU74" s="38" t="s">
        <v>94</v>
      </c>
      <c r="BV74" s="39" t="s">
        <v>95</v>
      </c>
      <c r="BW74" s="38" t="s">
        <v>94</v>
      </c>
      <c r="BX74" s="40" t="s">
        <v>95</v>
      </c>
      <c r="BY74" s="38" t="s">
        <v>94</v>
      </c>
      <c r="BZ74" s="39" t="s">
        <v>95</v>
      </c>
      <c r="CA74" s="38" t="s">
        <v>94</v>
      </c>
      <c r="CB74" s="40" t="s">
        <v>95</v>
      </c>
      <c r="CC74" s="38" t="s">
        <v>99</v>
      </c>
      <c r="CD74" s="39" t="s">
        <v>1206</v>
      </c>
      <c r="CE74" s="38" t="s">
        <v>94</v>
      </c>
      <c r="CF74" s="39" t="s">
        <v>95</v>
      </c>
      <c r="CG74" s="38" t="s">
        <v>94</v>
      </c>
      <c r="CH74" s="39" t="s">
        <v>95</v>
      </c>
      <c r="CI74" s="38" t="s">
        <v>94</v>
      </c>
      <c r="CJ74" s="39" t="s">
        <v>95</v>
      </c>
      <c r="CK74" s="38" t="s">
        <v>94</v>
      </c>
      <c r="CL74" s="39" t="s">
        <v>95</v>
      </c>
      <c r="CM74" s="38" t="s">
        <v>94</v>
      </c>
      <c r="CN74" s="39" t="s">
        <v>95</v>
      </c>
      <c r="CO74" s="38" t="s">
        <v>94</v>
      </c>
      <c r="CP74" s="39" t="s">
        <v>95</v>
      </c>
      <c r="CQ74" s="38" t="s">
        <v>94</v>
      </c>
      <c r="CR74" s="40" t="s">
        <v>95</v>
      </c>
      <c r="CS74" s="38" t="s">
        <v>94</v>
      </c>
      <c r="CT74" s="39" t="s">
        <v>95</v>
      </c>
      <c r="CU74" s="38" t="s">
        <v>94</v>
      </c>
      <c r="CV74" s="39" t="s">
        <v>95</v>
      </c>
      <c r="CW74" s="41"/>
      <c r="CX74" s="41"/>
      <c r="CY74" s="41"/>
      <c r="CZ74" s="41"/>
      <c r="DA74" s="41"/>
      <c r="DB74" s="41"/>
      <c r="DC74" s="41"/>
      <c r="DD74" s="41"/>
      <c r="DE74" s="41"/>
      <c r="DF74" s="41"/>
      <c r="DG74" s="41"/>
      <c r="DH74" s="41"/>
      <c r="DI74" s="41"/>
      <c r="DJ74" s="41"/>
      <c r="DK74" s="41"/>
      <c r="DL74" s="41"/>
      <c r="DM74" s="41"/>
      <c r="DN74" s="41"/>
      <c r="DO74" s="41"/>
      <c r="DP74" s="41"/>
      <c r="DQ74" s="41"/>
      <c r="DR74" s="41"/>
      <c r="DS74" s="41"/>
      <c r="DT74" s="41"/>
      <c r="DU74" s="41"/>
      <c r="DV74" s="41"/>
      <c r="DW74" s="92"/>
      <c r="DX74" s="37"/>
      <c r="DY74" s="37"/>
      <c r="DZ74" s="37"/>
      <c r="EA74" s="37"/>
      <c r="EB74" s="37"/>
      <c r="EC74" s="42"/>
      <c r="ED74" s="42"/>
      <c r="EE74" s="42"/>
    </row>
    <row r="75" spans="1:135" s="44" customFormat="1" ht="31.5" customHeight="1" thickBot="1">
      <c r="A75" s="33">
        <v>72</v>
      </c>
      <c r="B75" s="43"/>
      <c r="C75" s="35" t="s">
        <v>1231</v>
      </c>
      <c r="D75" s="36" t="s">
        <v>256</v>
      </c>
      <c r="E75" s="37">
        <v>464</v>
      </c>
      <c r="F75" s="37" t="s">
        <v>244</v>
      </c>
      <c r="G75" s="38" t="s">
        <v>91</v>
      </c>
      <c r="H75" s="39" t="s">
        <v>1232</v>
      </c>
      <c r="I75" s="38" t="s">
        <v>94</v>
      </c>
      <c r="J75" s="39" t="s">
        <v>95</v>
      </c>
      <c r="K75" s="38" t="s">
        <v>91</v>
      </c>
      <c r="L75" s="39" t="s">
        <v>1232</v>
      </c>
      <c r="M75" s="38" t="s">
        <v>94</v>
      </c>
      <c r="N75" s="39" t="s">
        <v>95</v>
      </c>
      <c r="O75" s="38" t="s">
        <v>94</v>
      </c>
      <c r="P75" s="39" t="s">
        <v>95</v>
      </c>
      <c r="Q75" s="38" t="s">
        <v>94</v>
      </c>
      <c r="R75" s="40" t="s">
        <v>95</v>
      </c>
      <c r="S75" s="38" t="s">
        <v>275</v>
      </c>
      <c r="T75" s="39" t="s">
        <v>1233</v>
      </c>
      <c r="U75" s="38" t="s">
        <v>275</v>
      </c>
      <c r="V75" s="39" t="s">
        <v>1234</v>
      </c>
      <c r="W75" s="38" t="s">
        <v>156</v>
      </c>
      <c r="X75" s="40" t="s">
        <v>1235</v>
      </c>
      <c r="Y75" s="38" t="s">
        <v>94</v>
      </c>
      <c r="Z75" s="39" t="s">
        <v>95</v>
      </c>
      <c r="AA75" s="38" t="s">
        <v>94</v>
      </c>
      <c r="AB75" s="40" t="s">
        <v>95</v>
      </c>
      <c r="AC75" s="38" t="s">
        <v>91</v>
      </c>
      <c r="AD75" s="39" t="s">
        <v>1236</v>
      </c>
      <c r="AE75" s="38" t="s">
        <v>99</v>
      </c>
      <c r="AF75" s="39" t="s">
        <v>1237</v>
      </c>
      <c r="AG75" s="38" t="s">
        <v>94</v>
      </c>
      <c r="AH75" s="39" t="s">
        <v>95</v>
      </c>
      <c r="AI75" s="38" t="s">
        <v>94</v>
      </c>
      <c r="AJ75" s="39" t="s">
        <v>95</v>
      </c>
      <c r="AK75" s="38" t="s">
        <v>94</v>
      </c>
      <c r="AL75" s="39" t="s">
        <v>95</v>
      </c>
      <c r="AM75" s="38" t="s">
        <v>94</v>
      </c>
      <c r="AN75" s="39" t="s">
        <v>95</v>
      </c>
      <c r="AO75" s="38" t="s">
        <v>94</v>
      </c>
      <c r="AP75" s="40" t="s">
        <v>95</v>
      </c>
      <c r="AQ75" s="38" t="s">
        <v>92</v>
      </c>
      <c r="AR75" s="40" t="s">
        <v>1238</v>
      </c>
      <c r="AS75" s="38" t="s">
        <v>99</v>
      </c>
      <c r="AT75" s="39" t="s">
        <v>1239</v>
      </c>
      <c r="AU75" s="38" t="s">
        <v>99</v>
      </c>
      <c r="AV75" s="40" t="s">
        <v>1240</v>
      </c>
      <c r="AW75" s="38" t="s">
        <v>99</v>
      </c>
      <c r="AX75" s="39" t="s">
        <v>1241</v>
      </c>
      <c r="AY75" s="38" t="s">
        <v>99</v>
      </c>
      <c r="AZ75" s="39" t="s">
        <v>1242</v>
      </c>
      <c r="BA75" s="38" t="s">
        <v>91</v>
      </c>
      <c r="BB75" s="39" t="s">
        <v>1243</v>
      </c>
      <c r="BC75" s="38" t="s">
        <v>99</v>
      </c>
      <c r="BD75" s="39" t="s">
        <v>1244</v>
      </c>
      <c r="BE75" s="38" t="s">
        <v>99</v>
      </c>
      <c r="BF75" s="40" t="s">
        <v>1245</v>
      </c>
      <c r="BG75" s="38" t="s">
        <v>91</v>
      </c>
      <c r="BH75" s="39" t="s">
        <v>1246</v>
      </c>
      <c r="BI75" s="38" t="s">
        <v>91</v>
      </c>
      <c r="BJ75" s="39" t="s">
        <v>1242</v>
      </c>
      <c r="BK75" s="38" t="s">
        <v>94</v>
      </c>
      <c r="BL75" s="40" t="s">
        <v>1247</v>
      </c>
      <c r="BM75" s="38" t="s">
        <v>99</v>
      </c>
      <c r="BN75" s="40" t="s">
        <v>1248</v>
      </c>
      <c r="BO75" s="38" t="s">
        <v>94</v>
      </c>
      <c r="BP75" s="39" t="s">
        <v>95</v>
      </c>
      <c r="BQ75" s="38" t="s">
        <v>94</v>
      </c>
      <c r="BR75" s="39" t="s">
        <v>1249</v>
      </c>
      <c r="BS75" s="38" t="s">
        <v>94</v>
      </c>
      <c r="BT75" s="40" t="s">
        <v>1250</v>
      </c>
      <c r="BU75" s="38" t="s">
        <v>94</v>
      </c>
      <c r="BV75" s="39" t="s">
        <v>95</v>
      </c>
      <c r="BW75" s="38" t="s">
        <v>94</v>
      </c>
      <c r="BX75" s="40" t="s">
        <v>95</v>
      </c>
      <c r="BY75" s="38" t="s">
        <v>94</v>
      </c>
      <c r="BZ75" s="39" t="s">
        <v>95</v>
      </c>
      <c r="CA75" s="38" t="s">
        <v>91</v>
      </c>
      <c r="CB75" s="40" t="s">
        <v>1251</v>
      </c>
      <c r="CC75" s="38" t="s">
        <v>99</v>
      </c>
      <c r="CD75" s="39" t="s">
        <v>1252</v>
      </c>
      <c r="CE75" s="38" t="s">
        <v>94</v>
      </c>
      <c r="CF75" s="39" t="s">
        <v>95</v>
      </c>
      <c r="CG75" s="38" t="s">
        <v>94</v>
      </c>
      <c r="CH75" s="39" t="s">
        <v>95</v>
      </c>
      <c r="CI75" s="38" t="s">
        <v>94</v>
      </c>
      <c r="CJ75" s="39" t="s">
        <v>95</v>
      </c>
      <c r="CK75" s="38" t="s">
        <v>94</v>
      </c>
      <c r="CL75" s="39" t="s">
        <v>95</v>
      </c>
      <c r="CM75" s="38" t="s">
        <v>94</v>
      </c>
      <c r="CN75" s="39" t="s">
        <v>95</v>
      </c>
      <c r="CO75" s="38" t="s">
        <v>94</v>
      </c>
      <c r="CP75" s="39" t="s">
        <v>95</v>
      </c>
      <c r="CQ75" s="38" t="s">
        <v>94</v>
      </c>
      <c r="CR75" s="40" t="s">
        <v>95</v>
      </c>
      <c r="CS75" s="38" t="s">
        <v>91</v>
      </c>
      <c r="CT75" s="39" t="s">
        <v>1253</v>
      </c>
      <c r="CU75" s="38" t="s">
        <v>94</v>
      </c>
      <c r="CV75" s="39" t="s">
        <v>95</v>
      </c>
      <c r="CW75" s="41"/>
      <c r="CX75" s="41"/>
      <c r="CY75" s="41"/>
      <c r="CZ75" s="41"/>
      <c r="DA75" s="41"/>
      <c r="DB75" s="41"/>
      <c r="DC75" s="41"/>
      <c r="DD75" s="41"/>
      <c r="DE75" s="41"/>
      <c r="DF75" s="41"/>
      <c r="DG75" s="41"/>
      <c r="DH75" s="41"/>
      <c r="DI75" s="41"/>
      <c r="DJ75" s="41"/>
      <c r="DK75" s="41"/>
      <c r="DL75" s="41"/>
      <c r="DM75" s="41"/>
      <c r="DN75" s="41"/>
      <c r="DO75" s="41"/>
      <c r="DP75" s="41"/>
      <c r="DQ75" s="41"/>
      <c r="DR75" s="41"/>
      <c r="DS75" s="41"/>
      <c r="DT75" s="41"/>
      <c r="DU75" s="41"/>
      <c r="DV75" s="41"/>
      <c r="DW75" s="92"/>
      <c r="DX75" s="37"/>
      <c r="DY75" s="37"/>
      <c r="DZ75" s="37"/>
      <c r="EA75" s="37"/>
      <c r="EB75" s="37"/>
      <c r="ED75" s="42"/>
      <c r="EE75" s="42"/>
    </row>
    <row r="76" spans="1:135" s="44" customFormat="1" ht="31.5" customHeight="1" thickBot="1">
      <c r="A76" s="33">
        <v>73</v>
      </c>
      <c r="B76" s="43"/>
      <c r="C76" s="35" t="s">
        <v>1254</v>
      </c>
      <c r="D76" s="36" t="s">
        <v>256</v>
      </c>
      <c r="E76" s="37">
        <v>430</v>
      </c>
      <c r="F76" s="37" t="s">
        <v>986</v>
      </c>
      <c r="G76" s="38" t="s">
        <v>94</v>
      </c>
      <c r="H76" s="39" t="s">
        <v>95</v>
      </c>
      <c r="I76" s="38" t="s">
        <v>94</v>
      </c>
      <c r="J76" s="39" t="s">
        <v>95</v>
      </c>
      <c r="K76" s="38" t="s">
        <v>94</v>
      </c>
      <c r="L76" s="39" t="s">
        <v>95</v>
      </c>
      <c r="M76" s="38" t="s">
        <v>99</v>
      </c>
      <c r="N76" s="39" t="s">
        <v>1255</v>
      </c>
      <c r="O76" s="38" t="s">
        <v>94</v>
      </c>
      <c r="P76" s="39" t="s">
        <v>95</v>
      </c>
      <c r="Q76" s="38" t="s">
        <v>94</v>
      </c>
      <c r="R76" s="40" t="s">
        <v>95</v>
      </c>
      <c r="S76" s="38" t="s">
        <v>94</v>
      </c>
      <c r="T76" s="39" t="s">
        <v>95</v>
      </c>
      <c r="U76" s="38" t="s">
        <v>94</v>
      </c>
      <c r="V76" s="39" t="s">
        <v>95</v>
      </c>
      <c r="W76" s="38" t="s">
        <v>94</v>
      </c>
      <c r="X76" s="40" t="s">
        <v>95</v>
      </c>
      <c r="Y76" s="38" t="s">
        <v>94</v>
      </c>
      <c r="Z76" s="39" t="s">
        <v>95</v>
      </c>
      <c r="AA76" s="38" t="s">
        <v>94</v>
      </c>
      <c r="AB76" s="40" t="s">
        <v>95</v>
      </c>
      <c r="AC76" s="38" t="s">
        <v>94</v>
      </c>
      <c r="AD76" s="39" t="s">
        <v>1256</v>
      </c>
      <c r="AE76" s="38" t="s">
        <v>91</v>
      </c>
      <c r="AF76" s="39" t="s">
        <v>1257</v>
      </c>
      <c r="AG76" s="38" t="s">
        <v>91</v>
      </c>
      <c r="AH76" s="39" t="s">
        <v>1258</v>
      </c>
      <c r="AI76" s="38" t="s">
        <v>94</v>
      </c>
      <c r="AJ76" s="39" t="s">
        <v>95</v>
      </c>
      <c r="AK76" s="38" t="s">
        <v>94</v>
      </c>
      <c r="AL76" s="39" t="s">
        <v>95</v>
      </c>
      <c r="AM76" s="38" t="s">
        <v>94</v>
      </c>
      <c r="AN76" s="39" t="s">
        <v>95</v>
      </c>
      <c r="AO76" s="38" t="s">
        <v>94</v>
      </c>
      <c r="AP76" s="40" t="s">
        <v>95</v>
      </c>
      <c r="AQ76" s="38" t="s">
        <v>89</v>
      </c>
      <c r="AR76" s="40" t="s">
        <v>1259</v>
      </c>
      <c r="AS76" s="38" t="s">
        <v>91</v>
      </c>
      <c r="AT76" s="39" t="s">
        <v>1260</v>
      </c>
      <c r="AU76" s="38" t="s">
        <v>94</v>
      </c>
      <c r="AV76" s="40" t="s">
        <v>95</v>
      </c>
      <c r="AW76" s="38" t="s">
        <v>91</v>
      </c>
      <c r="AX76" s="39" t="s">
        <v>1261</v>
      </c>
      <c r="AY76" s="38" t="s">
        <v>91</v>
      </c>
      <c r="AZ76" s="39" t="s">
        <v>1214</v>
      </c>
      <c r="BA76" s="38" t="s">
        <v>91</v>
      </c>
      <c r="BB76" s="39" t="s">
        <v>1261</v>
      </c>
      <c r="BC76" s="38" t="s">
        <v>94</v>
      </c>
      <c r="BD76" s="39" t="s">
        <v>95</v>
      </c>
      <c r="BE76" s="38" t="s">
        <v>94</v>
      </c>
      <c r="BF76" s="40" t="s">
        <v>95</v>
      </c>
      <c r="BG76" s="38" t="s">
        <v>94</v>
      </c>
      <c r="BH76" s="39" t="s">
        <v>1262</v>
      </c>
      <c r="BI76" s="38" t="s">
        <v>91</v>
      </c>
      <c r="BJ76" s="39" t="s">
        <v>1217</v>
      </c>
      <c r="BK76" s="38" t="s">
        <v>91</v>
      </c>
      <c r="BL76" s="40" t="s">
        <v>1263</v>
      </c>
      <c r="BM76" s="38" t="s">
        <v>99</v>
      </c>
      <c r="BN76" s="40" t="s">
        <v>1219</v>
      </c>
      <c r="BO76" s="38" t="s">
        <v>94</v>
      </c>
      <c r="BP76" s="39" t="s">
        <v>1220</v>
      </c>
      <c r="BQ76" s="38" t="s">
        <v>94</v>
      </c>
      <c r="BR76" s="39" t="s">
        <v>95</v>
      </c>
      <c r="BS76" s="38" t="s">
        <v>99</v>
      </c>
      <c r="BT76" s="94" t="s">
        <v>1264</v>
      </c>
      <c r="BU76" s="38" t="s">
        <v>94</v>
      </c>
      <c r="BV76" s="39" t="s">
        <v>95</v>
      </c>
      <c r="BW76" s="38" t="s">
        <v>94</v>
      </c>
      <c r="BX76" s="40" t="s">
        <v>95</v>
      </c>
      <c r="BY76" s="38" t="s">
        <v>94</v>
      </c>
      <c r="BZ76" s="39" t="s">
        <v>95</v>
      </c>
      <c r="CA76" s="38" t="s">
        <v>94</v>
      </c>
      <c r="CB76" s="40" t="s">
        <v>95</v>
      </c>
      <c r="CC76" s="38" t="s">
        <v>99</v>
      </c>
      <c r="CD76" s="39" t="s">
        <v>1221</v>
      </c>
      <c r="CE76" s="38" t="s">
        <v>94</v>
      </c>
      <c r="CF76" s="39" t="s">
        <v>95</v>
      </c>
      <c r="CG76" s="38" t="s">
        <v>94</v>
      </c>
      <c r="CH76" s="39" t="s">
        <v>95</v>
      </c>
      <c r="CI76" s="38" t="s">
        <v>94</v>
      </c>
      <c r="CJ76" s="39" t="s">
        <v>95</v>
      </c>
      <c r="CK76" s="38" t="s">
        <v>94</v>
      </c>
      <c r="CL76" s="39" t="s">
        <v>95</v>
      </c>
      <c r="CM76" s="38" t="s">
        <v>94</v>
      </c>
      <c r="CN76" s="39" t="s">
        <v>95</v>
      </c>
      <c r="CO76" s="38" t="s">
        <v>94</v>
      </c>
      <c r="CP76" s="39" t="s">
        <v>95</v>
      </c>
      <c r="CQ76" s="38" t="s">
        <v>94</v>
      </c>
      <c r="CR76" s="40" t="s">
        <v>95</v>
      </c>
      <c r="CS76" s="38" t="s">
        <v>89</v>
      </c>
      <c r="CT76" s="95" t="s">
        <v>1265</v>
      </c>
      <c r="CU76" s="38" t="s">
        <v>94</v>
      </c>
      <c r="CV76" s="39" t="s">
        <v>95</v>
      </c>
      <c r="CW76" s="41"/>
      <c r="CX76" s="41"/>
      <c r="CY76" s="41"/>
      <c r="CZ76" s="41"/>
      <c r="DA76" s="41"/>
      <c r="DB76" s="41"/>
      <c r="DC76" s="41"/>
      <c r="DD76" s="41"/>
      <c r="DE76" s="41"/>
      <c r="DF76" s="41"/>
      <c r="DG76" s="41"/>
      <c r="DH76" s="41"/>
      <c r="DI76" s="41"/>
      <c r="DJ76" s="41"/>
      <c r="DK76" s="41"/>
      <c r="DL76" s="41"/>
      <c r="DM76" s="41"/>
      <c r="DN76" s="41"/>
      <c r="DO76" s="41"/>
      <c r="DP76" s="41"/>
      <c r="DQ76" s="41"/>
      <c r="DR76" s="41"/>
      <c r="DS76" s="41"/>
      <c r="DT76" s="41"/>
      <c r="DU76" s="41"/>
      <c r="DV76" s="41"/>
      <c r="DW76" s="92"/>
      <c r="DX76" s="37"/>
      <c r="DY76" s="37"/>
      <c r="DZ76" s="37"/>
      <c r="EA76" s="37"/>
      <c r="EB76" s="37"/>
      <c r="EC76" s="44" t="s">
        <v>770</v>
      </c>
    </row>
    <row r="77" spans="1:135" s="44" customFormat="1" ht="31.5" customHeight="1" thickBot="1">
      <c r="A77" s="33">
        <v>74</v>
      </c>
      <c r="B77" s="43"/>
      <c r="C77" s="35" t="s">
        <v>1266</v>
      </c>
      <c r="D77" s="36" t="s">
        <v>256</v>
      </c>
      <c r="E77" s="37">
        <v>436</v>
      </c>
      <c r="F77" s="37" t="s">
        <v>244</v>
      </c>
      <c r="G77" s="38" t="s">
        <v>94</v>
      </c>
      <c r="H77" s="39" t="s">
        <v>95</v>
      </c>
      <c r="I77" s="38" t="s">
        <v>94</v>
      </c>
      <c r="J77" s="39" t="s">
        <v>95</v>
      </c>
      <c r="K77" s="38" t="s">
        <v>94</v>
      </c>
      <c r="L77" s="39" t="s">
        <v>95</v>
      </c>
      <c r="M77" s="38" t="s">
        <v>99</v>
      </c>
      <c r="N77" s="39" t="s">
        <v>1267</v>
      </c>
      <c r="O77" s="38" t="s">
        <v>91</v>
      </c>
      <c r="P77" s="39" t="s">
        <v>1268</v>
      </c>
      <c r="Q77" s="38" t="s">
        <v>94</v>
      </c>
      <c r="R77" s="40" t="s">
        <v>95</v>
      </c>
      <c r="S77" s="38" t="s">
        <v>94</v>
      </c>
      <c r="T77" s="39" t="s">
        <v>95</v>
      </c>
      <c r="U77" s="38" t="s">
        <v>94</v>
      </c>
      <c r="V77" s="39" t="s">
        <v>95</v>
      </c>
      <c r="W77" s="38" t="s">
        <v>94</v>
      </c>
      <c r="X77" s="40" t="s">
        <v>95</v>
      </c>
      <c r="Y77" s="38" t="s">
        <v>94</v>
      </c>
      <c r="Z77" s="39" t="s">
        <v>95</v>
      </c>
      <c r="AA77" s="38" t="s">
        <v>94</v>
      </c>
      <c r="AB77" s="40" t="s">
        <v>95</v>
      </c>
      <c r="AC77" s="38" t="s">
        <v>99</v>
      </c>
      <c r="AD77" s="39" t="s">
        <v>1269</v>
      </c>
      <c r="AE77" s="38" t="s">
        <v>156</v>
      </c>
      <c r="AF77" s="39" t="s">
        <v>1270</v>
      </c>
      <c r="AG77" s="38" t="s">
        <v>156</v>
      </c>
      <c r="AH77" s="39" t="s">
        <v>1271</v>
      </c>
      <c r="AI77" s="38" t="s">
        <v>94</v>
      </c>
      <c r="AJ77" s="39" t="s">
        <v>95</v>
      </c>
      <c r="AK77" s="38" t="s">
        <v>94</v>
      </c>
      <c r="AL77" s="39" t="s">
        <v>95</v>
      </c>
      <c r="AM77" s="38" t="s">
        <v>94</v>
      </c>
      <c r="AN77" s="39" t="s">
        <v>95</v>
      </c>
      <c r="AO77" s="38" t="s">
        <v>94</v>
      </c>
      <c r="AP77" s="40" t="s">
        <v>95</v>
      </c>
      <c r="AQ77" s="38" t="s">
        <v>99</v>
      </c>
      <c r="AR77" s="40" t="s">
        <v>1272</v>
      </c>
      <c r="AS77" s="38" t="s">
        <v>94</v>
      </c>
      <c r="AT77" s="39" t="s">
        <v>95</v>
      </c>
      <c r="AU77" s="38" t="s">
        <v>156</v>
      </c>
      <c r="AV77" s="40" t="s">
        <v>603</v>
      </c>
      <c r="AW77" s="38" t="s">
        <v>94</v>
      </c>
      <c r="AX77" s="39" t="s">
        <v>1273</v>
      </c>
      <c r="AY77" s="38" t="s">
        <v>94</v>
      </c>
      <c r="AZ77" s="39" t="s">
        <v>95</v>
      </c>
      <c r="BA77" s="38" t="s">
        <v>99</v>
      </c>
      <c r="BB77" s="39" t="s">
        <v>1183</v>
      </c>
      <c r="BC77" s="38" t="s">
        <v>94</v>
      </c>
      <c r="BD77" s="39" t="s">
        <v>95</v>
      </c>
      <c r="BE77" s="38" t="s">
        <v>94</v>
      </c>
      <c r="BF77" s="40" t="s">
        <v>95</v>
      </c>
      <c r="BG77" s="38" t="s">
        <v>94</v>
      </c>
      <c r="BH77" s="39" t="s">
        <v>95</v>
      </c>
      <c r="BI77" s="38" t="s">
        <v>94</v>
      </c>
      <c r="BJ77" s="39" t="s">
        <v>95</v>
      </c>
      <c r="BK77" s="38" t="s">
        <v>94</v>
      </c>
      <c r="BL77" s="40" t="s">
        <v>95</v>
      </c>
      <c r="BM77" s="38" t="s">
        <v>94</v>
      </c>
      <c r="BN77" s="40" t="s">
        <v>95</v>
      </c>
      <c r="BO77" s="38" t="s">
        <v>94</v>
      </c>
      <c r="BP77" s="39" t="s">
        <v>95</v>
      </c>
      <c r="BQ77" s="38" t="s">
        <v>94</v>
      </c>
      <c r="BR77" s="39" t="s">
        <v>95</v>
      </c>
      <c r="BS77" s="38" t="s">
        <v>94</v>
      </c>
      <c r="BT77" s="40" t="s">
        <v>95</v>
      </c>
      <c r="BU77" s="38" t="s">
        <v>94</v>
      </c>
      <c r="BV77" s="39" t="s">
        <v>95</v>
      </c>
      <c r="BW77" s="38" t="s">
        <v>94</v>
      </c>
      <c r="BX77" s="40" t="s">
        <v>95</v>
      </c>
      <c r="BY77" s="38" t="s">
        <v>94</v>
      </c>
      <c r="BZ77" s="39" t="s">
        <v>95</v>
      </c>
      <c r="CA77" s="38" t="s">
        <v>94</v>
      </c>
      <c r="CB77" s="40" t="s">
        <v>95</v>
      </c>
      <c r="CC77" s="38" t="s">
        <v>99</v>
      </c>
      <c r="CD77" s="39" t="s">
        <v>1221</v>
      </c>
      <c r="CE77" s="38" t="s">
        <v>94</v>
      </c>
      <c r="CF77" s="39" t="s">
        <v>95</v>
      </c>
      <c r="CG77" s="38" t="s">
        <v>94</v>
      </c>
      <c r="CH77" s="39" t="s">
        <v>95</v>
      </c>
      <c r="CI77" s="38" t="s">
        <v>94</v>
      </c>
      <c r="CJ77" s="39" t="s">
        <v>95</v>
      </c>
      <c r="CK77" s="38" t="s">
        <v>94</v>
      </c>
      <c r="CL77" s="39" t="s">
        <v>95</v>
      </c>
      <c r="CM77" s="38" t="s">
        <v>92</v>
      </c>
      <c r="CN77" s="39" t="s">
        <v>1274</v>
      </c>
      <c r="CO77" s="38" t="s">
        <v>94</v>
      </c>
      <c r="CP77" s="39" t="s">
        <v>95</v>
      </c>
      <c r="CQ77" s="38" t="s">
        <v>94</v>
      </c>
      <c r="CR77" s="40" t="s">
        <v>95</v>
      </c>
      <c r="CS77" s="38" t="s">
        <v>99</v>
      </c>
      <c r="CT77" s="39" t="s">
        <v>1275</v>
      </c>
      <c r="CU77" s="38" t="s">
        <v>94</v>
      </c>
      <c r="CV77" s="39" t="s">
        <v>95</v>
      </c>
      <c r="CW77" s="41"/>
      <c r="CX77" s="41"/>
      <c r="CY77" s="41"/>
      <c r="CZ77" s="41"/>
      <c r="DA77" s="41"/>
      <c r="DB77" s="41"/>
      <c r="DC77" s="41"/>
      <c r="DD77" s="41"/>
      <c r="DE77" s="41"/>
      <c r="DF77" s="41"/>
      <c r="DG77" s="41"/>
      <c r="DH77" s="41"/>
      <c r="DI77" s="41"/>
      <c r="DJ77" s="41"/>
      <c r="DK77" s="41"/>
      <c r="DL77" s="41"/>
      <c r="DM77" s="41"/>
      <c r="DN77" s="41"/>
      <c r="DO77" s="41"/>
      <c r="DP77" s="41"/>
      <c r="DQ77" s="41"/>
      <c r="DR77" s="41"/>
      <c r="DS77" s="41"/>
      <c r="DT77" s="41"/>
      <c r="DU77" s="41"/>
      <c r="DV77" s="41"/>
      <c r="DW77" s="92"/>
      <c r="DX77" s="37"/>
      <c r="DY77" s="37"/>
      <c r="DZ77" s="37"/>
      <c r="EA77" s="37"/>
      <c r="EB77" s="37"/>
    </row>
    <row r="78" spans="1:135" s="44" customFormat="1" ht="31.5" customHeight="1" thickBot="1">
      <c r="A78" s="33">
        <v>75</v>
      </c>
      <c r="B78" s="43"/>
      <c r="C78" s="35" t="s">
        <v>1276</v>
      </c>
      <c r="D78" s="36" t="s">
        <v>256</v>
      </c>
      <c r="E78" s="37">
        <v>441</v>
      </c>
      <c r="F78" s="37" t="s">
        <v>244</v>
      </c>
      <c r="G78" s="38" t="s">
        <v>94</v>
      </c>
      <c r="H78" s="39" t="s">
        <v>95</v>
      </c>
      <c r="I78" s="38" t="s">
        <v>94</v>
      </c>
      <c r="J78" s="39" t="s">
        <v>95</v>
      </c>
      <c r="K78" s="38" t="s">
        <v>94</v>
      </c>
      <c r="L78" s="39" t="s">
        <v>95</v>
      </c>
      <c r="M78" s="38" t="s">
        <v>94</v>
      </c>
      <c r="N78" s="39" t="s">
        <v>95</v>
      </c>
      <c r="O78" s="38" t="s">
        <v>94</v>
      </c>
      <c r="P78" s="39" t="s">
        <v>95</v>
      </c>
      <c r="Q78" s="38" t="s">
        <v>94</v>
      </c>
      <c r="R78" s="40" t="s">
        <v>95</v>
      </c>
      <c r="S78" s="38" t="s">
        <v>94</v>
      </c>
      <c r="T78" s="39" t="s">
        <v>1277</v>
      </c>
      <c r="U78" s="38" t="s">
        <v>94</v>
      </c>
      <c r="V78" s="39" t="s">
        <v>95</v>
      </c>
      <c r="W78" s="38" t="s">
        <v>91</v>
      </c>
      <c r="X78" s="40" t="s">
        <v>1278</v>
      </c>
      <c r="Y78" s="38" t="s">
        <v>94</v>
      </c>
      <c r="Z78" s="39" t="s">
        <v>95</v>
      </c>
      <c r="AA78" s="38" t="s">
        <v>94</v>
      </c>
      <c r="AB78" s="40" t="s">
        <v>95</v>
      </c>
      <c r="AC78" s="38" t="s">
        <v>99</v>
      </c>
      <c r="AD78" s="39" t="s">
        <v>1279</v>
      </c>
      <c r="AE78" s="38" t="s">
        <v>99</v>
      </c>
      <c r="AF78" s="39" t="s">
        <v>1280</v>
      </c>
      <c r="AG78" s="38" t="s">
        <v>99</v>
      </c>
      <c r="AH78" s="39" t="s">
        <v>1281</v>
      </c>
      <c r="AI78" s="38" t="s">
        <v>94</v>
      </c>
      <c r="AJ78" s="39" t="s">
        <v>95</v>
      </c>
      <c r="AK78" s="38" t="s">
        <v>94</v>
      </c>
      <c r="AL78" s="39" t="s">
        <v>95</v>
      </c>
      <c r="AM78" s="38" t="s">
        <v>94</v>
      </c>
      <c r="AN78" s="39" t="s">
        <v>95</v>
      </c>
      <c r="AO78" s="38" t="s">
        <v>94</v>
      </c>
      <c r="AP78" s="40" t="s">
        <v>95</v>
      </c>
      <c r="AQ78" s="38" t="s">
        <v>92</v>
      </c>
      <c r="AR78" s="40" t="s">
        <v>1282</v>
      </c>
      <c r="AS78" s="38" t="s">
        <v>99</v>
      </c>
      <c r="AT78" s="39" t="s">
        <v>1283</v>
      </c>
      <c r="AU78" s="38" t="s">
        <v>99</v>
      </c>
      <c r="AV78" s="40" t="s">
        <v>1284</v>
      </c>
      <c r="AW78" s="38" t="s">
        <v>99</v>
      </c>
      <c r="AX78" s="39" t="s">
        <v>1285</v>
      </c>
      <c r="AY78" s="38" t="s">
        <v>91</v>
      </c>
      <c r="AZ78" s="39" t="s">
        <v>1286</v>
      </c>
      <c r="BA78" s="38" t="s">
        <v>91</v>
      </c>
      <c r="BB78" s="39" t="s">
        <v>1287</v>
      </c>
      <c r="BC78" s="38" t="s">
        <v>99</v>
      </c>
      <c r="BD78" s="39" t="s">
        <v>1288</v>
      </c>
      <c r="BE78" s="38" t="s">
        <v>99</v>
      </c>
      <c r="BF78" s="40" t="s">
        <v>1289</v>
      </c>
      <c r="BG78" s="38" t="s">
        <v>91</v>
      </c>
      <c r="BH78" s="39" t="s">
        <v>1290</v>
      </c>
      <c r="BI78" s="38" t="s">
        <v>91</v>
      </c>
      <c r="BJ78" s="39" t="s">
        <v>1286</v>
      </c>
      <c r="BK78" s="38" t="s">
        <v>94</v>
      </c>
      <c r="BL78" s="40" t="s">
        <v>1291</v>
      </c>
      <c r="BM78" s="38" t="s">
        <v>99</v>
      </c>
      <c r="BN78" s="40" t="s">
        <v>1292</v>
      </c>
      <c r="BO78" s="38" t="s">
        <v>94</v>
      </c>
      <c r="BP78" s="39" t="s">
        <v>1220</v>
      </c>
      <c r="BQ78" s="38" t="s">
        <v>91</v>
      </c>
      <c r="BR78" s="39" t="s">
        <v>1293</v>
      </c>
      <c r="BS78" s="38" t="s">
        <v>91</v>
      </c>
      <c r="BT78" s="40" t="s">
        <v>1294</v>
      </c>
      <c r="BU78" s="38" t="s">
        <v>94</v>
      </c>
      <c r="BV78" s="39" t="s">
        <v>95</v>
      </c>
      <c r="BW78" s="38" t="s">
        <v>94</v>
      </c>
      <c r="BX78" s="40" t="s">
        <v>95</v>
      </c>
      <c r="BY78" s="38" t="s">
        <v>94</v>
      </c>
      <c r="BZ78" s="39" t="s">
        <v>95</v>
      </c>
      <c r="CA78" s="38" t="s">
        <v>91</v>
      </c>
      <c r="CB78" s="40" t="s">
        <v>1295</v>
      </c>
      <c r="CC78" s="38" t="s">
        <v>99</v>
      </c>
      <c r="CD78" s="39" t="s">
        <v>1192</v>
      </c>
      <c r="CE78" s="38" t="s">
        <v>94</v>
      </c>
      <c r="CF78" s="39" t="s">
        <v>95</v>
      </c>
      <c r="CG78" s="38" t="s">
        <v>94</v>
      </c>
      <c r="CH78" s="39" t="s">
        <v>95</v>
      </c>
      <c r="CI78" s="38" t="s">
        <v>92</v>
      </c>
      <c r="CJ78" s="39" t="s">
        <v>1296</v>
      </c>
      <c r="CK78" s="38" t="s">
        <v>94</v>
      </c>
      <c r="CL78" s="39" t="s">
        <v>95</v>
      </c>
      <c r="CM78" s="38" t="s">
        <v>94</v>
      </c>
      <c r="CN78" s="39" t="s">
        <v>95</v>
      </c>
      <c r="CO78" s="38" t="s">
        <v>94</v>
      </c>
      <c r="CP78" s="39" t="s">
        <v>95</v>
      </c>
      <c r="CQ78" s="38" t="s">
        <v>94</v>
      </c>
      <c r="CR78" s="40" t="s">
        <v>95</v>
      </c>
      <c r="CS78" s="38" t="s">
        <v>89</v>
      </c>
      <c r="CT78" s="39" t="s">
        <v>1297</v>
      </c>
      <c r="CU78" s="38" t="s">
        <v>94</v>
      </c>
      <c r="CV78" s="39" t="s">
        <v>95</v>
      </c>
      <c r="CW78" s="41"/>
      <c r="CX78" s="41"/>
      <c r="CY78" s="41"/>
      <c r="CZ78" s="41"/>
      <c r="DA78" s="41"/>
      <c r="DB78" s="41"/>
      <c r="DC78" s="41"/>
      <c r="DD78" s="41"/>
      <c r="DE78" s="41"/>
      <c r="DF78" s="41"/>
      <c r="DG78" s="41"/>
      <c r="DH78" s="41"/>
      <c r="DI78" s="41"/>
      <c r="DJ78" s="41"/>
      <c r="DK78" s="41"/>
      <c r="DL78" s="41"/>
      <c r="DM78" s="41"/>
      <c r="DN78" s="41"/>
      <c r="DO78" s="41"/>
      <c r="DP78" s="41"/>
      <c r="DQ78" s="41"/>
      <c r="DR78" s="41"/>
      <c r="DS78" s="41"/>
      <c r="DT78" s="41"/>
      <c r="DU78" s="41"/>
      <c r="DV78" s="41"/>
      <c r="DW78" s="92"/>
      <c r="DX78" s="37"/>
      <c r="DY78" s="37"/>
      <c r="DZ78" s="37"/>
      <c r="EA78" s="37"/>
      <c r="EB78" s="37"/>
      <c r="EC78" s="44" t="s">
        <v>770</v>
      </c>
    </row>
    <row r="79" spans="1:135" s="44" customFormat="1" ht="31.5" customHeight="1" thickBot="1">
      <c r="A79" s="33">
        <v>76</v>
      </c>
      <c r="B79" s="43"/>
      <c r="C79" s="35" t="s">
        <v>1298</v>
      </c>
      <c r="D79" s="36" t="s">
        <v>256</v>
      </c>
      <c r="E79" s="37">
        <v>443</v>
      </c>
      <c r="F79" s="37" t="s">
        <v>244</v>
      </c>
      <c r="G79" s="38" t="s">
        <v>94</v>
      </c>
      <c r="H79" s="39" t="s">
        <v>95</v>
      </c>
      <c r="I79" s="38" t="s">
        <v>91</v>
      </c>
      <c r="J79" s="39" t="s">
        <v>1299</v>
      </c>
      <c r="K79" s="38" t="s">
        <v>94</v>
      </c>
      <c r="L79" s="39" t="s">
        <v>95</v>
      </c>
      <c r="M79" s="38" t="s">
        <v>156</v>
      </c>
      <c r="N79" s="39" t="s">
        <v>1300</v>
      </c>
      <c r="O79" s="38" t="s">
        <v>156</v>
      </c>
      <c r="P79" s="39" t="s">
        <v>1301</v>
      </c>
      <c r="Q79" s="38" t="s">
        <v>94</v>
      </c>
      <c r="R79" s="40" t="s">
        <v>95</v>
      </c>
      <c r="S79" s="38" t="s">
        <v>156</v>
      </c>
      <c r="T79" s="39" t="s">
        <v>1174</v>
      </c>
      <c r="U79" s="38" t="s">
        <v>94</v>
      </c>
      <c r="V79" s="39" t="s">
        <v>95</v>
      </c>
      <c r="W79" s="38" t="s">
        <v>94</v>
      </c>
      <c r="X79" s="40" t="s">
        <v>1302</v>
      </c>
      <c r="Y79" s="38" t="s">
        <v>94</v>
      </c>
      <c r="Z79" s="39" t="s">
        <v>95</v>
      </c>
      <c r="AA79" s="38" t="s">
        <v>94</v>
      </c>
      <c r="AB79" s="40" t="s">
        <v>95</v>
      </c>
      <c r="AC79" s="38" t="s">
        <v>91</v>
      </c>
      <c r="AD79" s="39" t="s">
        <v>1279</v>
      </c>
      <c r="AE79" s="38" t="s">
        <v>91</v>
      </c>
      <c r="AF79" s="39" t="s">
        <v>1280</v>
      </c>
      <c r="AG79" s="38" t="s">
        <v>91</v>
      </c>
      <c r="AH79" s="39" t="s">
        <v>1303</v>
      </c>
      <c r="AI79" s="38" t="s">
        <v>94</v>
      </c>
      <c r="AJ79" s="39" t="s">
        <v>95</v>
      </c>
      <c r="AK79" s="38" t="s">
        <v>94</v>
      </c>
      <c r="AL79" s="39" t="s">
        <v>95</v>
      </c>
      <c r="AM79" s="38" t="s">
        <v>94</v>
      </c>
      <c r="AN79" s="39" t="s">
        <v>95</v>
      </c>
      <c r="AO79" s="38" t="s">
        <v>94</v>
      </c>
      <c r="AP79" s="40" t="s">
        <v>95</v>
      </c>
      <c r="AQ79" s="38" t="s">
        <v>99</v>
      </c>
      <c r="AR79" s="40" t="s">
        <v>1282</v>
      </c>
      <c r="AS79" s="38" t="s">
        <v>91</v>
      </c>
      <c r="AT79" s="39" t="s">
        <v>1304</v>
      </c>
      <c r="AU79" s="38" t="s">
        <v>91</v>
      </c>
      <c r="AV79" s="40" t="s">
        <v>1284</v>
      </c>
      <c r="AW79" s="38" t="s">
        <v>91</v>
      </c>
      <c r="AX79" s="39" t="s">
        <v>1285</v>
      </c>
      <c r="AY79" s="38" t="s">
        <v>91</v>
      </c>
      <c r="AZ79" s="39" t="s">
        <v>1305</v>
      </c>
      <c r="BA79" s="38" t="s">
        <v>94</v>
      </c>
      <c r="BB79" s="39" t="s">
        <v>95</v>
      </c>
      <c r="BC79" s="38" t="s">
        <v>91</v>
      </c>
      <c r="BD79" s="39" t="s">
        <v>1288</v>
      </c>
      <c r="BE79" s="38" t="s">
        <v>91</v>
      </c>
      <c r="BF79" s="40" t="s">
        <v>1289</v>
      </c>
      <c r="BG79" s="38" t="s">
        <v>91</v>
      </c>
      <c r="BH79" s="39" t="s">
        <v>1290</v>
      </c>
      <c r="BI79" s="38" t="s">
        <v>91</v>
      </c>
      <c r="BJ79" s="39" t="s">
        <v>1305</v>
      </c>
      <c r="BK79" s="38" t="s">
        <v>91</v>
      </c>
      <c r="BL79" s="40" t="s">
        <v>1306</v>
      </c>
      <c r="BM79" s="38" t="s">
        <v>91</v>
      </c>
      <c r="BN79" s="40" t="s">
        <v>1305</v>
      </c>
      <c r="BO79" s="38" t="s">
        <v>94</v>
      </c>
      <c r="BP79" s="39" t="s">
        <v>1220</v>
      </c>
      <c r="BQ79" s="38" t="s">
        <v>91</v>
      </c>
      <c r="BR79" s="39" t="s">
        <v>1307</v>
      </c>
      <c r="BS79" s="38" t="s">
        <v>91</v>
      </c>
      <c r="BT79" s="96" t="s">
        <v>1308</v>
      </c>
      <c r="BU79" s="38" t="s">
        <v>94</v>
      </c>
      <c r="BV79" s="39" t="s">
        <v>95</v>
      </c>
      <c r="BW79" s="38" t="s">
        <v>94</v>
      </c>
      <c r="BX79" s="40" t="s">
        <v>95</v>
      </c>
      <c r="BY79" s="38" t="s">
        <v>94</v>
      </c>
      <c r="BZ79" s="39" t="s">
        <v>95</v>
      </c>
      <c r="CA79" s="38" t="s">
        <v>91</v>
      </c>
      <c r="CB79" s="40" t="s">
        <v>1295</v>
      </c>
      <c r="CC79" s="38" t="s">
        <v>99</v>
      </c>
      <c r="CD79" s="39" t="s">
        <v>1192</v>
      </c>
      <c r="CE79" s="38" t="s">
        <v>94</v>
      </c>
      <c r="CF79" s="39" t="s">
        <v>95</v>
      </c>
      <c r="CG79" s="38" t="s">
        <v>94</v>
      </c>
      <c r="CH79" s="39" t="s">
        <v>95</v>
      </c>
      <c r="CI79" s="38" t="s">
        <v>92</v>
      </c>
      <c r="CJ79" s="39" t="s">
        <v>1296</v>
      </c>
      <c r="CK79" s="38" t="s">
        <v>94</v>
      </c>
      <c r="CL79" s="39" t="s">
        <v>95</v>
      </c>
      <c r="CM79" s="38" t="s">
        <v>94</v>
      </c>
      <c r="CN79" s="39" t="s">
        <v>95</v>
      </c>
      <c r="CO79" s="38" t="s">
        <v>94</v>
      </c>
      <c r="CP79" s="39" t="s">
        <v>95</v>
      </c>
      <c r="CQ79" s="38" t="s">
        <v>94</v>
      </c>
      <c r="CR79" s="40" t="s">
        <v>95</v>
      </c>
      <c r="CS79" s="38" t="s">
        <v>89</v>
      </c>
      <c r="CT79" s="39" t="s">
        <v>1309</v>
      </c>
      <c r="CU79" s="38" t="s">
        <v>94</v>
      </c>
      <c r="CV79" s="39" t="s">
        <v>95</v>
      </c>
      <c r="CW79" s="41"/>
      <c r="CX79" s="41"/>
      <c r="CY79" s="41"/>
      <c r="CZ79" s="41"/>
      <c r="DA79" s="41"/>
      <c r="DB79" s="41"/>
      <c r="DC79" s="41"/>
      <c r="DD79" s="41"/>
      <c r="DE79" s="41"/>
      <c r="DF79" s="41"/>
      <c r="DG79" s="41"/>
      <c r="DH79" s="41"/>
      <c r="DI79" s="41"/>
      <c r="DJ79" s="41"/>
      <c r="DK79" s="41"/>
      <c r="DL79" s="41"/>
      <c r="DM79" s="41"/>
      <c r="DN79" s="41"/>
      <c r="DO79" s="41"/>
      <c r="DP79" s="41"/>
      <c r="DQ79" s="41"/>
      <c r="DR79" s="41"/>
      <c r="DS79" s="41"/>
      <c r="DT79" s="41"/>
      <c r="DU79" s="41"/>
      <c r="DV79" s="41"/>
      <c r="DW79" s="92"/>
      <c r="DX79" s="37"/>
      <c r="DY79" s="37"/>
      <c r="DZ79" s="37"/>
      <c r="EA79" s="37"/>
      <c r="EB79" s="37"/>
      <c r="EC79" s="44" t="s">
        <v>1194</v>
      </c>
    </row>
    <row r="80" spans="1:135" s="44" customFormat="1" ht="10.5" customHeight="1" thickBot="1">
      <c r="A80" s="33">
        <v>77</v>
      </c>
      <c r="B80" s="43"/>
      <c r="C80" s="35" t="s">
        <v>1310</v>
      </c>
      <c r="D80" s="36" t="s">
        <v>1311</v>
      </c>
      <c r="E80" s="37">
        <v>449</v>
      </c>
      <c r="F80" s="37" t="s">
        <v>244</v>
      </c>
      <c r="G80" s="38" t="s">
        <v>94</v>
      </c>
      <c r="H80" s="39" t="s">
        <v>95</v>
      </c>
      <c r="I80" s="38" t="s">
        <v>99</v>
      </c>
      <c r="J80" s="39" t="s">
        <v>1312</v>
      </c>
      <c r="K80" s="38" t="s">
        <v>94</v>
      </c>
      <c r="L80" s="39" t="s">
        <v>95</v>
      </c>
      <c r="M80" s="38" t="s">
        <v>94</v>
      </c>
      <c r="N80" s="39" t="s">
        <v>95</v>
      </c>
      <c r="O80" s="38" t="s">
        <v>94</v>
      </c>
      <c r="P80" s="39" t="s">
        <v>95</v>
      </c>
      <c r="Q80" s="38" t="s">
        <v>94</v>
      </c>
      <c r="R80" s="40" t="s">
        <v>95</v>
      </c>
      <c r="S80" s="38" t="s">
        <v>94</v>
      </c>
      <c r="T80" s="39" t="s">
        <v>95</v>
      </c>
      <c r="U80" s="38" t="s">
        <v>91</v>
      </c>
      <c r="V80" s="39" t="s">
        <v>1313</v>
      </c>
      <c r="W80" s="38" t="s">
        <v>99</v>
      </c>
      <c r="X80" s="40" t="s">
        <v>1314</v>
      </c>
      <c r="Y80" s="38" t="s">
        <v>94</v>
      </c>
      <c r="Z80" s="39" t="s">
        <v>95</v>
      </c>
      <c r="AA80" s="38" t="s">
        <v>94</v>
      </c>
      <c r="AB80" s="40" t="s">
        <v>95</v>
      </c>
      <c r="AC80" s="38" t="s">
        <v>91</v>
      </c>
      <c r="AD80" s="39" t="s">
        <v>1315</v>
      </c>
      <c r="AE80" s="38" t="s">
        <v>91</v>
      </c>
      <c r="AF80" s="39" t="s">
        <v>1316</v>
      </c>
      <c r="AG80" s="38" t="s">
        <v>94</v>
      </c>
      <c r="AH80" s="39" t="s">
        <v>95</v>
      </c>
      <c r="AI80" s="38" t="s">
        <v>94</v>
      </c>
      <c r="AJ80" s="39" t="s">
        <v>95</v>
      </c>
      <c r="AK80" s="38" t="s">
        <v>94</v>
      </c>
      <c r="AL80" s="39" t="s">
        <v>95</v>
      </c>
      <c r="AM80" s="38" t="s">
        <v>94</v>
      </c>
      <c r="AN80" s="39" t="s">
        <v>95</v>
      </c>
      <c r="AO80" s="38" t="s">
        <v>94</v>
      </c>
      <c r="AP80" s="40" t="s">
        <v>95</v>
      </c>
      <c r="AQ80" s="38" t="s">
        <v>93</v>
      </c>
      <c r="AR80" s="40" t="s">
        <v>1317</v>
      </c>
      <c r="AS80" s="38" t="s">
        <v>99</v>
      </c>
      <c r="AT80" s="39" t="s">
        <v>1318</v>
      </c>
      <c r="AU80" s="38" t="s">
        <v>99</v>
      </c>
      <c r="AV80" s="40" t="s">
        <v>1319</v>
      </c>
      <c r="AW80" s="38" t="s">
        <v>99</v>
      </c>
      <c r="AX80" s="39" t="s">
        <v>1320</v>
      </c>
      <c r="AY80" s="38" t="s">
        <v>99</v>
      </c>
      <c r="AZ80" s="39" t="s">
        <v>1321</v>
      </c>
      <c r="BA80" s="38" t="s">
        <v>99</v>
      </c>
      <c r="BB80" s="39" t="s">
        <v>1322</v>
      </c>
      <c r="BC80" s="38" t="s">
        <v>99</v>
      </c>
      <c r="BD80" s="39" t="s">
        <v>1323</v>
      </c>
      <c r="BE80" s="38" t="s">
        <v>99</v>
      </c>
      <c r="BF80" s="40" t="s">
        <v>1324</v>
      </c>
      <c r="BG80" s="38" t="s">
        <v>99</v>
      </c>
      <c r="BH80" s="39" t="s">
        <v>1325</v>
      </c>
      <c r="BI80" s="38" t="s">
        <v>99</v>
      </c>
      <c r="BJ80" s="39" t="s">
        <v>1326</v>
      </c>
      <c r="BK80" s="38" t="s">
        <v>99</v>
      </c>
      <c r="BL80" s="40" t="s">
        <v>1327</v>
      </c>
      <c r="BM80" s="38" t="s">
        <v>99</v>
      </c>
      <c r="BN80" s="40" t="s">
        <v>1328</v>
      </c>
      <c r="BO80" s="38" t="s">
        <v>94</v>
      </c>
      <c r="BP80" s="39" t="s">
        <v>1220</v>
      </c>
      <c r="BQ80" s="38" t="s">
        <v>99</v>
      </c>
      <c r="BR80" s="39" t="s">
        <v>1329</v>
      </c>
      <c r="BS80" s="38" t="s">
        <v>91</v>
      </c>
      <c r="BT80" s="40" t="s">
        <v>1330</v>
      </c>
      <c r="BU80" s="38" t="s">
        <v>94</v>
      </c>
      <c r="BV80" s="39" t="s">
        <v>95</v>
      </c>
      <c r="BW80" s="38" t="s">
        <v>94</v>
      </c>
      <c r="BX80" s="40" t="s">
        <v>95</v>
      </c>
      <c r="BY80" s="38" t="s">
        <v>94</v>
      </c>
      <c r="BZ80" s="39" t="s">
        <v>95</v>
      </c>
      <c r="CA80" s="38" t="s">
        <v>91</v>
      </c>
      <c r="CB80" s="40" t="s">
        <v>1295</v>
      </c>
      <c r="CC80" s="38" t="s">
        <v>99</v>
      </c>
      <c r="CD80" s="39" t="s">
        <v>1331</v>
      </c>
      <c r="CE80" s="38" t="s">
        <v>94</v>
      </c>
      <c r="CF80" s="39" t="s">
        <v>95</v>
      </c>
      <c r="CG80" s="38" t="s">
        <v>94</v>
      </c>
      <c r="CH80" s="39" t="s">
        <v>95</v>
      </c>
      <c r="CI80" s="38" t="s">
        <v>92</v>
      </c>
      <c r="CJ80" s="39" t="s">
        <v>1296</v>
      </c>
      <c r="CK80" s="38" t="s">
        <v>94</v>
      </c>
      <c r="CL80" s="39" t="s">
        <v>95</v>
      </c>
      <c r="CM80" s="38" t="s">
        <v>94</v>
      </c>
      <c r="CN80" s="39" t="s">
        <v>95</v>
      </c>
      <c r="CO80" s="38" t="s">
        <v>94</v>
      </c>
      <c r="CP80" s="39" t="s">
        <v>95</v>
      </c>
      <c r="CQ80" s="38" t="s">
        <v>94</v>
      </c>
      <c r="CR80" s="40" t="s">
        <v>95</v>
      </c>
      <c r="CS80" s="38" t="s">
        <v>89</v>
      </c>
      <c r="CT80" s="39" t="s">
        <v>1332</v>
      </c>
      <c r="CU80" s="38" t="s">
        <v>94</v>
      </c>
      <c r="CV80" s="39" t="s">
        <v>95</v>
      </c>
      <c r="CW80" s="41"/>
      <c r="CX80" s="41"/>
      <c r="CY80" s="41"/>
      <c r="CZ80" s="41"/>
      <c r="DA80" s="41"/>
      <c r="DB80" s="41"/>
      <c r="DC80" s="41"/>
      <c r="DD80" s="41"/>
      <c r="DE80" s="41"/>
      <c r="DF80" s="41"/>
      <c r="DG80" s="41"/>
      <c r="DH80" s="41"/>
      <c r="DI80" s="41"/>
      <c r="DJ80" s="41"/>
      <c r="DK80" s="41"/>
      <c r="DL80" s="41"/>
      <c r="DM80" s="41"/>
      <c r="DN80" s="41"/>
      <c r="DO80" s="41"/>
      <c r="DP80" s="41"/>
      <c r="DQ80" s="41"/>
      <c r="DR80" s="41"/>
      <c r="DS80" s="41"/>
      <c r="DT80" s="41"/>
      <c r="DU80" s="41"/>
      <c r="DV80" s="41"/>
      <c r="DW80" s="92"/>
      <c r="DX80" s="37"/>
      <c r="DY80" s="37"/>
      <c r="DZ80" s="37"/>
      <c r="EA80" s="37"/>
      <c r="EB80" s="37"/>
    </row>
    <row r="81" spans="1:181" s="42" customFormat="1" ht="72.75" customHeight="1" thickBot="1">
      <c r="A81" s="33">
        <v>78</v>
      </c>
      <c r="B81" s="43"/>
      <c r="C81" s="35" t="s">
        <v>1333</v>
      </c>
      <c r="D81" s="36" t="s">
        <v>126</v>
      </c>
      <c r="E81" s="37">
        <v>460</v>
      </c>
      <c r="F81" s="37" t="s">
        <v>244</v>
      </c>
      <c r="G81" s="38" t="s">
        <v>94</v>
      </c>
      <c r="H81" s="39" t="s">
        <v>1334</v>
      </c>
      <c r="I81" s="38" t="s">
        <v>94</v>
      </c>
      <c r="J81" s="39" t="s">
        <v>1335</v>
      </c>
      <c r="K81" s="38" t="s">
        <v>94</v>
      </c>
      <c r="L81" s="39" t="s">
        <v>1336</v>
      </c>
      <c r="M81" s="38" t="s">
        <v>94</v>
      </c>
      <c r="N81" s="39" t="s">
        <v>1337</v>
      </c>
      <c r="O81" s="38" t="s">
        <v>94</v>
      </c>
      <c r="P81" s="39" t="s">
        <v>1337</v>
      </c>
      <c r="Q81" s="38" t="s">
        <v>94</v>
      </c>
      <c r="R81" s="40" t="s">
        <v>95</v>
      </c>
      <c r="S81" s="38" t="s">
        <v>156</v>
      </c>
      <c r="T81" s="39" t="s">
        <v>1338</v>
      </c>
      <c r="U81" s="38" t="s">
        <v>636</v>
      </c>
      <c r="V81" s="39" t="s">
        <v>1339</v>
      </c>
      <c r="W81" s="38" t="s">
        <v>94</v>
      </c>
      <c r="X81" s="40" t="s">
        <v>95</v>
      </c>
      <c r="Y81" s="38" t="s">
        <v>636</v>
      </c>
      <c r="Z81" s="39" t="s">
        <v>1340</v>
      </c>
      <c r="AA81" s="38" t="s">
        <v>1341</v>
      </c>
      <c r="AB81" s="40" t="s">
        <v>1340</v>
      </c>
      <c r="AC81" s="38" t="s">
        <v>156</v>
      </c>
      <c r="AD81" s="39" t="s">
        <v>1342</v>
      </c>
      <c r="AE81" s="38" t="s">
        <v>94</v>
      </c>
      <c r="AF81" s="39" t="s">
        <v>1343</v>
      </c>
      <c r="AG81" s="38" t="s">
        <v>94</v>
      </c>
      <c r="AH81" s="39" t="s">
        <v>95</v>
      </c>
      <c r="AI81" s="38" t="s">
        <v>94</v>
      </c>
      <c r="AJ81" s="39" t="s">
        <v>95</v>
      </c>
      <c r="AK81" s="38" t="s">
        <v>94</v>
      </c>
      <c r="AL81" s="39" t="s">
        <v>95</v>
      </c>
      <c r="AM81" s="38" t="s">
        <v>91</v>
      </c>
      <c r="AN81" s="39" t="s">
        <v>1344</v>
      </c>
      <c r="AO81" s="38" t="s">
        <v>275</v>
      </c>
      <c r="AP81" s="40" t="s">
        <v>1045</v>
      </c>
      <c r="AQ81" s="38" t="s">
        <v>94</v>
      </c>
      <c r="AR81" s="40" t="s">
        <v>95</v>
      </c>
      <c r="AS81" s="38" t="s">
        <v>156</v>
      </c>
      <c r="AT81" s="39" t="s">
        <v>1345</v>
      </c>
      <c r="AU81" s="38" t="s">
        <v>94</v>
      </c>
      <c r="AV81" s="40" t="s">
        <v>95</v>
      </c>
      <c r="AW81" s="38" t="s">
        <v>156</v>
      </c>
      <c r="AX81" s="39" t="s">
        <v>1346</v>
      </c>
      <c r="AY81" s="38" t="s">
        <v>94</v>
      </c>
      <c r="AZ81" s="39" t="s">
        <v>95</v>
      </c>
      <c r="BA81" s="38" t="s">
        <v>156</v>
      </c>
      <c r="BB81" s="39" t="s">
        <v>1347</v>
      </c>
      <c r="BC81" s="38" t="s">
        <v>156</v>
      </c>
      <c r="BD81" s="39" t="s">
        <v>1348</v>
      </c>
      <c r="BE81" s="38" t="s">
        <v>94</v>
      </c>
      <c r="BF81" s="40" t="s">
        <v>95</v>
      </c>
      <c r="BG81" s="38" t="s">
        <v>156</v>
      </c>
      <c r="BH81" s="39" t="s">
        <v>1349</v>
      </c>
      <c r="BI81" s="38" t="s">
        <v>94</v>
      </c>
      <c r="BJ81" s="39" t="s">
        <v>95</v>
      </c>
      <c r="BK81" s="38" t="s">
        <v>94</v>
      </c>
      <c r="BL81" s="40" t="s">
        <v>1350</v>
      </c>
      <c r="BM81" s="38" t="s">
        <v>94</v>
      </c>
      <c r="BN81" s="40" t="s">
        <v>95</v>
      </c>
      <c r="BO81" s="38" t="s">
        <v>275</v>
      </c>
      <c r="BP81" s="39" t="s">
        <v>1351</v>
      </c>
      <c r="BQ81" s="38" t="s">
        <v>156</v>
      </c>
      <c r="BR81" s="39" t="s">
        <v>1352</v>
      </c>
      <c r="BS81" s="38" t="s">
        <v>156</v>
      </c>
      <c r="BT81" s="40" t="s">
        <v>1353</v>
      </c>
      <c r="BU81" s="38" t="s">
        <v>94</v>
      </c>
      <c r="BV81" s="39" t="s">
        <v>1354</v>
      </c>
      <c r="BW81" s="38" t="s">
        <v>94</v>
      </c>
      <c r="BX81" s="40" t="s">
        <v>95</v>
      </c>
      <c r="BY81" s="38" t="s">
        <v>94</v>
      </c>
      <c r="BZ81" s="39" t="s">
        <v>95</v>
      </c>
      <c r="CA81" s="38" t="s">
        <v>275</v>
      </c>
      <c r="CB81" s="40" t="s">
        <v>865</v>
      </c>
      <c r="CC81" s="38" t="s">
        <v>99</v>
      </c>
      <c r="CD81" s="39" t="s">
        <v>1355</v>
      </c>
      <c r="CE81" s="38" t="s">
        <v>94</v>
      </c>
      <c r="CF81" s="39" t="s">
        <v>95</v>
      </c>
      <c r="CG81" s="38" t="s">
        <v>92</v>
      </c>
      <c r="CH81" s="39" t="s">
        <v>1356</v>
      </c>
      <c r="CI81" s="38" t="s">
        <v>94</v>
      </c>
      <c r="CJ81" s="39" t="s">
        <v>95</v>
      </c>
      <c r="CK81" s="38" t="s">
        <v>275</v>
      </c>
      <c r="CL81" s="39" t="s">
        <v>1357</v>
      </c>
      <c r="CM81" s="38" t="s">
        <v>94</v>
      </c>
      <c r="CN81" s="39" t="s">
        <v>95</v>
      </c>
      <c r="CO81" s="38" t="s">
        <v>275</v>
      </c>
      <c r="CP81" s="39" t="s">
        <v>1358</v>
      </c>
      <c r="CQ81" s="38" t="s">
        <v>156</v>
      </c>
      <c r="CR81" s="40" t="s">
        <v>1359</v>
      </c>
      <c r="CS81" s="38" t="s">
        <v>94</v>
      </c>
      <c r="CT81" s="39" t="s">
        <v>95</v>
      </c>
      <c r="CU81" s="38" t="s">
        <v>91</v>
      </c>
      <c r="CV81" s="39" t="s">
        <v>1360</v>
      </c>
      <c r="CW81" s="41"/>
      <c r="CX81" s="41"/>
      <c r="CY81" s="41"/>
      <c r="CZ81" s="41"/>
      <c r="DA81" s="41"/>
      <c r="DB81" s="41"/>
      <c r="DC81" s="41"/>
      <c r="DD81" s="41"/>
      <c r="DE81" s="41"/>
      <c r="DF81" s="41"/>
      <c r="DG81" s="41"/>
      <c r="DH81" s="41"/>
      <c r="DI81" s="41"/>
      <c r="DJ81" s="41"/>
      <c r="DK81" s="41"/>
      <c r="DL81" s="41"/>
      <c r="DM81" s="41"/>
      <c r="DN81" s="41"/>
      <c r="DO81" s="41"/>
      <c r="DP81" s="41"/>
      <c r="DQ81" s="41"/>
      <c r="DR81" s="41"/>
      <c r="DS81" s="41"/>
      <c r="DT81" s="41"/>
      <c r="DU81" s="41"/>
      <c r="DV81" s="41"/>
      <c r="DW81" s="92"/>
      <c r="DX81" s="37"/>
      <c r="DY81" s="37"/>
      <c r="DZ81" s="37"/>
      <c r="EA81" s="37"/>
      <c r="EB81" s="37"/>
      <c r="EC81" s="44"/>
      <c r="ED81" s="44"/>
      <c r="EE81" s="44"/>
    </row>
    <row r="82" spans="1:181" s="44" customFormat="1" ht="31.5" customHeight="1" thickBot="1">
      <c r="A82" s="33">
        <v>79</v>
      </c>
      <c r="B82" s="43"/>
      <c r="C82" s="35" t="s">
        <v>1361</v>
      </c>
      <c r="D82" s="45" t="s">
        <v>1362</v>
      </c>
      <c r="E82" s="37">
        <v>543</v>
      </c>
      <c r="F82" s="37" t="s">
        <v>244</v>
      </c>
      <c r="G82" s="38" t="s">
        <v>92</v>
      </c>
      <c r="H82" s="39" t="s">
        <v>1363</v>
      </c>
      <c r="I82" s="38" t="s">
        <v>92</v>
      </c>
      <c r="J82" s="39" t="s">
        <v>1364</v>
      </c>
      <c r="K82" s="38" t="s">
        <v>92</v>
      </c>
      <c r="L82" s="39" t="s">
        <v>1363</v>
      </c>
      <c r="M82" s="38" t="s">
        <v>91</v>
      </c>
      <c r="N82" s="39" t="s">
        <v>1365</v>
      </c>
      <c r="O82" s="38" t="s">
        <v>94</v>
      </c>
      <c r="P82" s="39" t="s">
        <v>95</v>
      </c>
      <c r="Q82" s="38" t="s">
        <v>94</v>
      </c>
      <c r="R82" s="40" t="s">
        <v>95</v>
      </c>
      <c r="S82" s="38" t="s">
        <v>91</v>
      </c>
      <c r="T82" s="39" t="s">
        <v>1366</v>
      </c>
      <c r="U82" s="38" t="s">
        <v>89</v>
      </c>
      <c r="V82" s="39" t="s">
        <v>1367</v>
      </c>
      <c r="W82" s="38" t="s">
        <v>92</v>
      </c>
      <c r="X82" s="40" t="s">
        <v>1368</v>
      </c>
      <c r="Y82" s="38" t="s">
        <v>94</v>
      </c>
      <c r="Z82" s="39" t="s">
        <v>95</v>
      </c>
      <c r="AA82" s="38" t="s">
        <v>94</v>
      </c>
      <c r="AB82" s="40" t="s">
        <v>95</v>
      </c>
      <c r="AC82" s="38" t="s">
        <v>99</v>
      </c>
      <c r="AD82" s="39" t="s">
        <v>1369</v>
      </c>
      <c r="AE82" s="38" t="s">
        <v>94</v>
      </c>
      <c r="AF82" s="39" t="s">
        <v>95</v>
      </c>
      <c r="AG82" s="38" t="s">
        <v>94</v>
      </c>
      <c r="AH82" s="39" t="s">
        <v>95</v>
      </c>
      <c r="AI82" s="38" t="s">
        <v>94</v>
      </c>
      <c r="AJ82" s="39" t="s">
        <v>95</v>
      </c>
      <c r="AK82" s="38" t="s">
        <v>94</v>
      </c>
      <c r="AL82" s="39" t="s">
        <v>95</v>
      </c>
      <c r="AM82" s="38" t="s">
        <v>94</v>
      </c>
      <c r="AN82" s="39" t="s">
        <v>95</v>
      </c>
      <c r="AO82" s="38" t="s">
        <v>94</v>
      </c>
      <c r="AP82" s="40" t="s">
        <v>95</v>
      </c>
      <c r="AQ82" s="38" t="s">
        <v>94</v>
      </c>
      <c r="AR82" s="40" t="s">
        <v>95</v>
      </c>
      <c r="AS82" s="38" t="s">
        <v>94</v>
      </c>
      <c r="AT82" s="39" t="s">
        <v>95</v>
      </c>
      <c r="AU82" s="38" t="s">
        <v>94</v>
      </c>
      <c r="AV82" s="40" t="s">
        <v>95</v>
      </c>
      <c r="AW82" s="38" t="s">
        <v>89</v>
      </c>
      <c r="AX82" s="39" t="s">
        <v>1370</v>
      </c>
      <c r="AY82" s="38" t="s">
        <v>94</v>
      </c>
      <c r="AZ82" s="39" t="s">
        <v>95</v>
      </c>
      <c r="BA82" s="38" t="s">
        <v>92</v>
      </c>
      <c r="BB82" s="39" t="s">
        <v>1371</v>
      </c>
      <c r="BC82" s="38" t="s">
        <v>94</v>
      </c>
      <c r="BD82" s="39" t="s">
        <v>95</v>
      </c>
      <c r="BE82" s="38" t="s">
        <v>94</v>
      </c>
      <c r="BF82" s="40" t="s">
        <v>95</v>
      </c>
      <c r="BG82" s="38" t="s">
        <v>94</v>
      </c>
      <c r="BH82" s="39" t="s">
        <v>95</v>
      </c>
      <c r="BI82" s="38" t="s">
        <v>91</v>
      </c>
      <c r="BJ82" s="39" t="s">
        <v>1372</v>
      </c>
      <c r="BK82" s="38" t="s">
        <v>91</v>
      </c>
      <c r="BL82" s="40" t="s">
        <v>1373</v>
      </c>
      <c r="BM82" s="38" t="s">
        <v>91</v>
      </c>
      <c r="BN82" s="40" t="s">
        <v>1374</v>
      </c>
      <c r="BO82" s="38" t="s">
        <v>94</v>
      </c>
      <c r="BP82" s="39" t="s">
        <v>95</v>
      </c>
      <c r="BQ82" s="38" t="s">
        <v>91</v>
      </c>
      <c r="BR82" s="39" t="s">
        <v>1375</v>
      </c>
      <c r="BS82" s="38" t="s">
        <v>91</v>
      </c>
      <c r="BT82" s="40" t="s">
        <v>187</v>
      </c>
      <c r="BU82" s="38" t="s">
        <v>94</v>
      </c>
      <c r="BV82" s="39" t="s">
        <v>95</v>
      </c>
      <c r="BW82" s="38" t="s">
        <v>94</v>
      </c>
      <c r="BX82" s="40" t="s">
        <v>95</v>
      </c>
      <c r="BY82" s="38" t="s">
        <v>94</v>
      </c>
      <c r="BZ82" s="39" t="s">
        <v>95</v>
      </c>
      <c r="CA82" s="38" t="s">
        <v>92</v>
      </c>
      <c r="CB82" s="40" t="s">
        <v>189</v>
      </c>
      <c r="CC82" s="38" t="s">
        <v>92</v>
      </c>
      <c r="CD82" s="39" t="s">
        <v>1376</v>
      </c>
      <c r="CE82" s="38" t="s">
        <v>93</v>
      </c>
      <c r="CF82" s="39" t="s">
        <v>1377</v>
      </c>
      <c r="CG82" s="38" t="s">
        <v>94</v>
      </c>
      <c r="CH82" s="39" t="s">
        <v>95</v>
      </c>
      <c r="CI82" s="38" t="s">
        <v>92</v>
      </c>
      <c r="CJ82" s="39" t="s">
        <v>1378</v>
      </c>
      <c r="CK82" s="38" t="s">
        <v>94</v>
      </c>
      <c r="CL82" s="39" t="s">
        <v>95</v>
      </c>
      <c r="CM82" s="38" t="s">
        <v>94</v>
      </c>
      <c r="CN82" s="39" t="s">
        <v>95</v>
      </c>
      <c r="CO82" s="38" t="s">
        <v>91</v>
      </c>
      <c r="CP82" s="39" t="s">
        <v>1379</v>
      </c>
      <c r="CQ82" s="38" t="s">
        <v>91</v>
      </c>
      <c r="CR82" s="40" t="s">
        <v>1380</v>
      </c>
      <c r="CS82" s="38" t="s">
        <v>94</v>
      </c>
      <c r="CT82" s="39" t="s">
        <v>95</v>
      </c>
      <c r="CU82" s="38" t="s">
        <v>94</v>
      </c>
      <c r="CV82" s="39" t="s">
        <v>95</v>
      </c>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92"/>
      <c r="DX82" s="37"/>
      <c r="DY82" s="37"/>
      <c r="DZ82" s="37"/>
      <c r="EA82" s="37"/>
      <c r="EB82" s="37"/>
      <c r="EC82" s="42"/>
      <c r="ED82" s="42"/>
      <c r="EE82" s="42"/>
    </row>
    <row r="83" spans="1:181" s="44" customFormat="1" ht="31.5" customHeight="1" thickBot="1">
      <c r="A83" s="33">
        <v>81</v>
      </c>
      <c r="B83" s="43"/>
      <c r="C83" s="35" t="s">
        <v>1381</v>
      </c>
      <c r="D83" s="36" t="s">
        <v>1382</v>
      </c>
      <c r="E83" s="37">
        <v>453</v>
      </c>
      <c r="F83" s="37" t="s">
        <v>352</v>
      </c>
      <c r="G83" s="38" t="s">
        <v>99</v>
      </c>
      <c r="H83" s="39" t="s">
        <v>1383</v>
      </c>
      <c r="I83" s="38" t="s">
        <v>99</v>
      </c>
      <c r="J83" s="39" t="s">
        <v>1384</v>
      </c>
      <c r="K83" s="38" t="s">
        <v>99</v>
      </c>
      <c r="L83" s="39" t="s">
        <v>1383</v>
      </c>
      <c r="M83" s="38" t="s">
        <v>94</v>
      </c>
      <c r="N83" s="39" t="s">
        <v>95</v>
      </c>
      <c r="O83" s="38" t="s">
        <v>94</v>
      </c>
      <c r="P83" s="39" t="s">
        <v>95</v>
      </c>
      <c r="Q83" s="38" t="s">
        <v>94</v>
      </c>
      <c r="R83" s="40" t="s">
        <v>95</v>
      </c>
      <c r="S83" s="38" t="s">
        <v>94</v>
      </c>
      <c r="T83" s="39" t="s">
        <v>1385</v>
      </c>
      <c r="U83" s="38" t="s">
        <v>99</v>
      </c>
      <c r="V83" s="39" t="s">
        <v>1386</v>
      </c>
      <c r="W83" s="38" t="s">
        <v>94</v>
      </c>
      <c r="X83" s="40" t="s">
        <v>1387</v>
      </c>
      <c r="Y83" s="38" t="s">
        <v>94</v>
      </c>
      <c r="Z83" s="39" t="s">
        <v>95</v>
      </c>
      <c r="AA83" s="38" t="s">
        <v>94</v>
      </c>
      <c r="AB83" s="40" t="s">
        <v>95</v>
      </c>
      <c r="AC83" s="38" t="s">
        <v>99</v>
      </c>
      <c r="AD83" s="39" t="s">
        <v>1388</v>
      </c>
      <c r="AE83" s="38" t="s">
        <v>99</v>
      </c>
      <c r="AF83" s="39" t="s">
        <v>1389</v>
      </c>
      <c r="AG83" s="38" t="s">
        <v>99</v>
      </c>
      <c r="AH83" s="39" t="s">
        <v>1389</v>
      </c>
      <c r="AI83" s="38" t="s">
        <v>94</v>
      </c>
      <c r="AJ83" s="39" t="s">
        <v>95</v>
      </c>
      <c r="AK83" s="38" t="s">
        <v>94</v>
      </c>
      <c r="AL83" s="39" t="s">
        <v>95</v>
      </c>
      <c r="AM83" s="38" t="s">
        <v>94</v>
      </c>
      <c r="AN83" s="39" t="s">
        <v>95</v>
      </c>
      <c r="AO83" s="38" t="s">
        <v>94</v>
      </c>
      <c r="AP83" s="40" t="s">
        <v>95</v>
      </c>
      <c r="AQ83" s="38" t="s">
        <v>94</v>
      </c>
      <c r="AR83" s="40" t="s">
        <v>95</v>
      </c>
      <c r="AS83" s="38" t="s">
        <v>94</v>
      </c>
      <c r="AT83" s="39" t="s">
        <v>95</v>
      </c>
      <c r="AU83" s="38" t="s">
        <v>94</v>
      </c>
      <c r="AV83" s="40" t="s">
        <v>95</v>
      </c>
      <c r="AW83" s="38" t="s">
        <v>91</v>
      </c>
      <c r="AX83" s="39" t="s">
        <v>1390</v>
      </c>
      <c r="AY83" s="38" t="s">
        <v>94</v>
      </c>
      <c r="AZ83" s="39" t="s">
        <v>95</v>
      </c>
      <c r="BA83" s="38" t="s">
        <v>92</v>
      </c>
      <c r="BB83" s="39" t="s">
        <v>1391</v>
      </c>
      <c r="BC83" s="38" t="s">
        <v>94</v>
      </c>
      <c r="BD83" s="39" t="s">
        <v>95</v>
      </c>
      <c r="BE83" s="38" t="s">
        <v>94</v>
      </c>
      <c r="BF83" s="40" t="s">
        <v>95</v>
      </c>
      <c r="BG83" s="38" t="s">
        <v>92</v>
      </c>
      <c r="BH83" s="39" t="s">
        <v>1392</v>
      </c>
      <c r="BI83" s="38" t="s">
        <v>94</v>
      </c>
      <c r="BJ83" s="39" t="s">
        <v>95</v>
      </c>
      <c r="BK83" s="38" t="s">
        <v>94</v>
      </c>
      <c r="BL83" s="40" t="s">
        <v>95</v>
      </c>
      <c r="BM83" s="38" t="s">
        <v>94</v>
      </c>
      <c r="BN83" s="40" t="s">
        <v>95</v>
      </c>
      <c r="BO83" s="38" t="s">
        <v>94</v>
      </c>
      <c r="BP83" s="39" t="s">
        <v>95</v>
      </c>
      <c r="BQ83" s="38" t="s">
        <v>94</v>
      </c>
      <c r="BR83" s="39" t="s">
        <v>95</v>
      </c>
      <c r="BS83" s="38" t="s">
        <v>91</v>
      </c>
      <c r="BT83" s="40" t="s">
        <v>1095</v>
      </c>
      <c r="BU83" s="38" t="s">
        <v>94</v>
      </c>
      <c r="BV83" s="39" t="s">
        <v>95</v>
      </c>
      <c r="BW83" s="38" t="s">
        <v>94</v>
      </c>
      <c r="BX83" s="40" t="s">
        <v>95</v>
      </c>
      <c r="BY83" s="38" t="s">
        <v>94</v>
      </c>
      <c r="BZ83" s="39" t="s">
        <v>95</v>
      </c>
      <c r="CA83" s="38" t="s">
        <v>92</v>
      </c>
      <c r="CB83" s="40" t="s">
        <v>189</v>
      </c>
      <c r="CC83" s="38" t="s">
        <v>92</v>
      </c>
      <c r="CD83" s="39" t="s">
        <v>1376</v>
      </c>
      <c r="CE83" s="38" t="s">
        <v>93</v>
      </c>
      <c r="CF83" s="39" t="s">
        <v>1377</v>
      </c>
      <c r="CG83" s="38" t="s">
        <v>94</v>
      </c>
      <c r="CH83" s="39" t="s">
        <v>95</v>
      </c>
      <c r="CI83" s="38" t="s">
        <v>94</v>
      </c>
      <c r="CJ83" s="39" t="s">
        <v>95</v>
      </c>
      <c r="CK83" s="38" t="s">
        <v>94</v>
      </c>
      <c r="CL83" s="39" t="s">
        <v>95</v>
      </c>
      <c r="CM83" s="38" t="s">
        <v>94</v>
      </c>
      <c r="CN83" s="39" t="s">
        <v>95</v>
      </c>
      <c r="CO83" s="38" t="s">
        <v>94</v>
      </c>
      <c r="CP83" s="39" t="s">
        <v>95</v>
      </c>
      <c r="CQ83" s="38" t="s">
        <v>94</v>
      </c>
      <c r="CR83" s="40" t="s">
        <v>95</v>
      </c>
      <c r="CS83" s="38" t="s">
        <v>94</v>
      </c>
      <c r="CT83" s="39" t="s">
        <v>95</v>
      </c>
      <c r="CU83" s="38" t="s">
        <v>94</v>
      </c>
      <c r="CV83" s="39" t="s">
        <v>95</v>
      </c>
      <c r="CW83" s="41"/>
      <c r="CX83" s="41"/>
      <c r="CY83" s="41"/>
      <c r="CZ83" s="41"/>
      <c r="DA83" s="41"/>
      <c r="DB83" s="41"/>
      <c r="DC83" s="41"/>
      <c r="DD83" s="41"/>
      <c r="DE83" s="41"/>
      <c r="DF83" s="41"/>
      <c r="DG83" s="41"/>
      <c r="DH83" s="41"/>
      <c r="DI83" s="41"/>
      <c r="DJ83" s="41"/>
      <c r="DK83" s="41"/>
      <c r="DL83" s="41"/>
      <c r="DM83" s="41"/>
      <c r="DN83" s="41"/>
      <c r="DO83" s="41"/>
      <c r="DP83" s="41"/>
      <c r="DQ83" s="41"/>
      <c r="DR83" s="41"/>
      <c r="DS83" s="41"/>
      <c r="DT83" s="41"/>
      <c r="DU83" s="41"/>
      <c r="DV83" s="41"/>
      <c r="DW83" s="92"/>
      <c r="DX83" s="37"/>
      <c r="DY83" s="37"/>
      <c r="DZ83" s="37"/>
      <c r="EA83" s="37"/>
      <c r="EB83" s="37"/>
    </row>
    <row r="84" spans="1:181" s="44" customFormat="1" ht="31.5" customHeight="1" thickBot="1">
      <c r="A84" s="33">
        <v>82</v>
      </c>
      <c r="B84" s="43"/>
      <c r="C84" s="35" t="s">
        <v>1393</v>
      </c>
      <c r="D84" s="36" t="s">
        <v>143</v>
      </c>
      <c r="E84" s="37">
        <v>455</v>
      </c>
      <c r="F84" s="37" t="s">
        <v>352</v>
      </c>
      <c r="G84" s="38" t="s">
        <v>99</v>
      </c>
      <c r="H84" s="39" t="s">
        <v>1394</v>
      </c>
      <c r="I84" s="38" t="s">
        <v>99</v>
      </c>
      <c r="J84" s="39" t="s">
        <v>1395</v>
      </c>
      <c r="K84" s="38" t="s">
        <v>99</v>
      </c>
      <c r="L84" s="39" t="s">
        <v>1394</v>
      </c>
      <c r="M84" s="38" t="s">
        <v>94</v>
      </c>
      <c r="N84" s="39" t="s">
        <v>95</v>
      </c>
      <c r="O84" s="38" t="s">
        <v>94</v>
      </c>
      <c r="P84" s="39" t="s">
        <v>95</v>
      </c>
      <c r="Q84" s="38" t="s">
        <v>94</v>
      </c>
      <c r="R84" s="40" t="s">
        <v>95</v>
      </c>
      <c r="S84" s="38" t="s">
        <v>94</v>
      </c>
      <c r="T84" s="39" t="s">
        <v>95</v>
      </c>
      <c r="U84" s="38" t="s">
        <v>94</v>
      </c>
      <c r="V84" s="39" t="s">
        <v>95</v>
      </c>
      <c r="W84" s="38" t="s">
        <v>99</v>
      </c>
      <c r="X84" s="40" t="s">
        <v>1396</v>
      </c>
      <c r="Y84" s="38" t="s">
        <v>94</v>
      </c>
      <c r="Z84" s="39" t="s">
        <v>95</v>
      </c>
      <c r="AA84" s="38" t="s">
        <v>94</v>
      </c>
      <c r="AB84" s="40" t="s">
        <v>95</v>
      </c>
      <c r="AC84" s="38" t="s">
        <v>91</v>
      </c>
      <c r="AD84" s="39" t="s">
        <v>1397</v>
      </c>
      <c r="AE84" s="38" t="s">
        <v>99</v>
      </c>
      <c r="AF84" s="39" t="s">
        <v>1398</v>
      </c>
      <c r="AG84" s="38" t="s">
        <v>99</v>
      </c>
      <c r="AH84" s="39" t="s">
        <v>1399</v>
      </c>
      <c r="AI84" s="38" t="s">
        <v>94</v>
      </c>
      <c r="AJ84" s="39" t="s">
        <v>95</v>
      </c>
      <c r="AK84" s="38" t="s">
        <v>94</v>
      </c>
      <c r="AL84" s="39" t="s">
        <v>95</v>
      </c>
      <c r="AM84" s="38" t="s">
        <v>94</v>
      </c>
      <c r="AN84" s="39" t="s">
        <v>95</v>
      </c>
      <c r="AO84" s="38" t="s">
        <v>94</v>
      </c>
      <c r="AP84" s="40" t="s">
        <v>95</v>
      </c>
      <c r="AQ84" s="38" t="s">
        <v>94</v>
      </c>
      <c r="AR84" s="40" t="s">
        <v>95</v>
      </c>
      <c r="AS84" s="38" t="s">
        <v>94</v>
      </c>
      <c r="AT84" s="39" t="s">
        <v>95</v>
      </c>
      <c r="AU84" s="38" t="s">
        <v>94</v>
      </c>
      <c r="AV84" s="40" t="s">
        <v>95</v>
      </c>
      <c r="AW84" s="38" t="s">
        <v>94</v>
      </c>
      <c r="AX84" s="39" t="s">
        <v>95</v>
      </c>
      <c r="AY84" s="38" t="s">
        <v>94</v>
      </c>
      <c r="AZ84" s="39" t="s">
        <v>95</v>
      </c>
      <c r="BA84" s="38" t="s">
        <v>94</v>
      </c>
      <c r="BB84" s="39" t="s">
        <v>95</v>
      </c>
      <c r="BC84" s="38" t="s">
        <v>94</v>
      </c>
      <c r="BD84" s="39" t="s">
        <v>95</v>
      </c>
      <c r="BE84" s="38" t="s">
        <v>94</v>
      </c>
      <c r="BF84" s="40" t="s">
        <v>95</v>
      </c>
      <c r="BG84" s="38" t="s">
        <v>92</v>
      </c>
      <c r="BH84" s="39" t="s">
        <v>1400</v>
      </c>
      <c r="BI84" s="38" t="s">
        <v>99</v>
      </c>
      <c r="BJ84" s="39" t="s">
        <v>1401</v>
      </c>
      <c r="BK84" s="38" t="s">
        <v>94</v>
      </c>
      <c r="BL84" s="40" t="s">
        <v>95</v>
      </c>
      <c r="BM84" s="38" t="s">
        <v>99</v>
      </c>
      <c r="BN84" s="40" t="s">
        <v>1402</v>
      </c>
      <c r="BO84" s="38" t="s">
        <v>94</v>
      </c>
      <c r="BP84" s="39" t="s">
        <v>95</v>
      </c>
      <c r="BQ84" s="38" t="s">
        <v>94</v>
      </c>
      <c r="BR84" s="39" t="s">
        <v>95</v>
      </c>
      <c r="BS84" s="38" t="s">
        <v>94</v>
      </c>
      <c r="BT84" s="40" t="s">
        <v>95</v>
      </c>
      <c r="BU84" s="38" t="s">
        <v>94</v>
      </c>
      <c r="BV84" s="39" t="s">
        <v>95</v>
      </c>
      <c r="BW84" s="38" t="s">
        <v>94</v>
      </c>
      <c r="BX84" s="40" t="s">
        <v>95</v>
      </c>
      <c r="BY84" s="38" t="s">
        <v>94</v>
      </c>
      <c r="BZ84" s="39" t="s">
        <v>95</v>
      </c>
      <c r="CA84" s="38" t="s">
        <v>92</v>
      </c>
      <c r="CB84" s="40" t="s">
        <v>189</v>
      </c>
      <c r="CC84" s="38" t="s">
        <v>92</v>
      </c>
      <c r="CD84" s="39" t="s">
        <v>1376</v>
      </c>
      <c r="CE84" s="38" t="s">
        <v>93</v>
      </c>
      <c r="CF84" s="39" t="s">
        <v>1377</v>
      </c>
      <c r="CG84" s="38" t="s">
        <v>94</v>
      </c>
      <c r="CH84" s="39" t="s">
        <v>95</v>
      </c>
      <c r="CI84" s="38" t="s">
        <v>94</v>
      </c>
      <c r="CJ84" s="39" t="s">
        <v>95</v>
      </c>
      <c r="CK84" s="38" t="s">
        <v>94</v>
      </c>
      <c r="CL84" s="39" t="s">
        <v>95</v>
      </c>
      <c r="CM84" s="38" t="s">
        <v>94</v>
      </c>
      <c r="CN84" s="39" t="s">
        <v>95</v>
      </c>
      <c r="CO84" s="38" t="s">
        <v>94</v>
      </c>
      <c r="CP84" s="39" t="s">
        <v>95</v>
      </c>
      <c r="CQ84" s="38" t="s">
        <v>94</v>
      </c>
      <c r="CR84" s="40" t="s">
        <v>95</v>
      </c>
      <c r="CS84" s="38" t="s">
        <v>94</v>
      </c>
      <c r="CT84" s="39" t="s">
        <v>95</v>
      </c>
      <c r="CU84" s="38" t="s">
        <v>94</v>
      </c>
      <c r="CV84" s="39" t="s">
        <v>95</v>
      </c>
      <c r="CW84" s="41"/>
      <c r="CX84" s="41"/>
      <c r="CY84" s="41"/>
      <c r="CZ84" s="41"/>
      <c r="DA84" s="41"/>
      <c r="DB84" s="41"/>
      <c r="DC84" s="41"/>
      <c r="DD84" s="41"/>
      <c r="DE84" s="41"/>
      <c r="DF84" s="41"/>
      <c r="DG84" s="41"/>
      <c r="DH84" s="41"/>
      <c r="DI84" s="41"/>
      <c r="DJ84" s="41"/>
      <c r="DK84" s="41"/>
      <c r="DL84" s="41"/>
      <c r="DM84" s="41"/>
      <c r="DN84" s="41"/>
      <c r="DO84" s="41"/>
      <c r="DP84" s="41"/>
      <c r="DQ84" s="41"/>
      <c r="DR84" s="41"/>
      <c r="DS84" s="41"/>
      <c r="DT84" s="41"/>
      <c r="DU84" s="41"/>
      <c r="DV84" s="41"/>
      <c r="DW84" s="92"/>
      <c r="DX84" s="37"/>
      <c r="DY84" s="37"/>
      <c r="DZ84" s="37"/>
      <c r="EA84" s="37"/>
      <c r="EB84" s="37"/>
    </row>
    <row r="85" spans="1:181" s="44" customFormat="1" ht="31.5" customHeight="1" thickBot="1">
      <c r="A85" s="33">
        <v>83</v>
      </c>
      <c r="B85" s="43"/>
      <c r="C85" s="35" t="s">
        <v>1403</v>
      </c>
      <c r="D85" s="36" t="s">
        <v>668</v>
      </c>
      <c r="E85" s="37">
        <v>468</v>
      </c>
      <c r="F85" s="37" t="s">
        <v>127</v>
      </c>
      <c r="G85" s="38" t="s">
        <v>94</v>
      </c>
      <c r="H85" s="39" t="s">
        <v>95</v>
      </c>
      <c r="I85" s="38" t="s">
        <v>94</v>
      </c>
      <c r="J85" s="39" t="s">
        <v>95</v>
      </c>
      <c r="K85" s="38" t="s">
        <v>93</v>
      </c>
      <c r="L85" s="39" t="s">
        <v>1404</v>
      </c>
      <c r="M85" s="38" t="s">
        <v>89</v>
      </c>
      <c r="N85" s="39" t="s">
        <v>1405</v>
      </c>
      <c r="O85" s="38" t="s">
        <v>94</v>
      </c>
      <c r="P85" s="39" t="s">
        <v>95</v>
      </c>
      <c r="Q85" s="38" t="s">
        <v>94</v>
      </c>
      <c r="R85" s="40" t="s">
        <v>95</v>
      </c>
      <c r="S85" s="38" t="s">
        <v>94</v>
      </c>
      <c r="T85" s="39" t="s">
        <v>95</v>
      </c>
      <c r="U85" s="38" t="s">
        <v>94</v>
      </c>
      <c r="V85" s="39" t="s">
        <v>95</v>
      </c>
      <c r="W85" s="38" t="s">
        <v>94</v>
      </c>
      <c r="X85" s="40" t="s">
        <v>95</v>
      </c>
      <c r="Y85" s="38" t="s">
        <v>94</v>
      </c>
      <c r="Z85" s="39" t="s">
        <v>95</v>
      </c>
      <c r="AA85" s="38" t="s">
        <v>91</v>
      </c>
      <c r="AB85" s="40" t="s">
        <v>1406</v>
      </c>
      <c r="AC85" s="38" t="s">
        <v>89</v>
      </c>
      <c r="AD85" s="39" t="s">
        <v>1407</v>
      </c>
      <c r="AE85" s="38" t="s">
        <v>99</v>
      </c>
      <c r="AF85" s="39" t="s">
        <v>1408</v>
      </c>
      <c r="AG85" s="38" t="s">
        <v>99</v>
      </c>
      <c r="AH85" s="39" t="s">
        <v>1409</v>
      </c>
      <c r="AI85" s="38" t="s">
        <v>94</v>
      </c>
      <c r="AJ85" s="39" t="s">
        <v>95</v>
      </c>
      <c r="AK85" s="38" t="s">
        <v>94</v>
      </c>
      <c r="AL85" s="39" t="s">
        <v>95</v>
      </c>
      <c r="AM85" s="38" t="s">
        <v>94</v>
      </c>
      <c r="AN85" s="39" t="s">
        <v>95</v>
      </c>
      <c r="AO85" s="38" t="s">
        <v>156</v>
      </c>
      <c r="AP85" s="40" t="s">
        <v>1410</v>
      </c>
      <c r="AQ85" s="38" t="s">
        <v>94</v>
      </c>
      <c r="AR85" s="40" t="s">
        <v>95</v>
      </c>
      <c r="AS85" s="38" t="s">
        <v>94</v>
      </c>
      <c r="AT85" s="39" t="s">
        <v>95</v>
      </c>
      <c r="AU85" s="38" t="s">
        <v>99</v>
      </c>
      <c r="AV85" s="40" t="s">
        <v>1411</v>
      </c>
      <c r="AW85" s="38" t="s">
        <v>94</v>
      </c>
      <c r="AX85" s="39" t="s">
        <v>95</v>
      </c>
      <c r="AY85" s="38" t="s">
        <v>94</v>
      </c>
      <c r="AZ85" s="39" t="s">
        <v>95</v>
      </c>
      <c r="BA85" s="38" t="s">
        <v>93</v>
      </c>
      <c r="BB85" s="39" t="s">
        <v>1049</v>
      </c>
      <c r="BC85" s="38" t="s">
        <v>94</v>
      </c>
      <c r="BD85" s="39" t="s">
        <v>95</v>
      </c>
      <c r="BE85" s="38" t="s">
        <v>94</v>
      </c>
      <c r="BF85" s="40" t="s">
        <v>95</v>
      </c>
      <c r="BG85" s="38" t="s">
        <v>91</v>
      </c>
      <c r="BH85" s="39" t="s">
        <v>1051</v>
      </c>
      <c r="BI85" s="38" t="s">
        <v>94</v>
      </c>
      <c r="BJ85" s="39" t="s">
        <v>95</v>
      </c>
      <c r="BK85" s="38" t="s">
        <v>94</v>
      </c>
      <c r="BL85" s="40" t="s">
        <v>95</v>
      </c>
      <c r="BM85" s="38" t="s">
        <v>94</v>
      </c>
      <c r="BN85" s="40" t="s">
        <v>95</v>
      </c>
      <c r="BO85" s="38" t="s">
        <v>94</v>
      </c>
      <c r="BP85" s="39" t="s">
        <v>1412</v>
      </c>
      <c r="BQ85" s="38" t="s">
        <v>94</v>
      </c>
      <c r="BR85" s="39" t="s">
        <v>95</v>
      </c>
      <c r="BS85" s="38" t="s">
        <v>94</v>
      </c>
      <c r="BT85" s="40" t="s">
        <v>95</v>
      </c>
      <c r="BU85" s="38" t="s">
        <v>94</v>
      </c>
      <c r="BV85" s="39" t="s">
        <v>95</v>
      </c>
      <c r="BW85" s="38" t="s">
        <v>94</v>
      </c>
      <c r="BX85" s="40" t="s">
        <v>95</v>
      </c>
      <c r="BY85" s="38" t="s">
        <v>94</v>
      </c>
      <c r="BZ85" s="39" t="s">
        <v>95</v>
      </c>
      <c r="CA85" s="38" t="s">
        <v>94</v>
      </c>
      <c r="CB85" s="40" t="s">
        <v>95</v>
      </c>
      <c r="CC85" s="38" t="s">
        <v>94</v>
      </c>
      <c r="CD85" s="39" t="s">
        <v>95</v>
      </c>
      <c r="CE85" s="38" t="s">
        <v>94</v>
      </c>
      <c r="CF85" s="39" t="s">
        <v>95</v>
      </c>
      <c r="CG85" s="38" t="s">
        <v>94</v>
      </c>
      <c r="CH85" s="39" t="s">
        <v>95</v>
      </c>
      <c r="CI85" s="38" t="s">
        <v>94</v>
      </c>
      <c r="CJ85" s="39" t="s">
        <v>95</v>
      </c>
      <c r="CK85" s="38" t="s">
        <v>94</v>
      </c>
      <c r="CL85" s="39" t="s">
        <v>95</v>
      </c>
      <c r="CM85" s="38" t="s">
        <v>94</v>
      </c>
      <c r="CN85" s="39" t="s">
        <v>95</v>
      </c>
      <c r="CO85" s="38" t="s">
        <v>156</v>
      </c>
      <c r="CP85" s="39" t="s">
        <v>1413</v>
      </c>
      <c r="CQ85" s="38" t="s">
        <v>94</v>
      </c>
      <c r="CR85" s="40" t="s">
        <v>95</v>
      </c>
      <c r="CS85" s="38" t="s">
        <v>94</v>
      </c>
      <c r="CT85" s="39" t="s">
        <v>95</v>
      </c>
      <c r="CU85" s="38" t="s">
        <v>91</v>
      </c>
      <c r="CV85" s="39" t="s">
        <v>1414</v>
      </c>
      <c r="CW85" s="41"/>
      <c r="CX85" s="41"/>
      <c r="CY85" s="41"/>
      <c r="CZ85" s="41"/>
      <c r="DA85" s="41"/>
      <c r="DB85" s="41"/>
      <c r="DC85" s="41"/>
      <c r="DD85" s="41"/>
      <c r="DE85" s="41"/>
      <c r="DF85" s="41"/>
      <c r="DG85" s="41"/>
      <c r="DH85" s="41"/>
      <c r="DI85" s="41"/>
      <c r="DJ85" s="41"/>
      <c r="DK85" s="41"/>
      <c r="DL85" s="41"/>
      <c r="DM85" s="41"/>
      <c r="DN85" s="41"/>
      <c r="DO85" s="41"/>
      <c r="DP85" s="41"/>
      <c r="DQ85" s="41"/>
      <c r="DR85" s="41"/>
      <c r="DS85" s="41"/>
      <c r="DT85" s="41"/>
      <c r="DU85" s="41"/>
      <c r="DV85" s="41"/>
      <c r="DW85" s="92"/>
      <c r="DX85" s="37"/>
      <c r="DY85" s="37"/>
      <c r="DZ85" s="37"/>
      <c r="EA85" s="37"/>
      <c r="EB85" s="37"/>
    </row>
    <row r="86" spans="1:181" s="44" customFormat="1" ht="31.5" customHeight="1" thickBot="1">
      <c r="A86" s="33">
        <v>84</v>
      </c>
      <c r="B86" s="43"/>
      <c r="C86" s="35" t="s">
        <v>1415</v>
      </c>
      <c r="D86" s="36" t="s">
        <v>256</v>
      </c>
      <c r="E86" s="37">
        <v>516</v>
      </c>
      <c r="F86" s="37" t="s">
        <v>127</v>
      </c>
      <c r="G86" s="38" t="s">
        <v>94</v>
      </c>
      <c r="H86" s="39" t="s">
        <v>95</v>
      </c>
      <c r="I86" s="38" t="s">
        <v>94</v>
      </c>
      <c r="J86" s="39" t="s">
        <v>95</v>
      </c>
      <c r="K86" s="38" t="s">
        <v>94</v>
      </c>
      <c r="L86" s="39" t="s">
        <v>95</v>
      </c>
      <c r="M86" s="38" t="s">
        <v>94</v>
      </c>
      <c r="N86" s="39" t="s">
        <v>95</v>
      </c>
      <c r="O86" s="38" t="s">
        <v>94</v>
      </c>
      <c r="P86" s="39" t="s">
        <v>95</v>
      </c>
      <c r="Q86" s="38" t="s">
        <v>94</v>
      </c>
      <c r="R86" s="40" t="s">
        <v>95</v>
      </c>
      <c r="S86" s="38" t="s">
        <v>94</v>
      </c>
      <c r="T86" s="39" t="s">
        <v>95</v>
      </c>
      <c r="U86" s="38" t="s">
        <v>94</v>
      </c>
      <c r="V86" s="39" t="s">
        <v>95</v>
      </c>
      <c r="W86" s="38" t="s">
        <v>94</v>
      </c>
      <c r="X86" s="40" t="s">
        <v>95</v>
      </c>
      <c r="Y86" s="38" t="s">
        <v>94</v>
      </c>
      <c r="Z86" s="39" t="s">
        <v>95</v>
      </c>
      <c r="AA86" s="38" t="s">
        <v>94</v>
      </c>
      <c r="AB86" s="40" t="s">
        <v>95</v>
      </c>
      <c r="AC86" s="38" t="s">
        <v>94</v>
      </c>
      <c r="AD86" s="39" t="s">
        <v>95</v>
      </c>
      <c r="AE86" s="38" t="s">
        <v>94</v>
      </c>
      <c r="AF86" s="39" t="s">
        <v>95</v>
      </c>
      <c r="AG86" s="38" t="s">
        <v>94</v>
      </c>
      <c r="AH86" s="39" t="s">
        <v>95</v>
      </c>
      <c r="AI86" s="38" t="s">
        <v>94</v>
      </c>
      <c r="AJ86" s="39" t="s">
        <v>95</v>
      </c>
      <c r="AK86" s="38" t="s">
        <v>94</v>
      </c>
      <c r="AL86" s="39" t="s">
        <v>95</v>
      </c>
      <c r="AM86" s="38" t="s">
        <v>94</v>
      </c>
      <c r="AN86" s="39" t="s">
        <v>95</v>
      </c>
      <c r="AO86" s="38" t="s">
        <v>94</v>
      </c>
      <c r="AP86" s="40" t="s">
        <v>95</v>
      </c>
      <c r="AQ86" s="38" t="s">
        <v>94</v>
      </c>
      <c r="AR86" s="40" t="s">
        <v>95</v>
      </c>
      <c r="AS86" s="38" t="s">
        <v>94</v>
      </c>
      <c r="AT86" s="39" t="s">
        <v>95</v>
      </c>
      <c r="AU86" s="38" t="s">
        <v>94</v>
      </c>
      <c r="AV86" s="40" t="s">
        <v>95</v>
      </c>
      <c r="AW86" s="38" t="s">
        <v>94</v>
      </c>
      <c r="AX86" s="39" t="s">
        <v>95</v>
      </c>
      <c r="AY86" s="38" t="s">
        <v>94</v>
      </c>
      <c r="AZ86" s="39" t="s">
        <v>95</v>
      </c>
      <c r="BA86" s="38" t="s">
        <v>94</v>
      </c>
      <c r="BB86" s="39" t="s">
        <v>95</v>
      </c>
      <c r="BC86" s="38" t="s">
        <v>94</v>
      </c>
      <c r="BD86" s="39" t="s">
        <v>95</v>
      </c>
      <c r="BE86" s="38" t="s">
        <v>94</v>
      </c>
      <c r="BF86" s="40" t="s">
        <v>95</v>
      </c>
      <c r="BG86" s="38" t="s">
        <v>94</v>
      </c>
      <c r="BH86" s="39" t="s">
        <v>95</v>
      </c>
      <c r="BI86" s="38" t="s">
        <v>94</v>
      </c>
      <c r="BJ86" s="39" t="s">
        <v>95</v>
      </c>
      <c r="BK86" s="38" t="s">
        <v>94</v>
      </c>
      <c r="BL86" s="40" t="s">
        <v>95</v>
      </c>
      <c r="BM86" s="38" t="s">
        <v>94</v>
      </c>
      <c r="BN86" s="40" t="s">
        <v>95</v>
      </c>
      <c r="BO86" s="38" t="s">
        <v>94</v>
      </c>
      <c r="BP86" s="39" t="s">
        <v>95</v>
      </c>
      <c r="BQ86" s="38" t="s">
        <v>94</v>
      </c>
      <c r="BR86" s="39" t="s">
        <v>95</v>
      </c>
      <c r="BS86" s="38" t="s">
        <v>99</v>
      </c>
      <c r="BT86" s="96" t="s">
        <v>1264</v>
      </c>
      <c r="BU86" s="38" t="s">
        <v>94</v>
      </c>
      <c r="BV86" s="39" t="s">
        <v>95</v>
      </c>
      <c r="BW86" s="38" t="s">
        <v>94</v>
      </c>
      <c r="BX86" s="40" t="s">
        <v>95</v>
      </c>
      <c r="BY86" s="38" t="s">
        <v>94</v>
      </c>
      <c r="BZ86" s="39" t="s">
        <v>95</v>
      </c>
      <c r="CA86" s="38" t="s">
        <v>94</v>
      </c>
      <c r="CB86" s="40" t="s">
        <v>95</v>
      </c>
      <c r="CC86" s="38" t="s">
        <v>99</v>
      </c>
      <c r="CD86" s="39" t="s">
        <v>1416</v>
      </c>
      <c r="CE86" s="38" t="s">
        <v>94</v>
      </c>
      <c r="CF86" s="39" t="s">
        <v>95</v>
      </c>
      <c r="CG86" s="38" t="s">
        <v>94</v>
      </c>
      <c r="CH86" s="39" t="s">
        <v>95</v>
      </c>
      <c r="CI86" s="38" t="s">
        <v>94</v>
      </c>
      <c r="CJ86" s="39" t="s">
        <v>95</v>
      </c>
      <c r="CK86" s="38" t="s">
        <v>94</v>
      </c>
      <c r="CL86" s="39" t="s">
        <v>95</v>
      </c>
      <c r="CM86" s="38" t="s">
        <v>93</v>
      </c>
      <c r="CN86" s="39" t="s">
        <v>1417</v>
      </c>
      <c r="CO86" s="38" t="s">
        <v>94</v>
      </c>
      <c r="CP86" s="39" t="s">
        <v>95</v>
      </c>
      <c r="CQ86" s="38" t="s">
        <v>94</v>
      </c>
      <c r="CR86" s="40" t="s">
        <v>95</v>
      </c>
      <c r="CS86" s="38" t="s">
        <v>89</v>
      </c>
      <c r="CT86" s="39" t="s">
        <v>1418</v>
      </c>
      <c r="CU86" s="38" t="s">
        <v>94</v>
      </c>
      <c r="CV86" s="39" t="s">
        <v>95</v>
      </c>
      <c r="CW86" s="41"/>
      <c r="CX86" s="41"/>
      <c r="CY86" s="41"/>
      <c r="CZ86" s="41"/>
      <c r="DA86" s="41"/>
      <c r="DB86" s="41"/>
      <c r="DC86" s="41"/>
      <c r="DD86" s="41"/>
      <c r="DE86" s="41"/>
      <c r="DF86" s="41"/>
      <c r="DG86" s="41"/>
      <c r="DH86" s="41"/>
      <c r="DI86" s="41"/>
      <c r="DJ86" s="41"/>
      <c r="DK86" s="41"/>
      <c r="DL86" s="41"/>
      <c r="DM86" s="41"/>
      <c r="DN86" s="41"/>
      <c r="DO86" s="41"/>
      <c r="DP86" s="41"/>
      <c r="DQ86" s="41"/>
      <c r="DR86" s="41"/>
      <c r="DS86" s="41"/>
      <c r="DT86" s="41"/>
      <c r="DU86" s="41"/>
      <c r="DV86" s="41"/>
      <c r="DW86" s="92"/>
      <c r="DX86" s="37"/>
      <c r="DY86" s="37"/>
      <c r="DZ86" s="37"/>
      <c r="EA86" s="37"/>
      <c r="EB86" s="37"/>
      <c r="EC86" s="44" t="s">
        <v>770</v>
      </c>
    </row>
    <row r="87" spans="1:181" s="44" customFormat="1" ht="31.5" customHeight="1" thickBot="1">
      <c r="A87" s="33">
        <v>85</v>
      </c>
      <c r="B87" s="43"/>
      <c r="C87" s="35" t="s">
        <v>1419</v>
      </c>
      <c r="D87" s="36" t="s">
        <v>591</v>
      </c>
      <c r="E87" s="37" t="s">
        <v>1420</v>
      </c>
      <c r="F87" s="37" t="s">
        <v>1421</v>
      </c>
      <c r="G87" s="38" t="s">
        <v>94</v>
      </c>
      <c r="H87" s="39" t="s">
        <v>95</v>
      </c>
      <c r="I87" s="38" t="s">
        <v>94</v>
      </c>
      <c r="J87" s="39" t="s">
        <v>95</v>
      </c>
      <c r="K87" s="38" t="s">
        <v>94</v>
      </c>
      <c r="L87" s="39" t="s">
        <v>95</v>
      </c>
      <c r="M87" s="38" t="s">
        <v>94</v>
      </c>
      <c r="N87" s="39" t="s">
        <v>95</v>
      </c>
      <c r="O87" s="38" t="s">
        <v>89</v>
      </c>
      <c r="P87" s="39" t="s">
        <v>1422</v>
      </c>
      <c r="Q87" s="38" t="s">
        <v>94</v>
      </c>
      <c r="R87" s="40" t="s">
        <v>95</v>
      </c>
      <c r="S87" s="38" t="s">
        <v>94</v>
      </c>
      <c r="T87" s="39" t="s">
        <v>95</v>
      </c>
      <c r="U87" s="38" t="s">
        <v>94</v>
      </c>
      <c r="V87" s="39" t="s">
        <v>95</v>
      </c>
      <c r="W87" s="38" t="s">
        <v>94</v>
      </c>
      <c r="X87" s="40" t="s">
        <v>95</v>
      </c>
      <c r="Y87" s="38" t="s">
        <v>94</v>
      </c>
      <c r="Z87" s="39" t="s">
        <v>95</v>
      </c>
      <c r="AA87" s="38" t="s">
        <v>94</v>
      </c>
      <c r="AB87" s="40" t="s">
        <v>95</v>
      </c>
      <c r="AC87" s="38" t="s">
        <v>94</v>
      </c>
      <c r="AD87" s="39" t="s">
        <v>95</v>
      </c>
      <c r="AE87" s="38" t="s">
        <v>94</v>
      </c>
      <c r="AF87" s="39" t="s">
        <v>95</v>
      </c>
      <c r="AG87" s="38" t="s">
        <v>94</v>
      </c>
      <c r="AH87" s="39" t="s">
        <v>95</v>
      </c>
      <c r="AI87" s="38" t="s">
        <v>94</v>
      </c>
      <c r="AJ87" s="39" t="s">
        <v>95</v>
      </c>
      <c r="AK87" s="38" t="s">
        <v>94</v>
      </c>
      <c r="AL87" s="39" t="s">
        <v>95</v>
      </c>
      <c r="AM87" s="38" t="s">
        <v>94</v>
      </c>
      <c r="AN87" s="39" t="s">
        <v>95</v>
      </c>
      <c r="AO87" s="38" t="s">
        <v>94</v>
      </c>
      <c r="AP87" s="40" t="s">
        <v>95</v>
      </c>
      <c r="AQ87" s="38" t="s">
        <v>94</v>
      </c>
      <c r="AR87" s="40" t="s">
        <v>95</v>
      </c>
      <c r="AS87" s="38" t="s">
        <v>89</v>
      </c>
      <c r="AT87" s="39" t="s">
        <v>1423</v>
      </c>
      <c r="AU87" s="38" t="s">
        <v>94</v>
      </c>
      <c r="AV87" s="40" t="s">
        <v>95</v>
      </c>
      <c r="AW87" s="38" t="s">
        <v>94</v>
      </c>
      <c r="AX87" s="39" t="s">
        <v>95</v>
      </c>
      <c r="AY87" s="38" t="s">
        <v>94</v>
      </c>
      <c r="AZ87" s="39" t="s">
        <v>95</v>
      </c>
      <c r="BA87" s="38" t="s">
        <v>94</v>
      </c>
      <c r="BB87" s="39" t="s">
        <v>95</v>
      </c>
      <c r="BC87" s="38" t="s">
        <v>94</v>
      </c>
      <c r="BD87" s="39" t="s">
        <v>95</v>
      </c>
      <c r="BE87" s="38" t="s">
        <v>94</v>
      </c>
      <c r="BF87" s="40" t="s">
        <v>95</v>
      </c>
      <c r="BG87" s="38" t="s">
        <v>94</v>
      </c>
      <c r="BH87" s="39" t="s">
        <v>95</v>
      </c>
      <c r="BI87" s="38" t="s">
        <v>94</v>
      </c>
      <c r="BJ87" s="39" t="s">
        <v>95</v>
      </c>
      <c r="BK87" s="38" t="s">
        <v>94</v>
      </c>
      <c r="BL87" s="40" t="s">
        <v>95</v>
      </c>
      <c r="BM87" s="38" t="s">
        <v>94</v>
      </c>
      <c r="BN87" s="40" t="s">
        <v>95</v>
      </c>
      <c r="BO87" s="38" t="s">
        <v>94</v>
      </c>
      <c r="BP87" s="39" t="s">
        <v>95</v>
      </c>
      <c r="BQ87" s="38" t="s">
        <v>94</v>
      </c>
      <c r="BR87" s="39" t="s">
        <v>95</v>
      </c>
      <c r="BS87" s="38" t="s">
        <v>94</v>
      </c>
      <c r="BT87" s="40" t="s">
        <v>95</v>
      </c>
      <c r="BU87" s="38" t="s">
        <v>94</v>
      </c>
      <c r="BV87" s="39" t="s">
        <v>95</v>
      </c>
      <c r="BW87" s="38" t="s">
        <v>94</v>
      </c>
      <c r="BX87" s="40" t="s">
        <v>95</v>
      </c>
      <c r="BY87" s="38" t="s">
        <v>94</v>
      </c>
      <c r="BZ87" s="39" t="s">
        <v>95</v>
      </c>
      <c r="CA87" s="38" t="s">
        <v>94</v>
      </c>
      <c r="CB87" s="40" t="s">
        <v>95</v>
      </c>
      <c r="CC87" s="38" t="s">
        <v>94</v>
      </c>
      <c r="CD87" s="39" t="s">
        <v>95</v>
      </c>
      <c r="CE87" s="38" t="s">
        <v>94</v>
      </c>
      <c r="CF87" s="39" t="s">
        <v>95</v>
      </c>
      <c r="CG87" s="38" t="s">
        <v>94</v>
      </c>
      <c r="CH87" s="39" t="s">
        <v>95</v>
      </c>
      <c r="CI87" s="38" t="s">
        <v>89</v>
      </c>
      <c r="CJ87" s="39" t="s">
        <v>1424</v>
      </c>
      <c r="CK87" s="38" t="s">
        <v>93</v>
      </c>
      <c r="CL87" s="39" t="s">
        <v>1425</v>
      </c>
      <c r="CM87" s="38" t="s">
        <v>94</v>
      </c>
      <c r="CN87" s="39" t="s">
        <v>95</v>
      </c>
      <c r="CO87" s="38" t="s">
        <v>94</v>
      </c>
      <c r="CP87" s="39" t="s">
        <v>95</v>
      </c>
      <c r="CQ87" s="38" t="s">
        <v>94</v>
      </c>
      <c r="CR87" s="40" t="s">
        <v>95</v>
      </c>
      <c r="CS87" s="38" t="s">
        <v>94</v>
      </c>
      <c r="CT87" s="39" t="s">
        <v>95</v>
      </c>
      <c r="CU87" s="38" t="s">
        <v>94</v>
      </c>
      <c r="CV87" s="39" t="s">
        <v>95</v>
      </c>
      <c r="CW87" s="41"/>
      <c r="CX87" s="41"/>
      <c r="CY87" s="41"/>
      <c r="CZ87" s="41"/>
      <c r="DA87" s="41"/>
      <c r="DB87" s="41"/>
      <c r="DC87" s="41"/>
      <c r="DD87" s="41"/>
      <c r="DE87" s="41"/>
      <c r="DF87" s="41"/>
      <c r="DG87" s="41"/>
      <c r="DH87" s="41"/>
      <c r="DI87" s="41"/>
      <c r="DJ87" s="41"/>
      <c r="DK87" s="41"/>
      <c r="DL87" s="41"/>
      <c r="DM87" s="41"/>
      <c r="DN87" s="41"/>
      <c r="DO87" s="41"/>
      <c r="DP87" s="41"/>
      <c r="DQ87" s="41"/>
      <c r="DR87" s="41"/>
      <c r="DS87" s="41"/>
      <c r="DT87" s="41"/>
      <c r="DU87" s="41"/>
      <c r="DV87" s="41"/>
      <c r="DW87" s="92"/>
      <c r="DX87" s="37"/>
      <c r="DY87" s="37"/>
      <c r="DZ87" s="37"/>
      <c r="EA87" s="37"/>
      <c r="EB87" s="37"/>
    </row>
    <row r="88" spans="1:181" s="42" customFormat="1" ht="31.5" customHeight="1" thickBot="1">
      <c r="A88" s="33">
        <v>86</v>
      </c>
      <c r="B88" s="43"/>
      <c r="C88" s="35" t="s">
        <v>1426</v>
      </c>
      <c r="D88" s="36" t="s">
        <v>1382</v>
      </c>
      <c r="E88" s="37">
        <v>457</v>
      </c>
      <c r="F88" s="37" t="s">
        <v>352</v>
      </c>
      <c r="G88" s="38" t="s">
        <v>94</v>
      </c>
      <c r="H88" s="39" t="s">
        <v>95</v>
      </c>
      <c r="I88" s="38" t="s">
        <v>94</v>
      </c>
      <c r="J88" s="39" t="s">
        <v>95</v>
      </c>
      <c r="K88" s="38" t="s">
        <v>94</v>
      </c>
      <c r="L88" s="39" t="s">
        <v>95</v>
      </c>
      <c r="M88" s="38" t="s">
        <v>94</v>
      </c>
      <c r="N88" s="39" t="s">
        <v>95</v>
      </c>
      <c r="O88" s="38" t="s">
        <v>94</v>
      </c>
      <c r="P88" s="39" t="s">
        <v>95</v>
      </c>
      <c r="Q88" s="38" t="s">
        <v>99</v>
      </c>
      <c r="R88" s="40" t="s">
        <v>1427</v>
      </c>
      <c r="S88" s="38" t="s">
        <v>94</v>
      </c>
      <c r="T88" s="39" t="s">
        <v>95</v>
      </c>
      <c r="U88" s="38" t="s">
        <v>94</v>
      </c>
      <c r="V88" s="39" t="s">
        <v>95</v>
      </c>
      <c r="W88" s="38" t="s">
        <v>94</v>
      </c>
      <c r="X88" s="40" t="s">
        <v>95</v>
      </c>
      <c r="Y88" s="38" t="s">
        <v>94</v>
      </c>
      <c r="Z88" s="39" t="s">
        <v>95</v>
      </c>
      <c r="AA88" s="38" t="s">
        <v>94</v>
      </c>
      <c r="AB88" s="40" t="s">
        <v>95</v>
      </c>
      <c r="AC88" s="38" t="s">
        <v>94</v>
      </c>
      <c r="AD88" s="39" t="s">
        <v>95</v>
      </c>
      <c r="AE88" s="38" t="s">
        <v>99</v>
      </c>
      <c r="AF88" s="39" t="s">
        <v>1428</v>
      </c>
      <c r="AG88" s="38" t="s">
        <v>94</v>
      </c>
      <c r="AH88" s="39" t="s">
        <v>95</v>
      </c>
      <c r="AI88" s="38" t="s">
        <v>94</v>
      </c>
      <c r="AJ88" s="39" t="s">
        <v>95</v>
      </c>
      <c r="AK88" s="38" t="s">
        <v>94</v>
      </c>
      <c r="AL88" s="39" t="s">
        <v>95</v>
      </c>
      <c r="AM88" s="38" t="s">
        <v>94</v>
      </c>
      <c r="AN88" s="39" t="s">
        <v>95</v>
      </c>
      <c r="AO88" s="38" t="s">
        <v>94</v>
      </c>
      <c r="AP88" s="40" t="s">
        <v>95</v>
      </c>
      <c r="AQ88" s="38" t="s">
        <v>94</v>
      </c>
      <c r="AR88" s="40" t="s">
        <v>95</v>
      </c>
      <c r="AS88" s="38" t="s">
        <v>94</v>
      </c>
      <c r="AT88" s="39" t="s">
        <v>95</v>
      </c>
      <c r="AU88" s="38" t="s">
        <v>94</v>
      </c>
      <c r="AV88" s="40" t="s">
        <v>95</v>
      </c>
      <c r="AW88" s="38" t="s">
        <v>94</v>
      </c>
      <c r="AX88" s="39" t="s">
        <v>95</v>
      </c>
      <c r="AY88" s="38" t="s">
        <v>94</v>
      </c>
      <c r="AZ88" s="39" t="s">
        <v>95</v>
      </c>
      <c r="BA88" s="38" t="s">
        <v>94</v>
      </c>
      <c r="BB88" s="39" t="s">
        <v>95</v>
      </c>
      <c r="BC88" s="38" t="s">
        <v>94</v>
      </c>
      <c r="BD88" s="39" t="s">
        <v>95</v>
      </c>
      <c r="BE88" s="38" t="s">
        <v>94</v>
      </c>
      <c r="BF88" s="40" t="s">
        <v>95</v>
      </c>
      <c r="BG88" s="38" t="s">
        <v>99</v>
      </c>
      <c r="BH88" s="39" t="s">
        <v>1429</v>
      </c>
      <c r="BI88" s="38" t="s">
        <v>91</v>
      </c>
      <c r="BJ88" s="39" t="s">
        <v>1430</v>
      </c>
      <c r="BK88" s="38" t="s">
        <v>94</v>
      </c>
      <c r="BL88" s="40" t="s">
        <v>95</v>
      </c>
      <c r="BM88" s="38" t="s">
        <v>99</v>
      </c>
      <c r="BN88" s="40" t="s">
        <v>1431</v>
      </c>
      <c r="BO88" s="38" t="s">
        <v>94</v>
      </c>
      <c r="BP88" s="39" t="s">
        <v>95</v>
      </c>
      <c r="BQ88" s="38" t="s">
        <v>94</v>
      </c>
      <c r="BR88" s="39" t="s">
        <v>95</v>
      </c>
      <c r="BS88" s="38" t="s">
        <v>91</v>
      </c>
      <c r="BT88" s="40" t="s">
        <v>1432</v>
      </c>
      <c r="BU88" s="38" t="s">
        <v>94</v>
      </c>
      <c r="BV88" s="39" t="s">
        <v>95</v>
      </c>
      <c r="BW88" s="38" t="s">
        <v>91</v>
      </c>
      <c r="BX88" s="40" t="s">
        <v>1433</v>
      </c>
      <c r="BY88" s="38" t="s">
        <v>94</v>
      </c>
      <c r="BZ88" s="39" t="s">
        <v>95</v>
      </c>
      <c r="CA88" s="38" t="s">
        <v>94</v>
      </c>
      <c r="CB88" s="40" t="s">
        <v>95</v>
      </c>
      <c r="CC88" s="38" t="s">
        <v>94</v>
      </c>
      <c r="CD88" s="39" t="s">
        <v>95</v>
      </c>
      <c r="CE88" s="38" t="s">
        <v>94</v>
      </c>
      <c r="CF88" s="39" t="s">
        <v>95</v>
      </c>
      <c r="CG88" s="38" t="s">
        <v>94</v>
      </c>
      <c r="CH88" s="39" t="s">
        <v>95</v>
      </c>
      <c r="CI88" s="38" t="s">
        <v>94</v>
      </c>
      <c r="CJ88" s="39" t="s">
        <v>95</v>
      </c>
      <c r="CK88" s="38" t="s">
        <v>94</v>
      </c>
      <c r="CL88" s="39" t="s">
        <v>95</v>
      </c>
      <c r="CM88" s="38" t="s">
        <v>94</v>
      </c>
      <c r="CN88" s="39" t="s">
        <v>95</v>
      </c>
      <c r="CO88" s="38" t="s">
        <v>94</v>
      </c>
      <c r="CP88" s="39" t="s">
        <v>95</v>
      </c>
      <c r="CQ88" s="38" t="s">
        <v>94</v>
      </c>
      <c r="CR88" s="40" t="s">
        <v>95</v>
      </c>
      <c r="CS88" s="38" t="s">
        <v>94</v>
      </c>
      <c r="CT88" s="39" t="s">
        <v>95</v>
      </c>
      <c r="CU88" s="38" t="s">
        <v>94</v>
      </c>
      <c r="CV88" s="39" t="s">
        <v>95</v>
      </c>
      <c r="CW88" s="41"/>
      <c r="CX88" s="41"/>
      <c r="CY88" s="41"/>
      <c r="CZ88" s="41"/>
      <c r="DA88" s="41"/>
      <c r="DB88" s="41"/>
      <c r="DC88" s="41"/>
      <c r="DD88" s="41"/>
      <c r="DE88" s="41"/>
      <c r="DF88" s="41"/>
      <c r="DG88" s="41"/>
      <c r="DH88" s="41"/>
      <c r="DI88" s="41"/>
      <c r="DJ88" s="41"/>
      <c r="DK88" s="41"/>
      <c r="DL88" s="41"/>
      <c r="DM88" s="41"/>
      <c r="DN88" s="41"/>
      <c r="DO88" s="41"/>
      <c r="DP88" s="41"/>
      <c r="DQ88" s="41"/>
      <c r="DR88" s="41"/>
      <c r="DS88" s="41"/>
      <c r="DT88" s="41"/>
      <c r="DU88" s="41"/>
      <c r="DV88" s="41"/>
      <c r="DW88" s="92"/>
      <c r="DX88" s="37"/>
      <c r="DY88" s="37"/>
      <c r="DZ88" s="37"/>
      <c r="EA88" s="37"/>
      <c r="EB88" s="37"/>
      <c r="EC88" s="44"/>
      <c r="ED88" s="44"/>
      <c r="EE88" s="44"/>
    </row>
    <row r="89" spans="1:181" s="44" customFormat="1" ht="31.5" customHeight="1" thickBot="1">
      <c r="A89" s="33">
        <v>87</v>
      </c>
      <c r="B89" s="43"/>
      <c r="C89" s="35" t="s">
        <v>1434</v>
      </c>
      <c r="D89" s="36" t="s">
        <v>323</v>
      </c>
      <c r="E89" s="37">
        <v>353</v>
      </c>
      <c r="F89" s="37" t="s">
        <v>352</v>
      </c>
      <c r="G89" s="38" t="s">
        <v>94</v>
      </c>
      <c r="H89" s="39" t="s">
        <v>95</v>
      </c>
      <c r="I89" s="38" t="s">
        <v>94</v>
      </c>
      <c r="J89" s="39" t="s">
        <v>95</v>
      </c>
      <c r="K89" s="38" t="s">
        <v>94</v>
      </c>
      <c r="L89" s="39" t="s">
        <v>95</v>
      </c>
      <c r="M89" s="38" t="s">
        <v>94</v>
      </c>
      <c r="N89" s="39" t="s">
        <v>95</v>
      </c>
      <c r="O89" s="38" t="s">
        <v>94</v>
      </c>
      <c r="P89" s="39" t="s">
        <v>95</v>
      </c>
      <c r="Q89" s="38" t="s">
        <v>94</v>
      </c>
      <c r="R89" s="40" t="s">
        <v>95</v>
      </c>
      <c r="S89" s="38" t="s">
        <v>94</v>
      </c>
      <c r="T89" s="39" t="s">
        <v>95</v>
      </c>
      <c r="U89" s="38" t="s">
        <v>94</v>
      </c>
      <c r="V89" s="39" t="s">
        <v>95</v>
      </c>
      <c r="W89" s="38" t="s">
        <v>94</v>
      </c>
      <c r="X89" s="40" t="s">
        <v>95</v>
      </c>
      <c r="Y89" s="38" t="s">
        <v>94</v>
      </c>
      <c r="Z89" s="39" t="s">
        <v>95</v>
      </c>
      <c r="AA89" s="38" t="s">
        <v>94</v>
      </c>
      <c r="AB89" s="40" t="s">
        <v>95</v>
      </c>
      <c r="AC89" s="38" t="s">
        <v>94</v>
      </c>
      <c r="AD89" s="39" t="s">
        <v>95</v>
      </c>
      <c r="AE89" s="38" t="s">
        <v>94</v>
      </c>
      <c r="AF89" s="39" t="s">
        <v>1408</v>
      </c>
      <c r="AG89" s="38" t="s">
        <v>94</v>
      </c>
      <c r="AH89" s="39" t="s">
        <v>95</v>
      </c>
      <c r="AI89" s="38" t="s">
        <v>94</v>
      </c>
      <c r="AJ89" s="39" t="s">
        <v>95</v>
      </c>
      <c r="AK89" s="38" t="s">
        <v>94</v>
      </c>
      <c r="AL89" s="39" t="s">
        <v>95</v>
      </c>
      <c r="AM89" s="38" t="s">
        <v>94</v>
      </c>
      <c r="AN89" s="39" t="s">
        <v>95</v>
      </c>
      <c r="AO89" s="38" t="s">
        <v>94</v>
      </c>
      <c r="AP89" s="40" t="s">
        <v>95</v>
      </c>
      <c r="AQ89" s="38" t="s">
        <v>94</v>
      </c>
      <c r="AR89" s="40" t="s">
        <v>95</v>
      </c>
      <c r="AS89" s="38" t="s">
        <v>94</v>
      </c>
      <c r="AT89" s="39" t="s">
        <v>95</v>
      </c>
      <c r="AU89" s="38" t="s">
        <v>94</v>
      </c>
      <c r="AV89" s="40" t="s">
        <v>1435</v>
      </c>
      <c r="AW89" s="38" t="s">
        <v>94</v>
      </c>
      <c r="AX89" s="39" t="s">
        <v>95</v>
      </c>
      <c r="AY89" s="38" t="s">
        <v>94</v>
      </c>
      <c r="AZ89" s="39" t="s">
        <v>1435</v>
      </c>
      <c r="BA89" s="38" t="s">
        <v>94</v>
      </c>
      <c r="BB89" s="39" t="s">
        <v>95</v>
      </c>
      <c r="BC89" s="38" t="s">
        <v>94</v>
      </c>
      <c r="BD89" s="39" t="s">
        <v>95</v>
      </c>
      <c r="BE89" s="38" t="s">
        <v>94</v>
      </c>
      <c r="BF89" s="40" t="s">
        <v>1435</v>
      </c>
      <c r="BG89" s="38" t="s">
        <v>94</v>
      </c>
      <c r="BH89" s="39" t="s">
        <v>95</v>
      </c>
      <c r="BI89" s="38" t="s">
        <v>94</v>
      </c>
      <c r="BJ89" s="39" t="s">
        <v>1435</v>
      </c>
      <c r="BK89" s="38" t="s">
        <v>94</v>
      </c>
      <c r="BL89" s="40" t="s">
        <v>95</v>
      </c>
      <c r="BM89" s="38" t="s">
        <v>94</v>
      </c>
      <c r="BN89" s="40" t="s">
        <v>1435</v>
      </c>
      <c r="BO89" s="38" t="s">
        <v>94</v>
      </c>
      <c r="BP89" s="39" t="s">
        <v>95</v>
      </c>
      <c r="BQ89" s="38" t="s">
        <v>94</v>
      </c>
      <c r="BR89" s="39" t="s">
        <v>95</v>
      </c>
      <c r="BS89" s="38" t="s">
        <v>94</v>
      </c>
      <c r="BT89" s="40" t="s">
        <v>95</v>
      </c>
      <c r="BU89" s="38" t="s">
        <v>94</v>
      </c>
      <c r="BV89" s="39" t="s">
        <v>95</v>
      </c>
      <c r="BW89" s="38" t="s">
        <v>94</v>
      </c>
      <c r="BX89" s="40" t="s">
        <v>95</v>
      </c>
      <c r="BY89" s="38" t="s">
        <v>94</v>
      </c>
      <c r="BZ89" s="39" t="s">
        <v>95</v>
      </c>
      <c r="CA89" s="38" t="s">
        <v>94</v>
      </c>
      <c r="CB89" s="40" t="s">
        <v>95</v>
      </c>
      <c r="CC89" s="38" t="s">
        <v>94</v>
      </c>
      <c r="CD89" s="39" t="s">
        <v>95</v>
      </c>
      <c r="CE89" s="38" t="s">
        <v>94</v>
      </c>
      <c r="CF89" s="39" t="s">
        <v>95</v>
      </c>
      <c r="CG89" s="38" t="s">
        <v>94</v>
      </c>
      <c r="CH89" s="39" t="s">
        <v>95</v>
      </c>
      <c r="CI89" s="38" t="s">
        <v>94</v>
      </c>
      <c r="CJ89" s="39" t="s">
        <v>95</v>
      </c>
      <c r="CK89" s="38" t="s">
        <v>94</v>
      </c>
      <c r="CL89" s="39" t="s">
        <v>95</v>
      </c>
      <c r="CM89" s="38" t="s">
        <v>94</v>
      </c>
      <c r="CN89" s="39" t="s">
        <v>95</v>
      </c>
      <c r="CO89" s="38" t="s">
        <v>94</v>
      </c>
      <c r="CP89" s="39" t="s">
        <v>95</v>
      </c>
      <c r="CQ89" s="38" t="s">
        <v>94</v>
      </c>
      <c r="CR89" s="40" t="s">
        <v>95</v>
      </c>
      <c r="CS89" s="38" t="s">
        <v>94</v>
      </c>
      <c r="CT89" s="39" t="s">
        <v>95</v>
      </c>
      <c r="CU89" s="38" t="s">
        <v>94</v>
      </c>
      <c r="CV89" s="39" t="s">
        <v>95</v>
      </c>
      <c r="CW89" s="41"/>
      <c r="CX89" s="41"/>
      <c r="CY89" s="41"/>
      <c r="CZ89" s="41"/>
      <c r="DA89" s="41"/>
      <c r="DB89" s="41"/>
      <c r="DC89" s="41"/>
      <c r="DD89" s="41"/>
      <c r="DE89" s="41"/>
      <c r="DF89" s="41"/>
      <c r="DG89" s="41"/>
      <c r="DH89" s="41"/>
      <c r="DI89" s="41"/>
      <c r="DJ89" s="41"/>
      <c r="DK89" s="41"/>
      <c r="DL89" s="41"/>
      <c r="DM89" s="41"/>
      <c r="DN89" s="41"/>
      <c r="DO89" s="41"/>
      <c r="DP89" s="41"/>
      <c r="DQ89" s="41"/>
      <c r="DR89" s="41"/>
      <c r="DS89" s="41"/>
      <c r="DT89" s="41"/>
      <c r="DU89" s="41"/>
      <c r="DV89" s="41"/>
      <c r="DW89" s="92"/>
      <c r="DX89" s="37"/>
      <c r="DY89" s="37"/>
      <c r="DZ89" s="37"/>
      <c r="EA89" s="37"/>
      <c r="EB89" s="37"/>
      <c r="EC89" s="42"/>
      <c r="ED89" s="42"/>
      <c r="EE89" s="42"/>
    </row>
    <row r="90" spans="1:181" s="44" customFormat="1" ht="31.5" customHeight="1" thickBot="1">
      <c r="A90" s="33">
        <v>88</v>
      </c>
      <c r="B90" s="43"/>
      <c r="C90" s="35" t="s">
        <v>1436</v>
      </c>
      <c r="D90" s="36" t="s">
        <v>200</v>
      </c>
      <c r="E90" s="37">
        <v>484</v>
      </c>
      <c r="F90" s="37" t="s">
        <v>244</v>
      </c>
      <c r="G90" s="38" t="s">
        <v>92</v>
      </c>
      <c r="H90" s="39" t="s">
        <v>1437</v>
      </c>
      <c r="I90" s="38" t="s">
        <v>92</v>
      </c>
      <c r="J90" s="39" t="s">
        <v>1438</v>
      </c>
      <c r="K90" s="38" t="s">
        <v>94</v>
      </c>
      <c r="L90" s="39" t="s">
        <v>95</v>
      </c>
      <c r="M90" s="38" t="s">
        <v>94</v>
      </c>
      <c r="N90" s="39" t="s">
        <v>95</v>
      </c>
      <c r="O90" s="38" t="s">
        <v>99</v>
      </c>
      <c r="P90" s="39" t="s">
        <v>1439</v>
      </c>
      <c r="Q90" s="38" t="s">
        <v>94</v>
      </c>
      <c r="R90" s="40" t="s">
        <v>95</v>
      </c>
      <c r="S90" s="38" t="s">
        <v>91</v>
      </c>
      <c r="T90" s="39" t="s">
        <v>1440</v>
      </c>
      <c r="U90" s="38" t="s">
        <v>91</v>
      </c>
      <c r="V90" s="39" t="s">
        <v>1441</v>
      </c>
      <c r="W90" s="38" t="s">
        <v>91</v>
      </c>
      <c r="X90" s="40" t="s">
        <v>1442</v>
      </c>
      <c r="Y90" s="38" t="s">
        <v>99</v>
      </c>
      <c r="Z90" s="39" t="s">
        <v>1443</v>
      </c>
      <c r="AA90" s="38" t="s">
        <v>94</v>
      </c>
      <c r="AB90" s="40" t="s">
        <v>95</v>
      </c>
      <c r="AC90" s="38" t="s">
        <v>94</v>
      </c>
      <c r="AD90" s="39" t="s">
        <v>1444</v>
      </c>
      <c r="AE90" s="38" t="s">
        <v>94</v>
      </c>
      <c r="AF90" s="39" t="s">
        <v>1445</v>
      </c>
      <c r="AG90" s="38" t="s">
        <v>94</v>
      </c>
      <c r="AH90" s="39" t="s">
        <v>1446</v>
      </c>
      <c r="AI90" s="38" t="s">
        <v>94</v>
      </c>
      <c r="AJ90" s="39" t="s">
        <v>95</v>
      </c>
      <c r="AK90" s="38" t="s">
        <v>92</v>
      </c>
      <c r="AL90" s="39" t="s">
        <v>1447</v>
      </c>
      <c r="AM90" s="38" t="s">
        <v>94</v>
      </c>
      <c r="AN90" s="39" t="s">
        <v>95</v>
      </c>
      <c r="AO90" s="38" t="s">
        <v>94</v>
      </c>
      <c r="AP90" s="40" t="s">
        <v>1448</v>
      </c>
      <c r="AQ90" s="38" t="s">
        <v>89</v>
      </c>
      <c r="AR90" s="40" t="s">
        <v>1449</v>
      </c>
      <c r="AS90" s="38" t="s">
        <v>99</v>
      </c>
      <c r="AT90" s="39" t="s">
        <v>1450</v>
      </c>
      <c r="AU90" s="38" t="s">
        <v>94</v>
      </c>
      <c r="AV90" s="40" t="s">
        <v>95</v>
      </c>
      <c r="AW90" s="38" t="s">
        <v>94</v>
      </c>
      <c r="AX90" s="39" t="s">
        <v>95</v>
      </c>
      <c r="AY90" s="38" t="s">
        <v>94</v>
      </c>
      <c r="AZ90" s="39" t="s">
        <v>95</v>
      </c>
      <c r="BA90" s="38" t="s">
        <v>99</v>
      </c>
      <c r="BB90" s="39" t="s">
        <v>1451</v>
      </c>
      <c r="BC90" s="38" t="s">
        <v>94</v>
      </c>
      <c r="BD90" s="39" t="s">
        <v>1452</v>
      </c>
      <c r="BE90" s="38" t="s">
        <v>94</v>
      </c>
      <c r="BF90" s="40" t="s">
        <v>95</v>
      </c>
      <c r="BG90" s="38" t="s">
        <v>94</v>
      </c>
      <c r="BH90" s="39" t="s">
        <v>95</v>
      </c>
      <c r="BI90" s="38" t="s">
        <v>94</v>
      </c>
      <c r="BJ90" s="39" t="s">
        <v>95</v>
      </c>
      <c r="BK90" s="38" t="s">
        <v>91</v>
      </c>
      <c r="BL90" s="40" t="s">
        <v>1453</v>
      </c>
      <c r="BM90" s="38" t="s">
        <v>94</v>
      </c>
      <c r="BN90" s="40" t="s">
        <v>1454</v>
      </c>
      <c r="BO90" s="38" t="s">
        <v>94</v>
      </c>
      <c r="BP90" s="39" t="s">
        <v>95</v>
      </c>
      <c r="BQ90" s="38" t="s">
        <v>92</v>
      </c>
      <c r="BR90" s="39" t="s">
        <v>1455</v>
      </c>
      <c r="BS90" s="38" t="s">
        <v>91</v>
      </c>
      <c r="BT90" s="40" t="s">
        <v>1456</v>
      </c>
      <c r="BU90" s="38" t="s">
        <v>94</v>
      </c>
      <c r="BV90" s="39" t="s">
        <v>95</v>
      </c>
      <c r="BW90" s="38" t="s">
        <v>94</v>
      </c>
      <c r="BX90" s="40" t="s">
        <v>95</v>
      </c>
      <c r="BY90" s="38" t="s">
        <v>94</v>
      </c>
      <c r="BZ90" s="39" t="s">
        <v>95</v>
      </c>
      <c r="CA90" s="38" t="s">
        <v>94</v>
      </c>
      <c r="CB90" s="40" t="s">
        <v>1457</v>
      </c>
      <c r="CC90" s="38" t="s">
        <v>91</v>
      </c>
      <c r="CD90" s="39" t="s">
        <v>1458</v>
      </c>
      <c r="CE90" s="38" t="s">
        <v>94</v>
      </c>
      <c r="CF90" s="39" t="s">
        <v>95</v>
      </c>
      <c r="CG90" s="38" t="s">
        <v>94</v>
      </c>
      <c r="CH90" s="39" t="s">
        <v>95</v>
      </c>
      <c r="CI90" s="38" t="s">
        <v>94</v>
      </c>
      <c r="CJ90" s="39" t="s">
        <v>95</v>
      </c>
      <c r="CK90" s="38" t="s">
        <v>94</v>
      </c>
      <c r="CL90" s="39" t="s">
        <v>95</v>
      </c>
      <c r="CM90" s="38" t="s">
        <v>94</v>
      </c>
      <c r="CN90" s="39" t="s">
        <v>95</v>
      </c>
      <c r="CO90" s="38" t="s">
        <v>91</v>
      </c>
      <c r="CP90" s="39" t="s">
        <v>1459</v>
      </c>
      <c r="CQ90" s="38" t="s">
        <v>94</v>
      </c>
      <c r="CR90" s="40" t="s">
        <v>95</v>
      </c>
      <c r="CS90" s="38" t="s">
        <v>94</v>
      </c>
      <c r="CT90" s="39" t="s">
        <v>95</v>
      </c>
      <c r="CU90" s="38" t="s">
        <v>94</v>
      </c>
      <c r="CV90" s="39" t="s">
        <v>95</v>
      </c>
      <c r="CW90" s="41"/>
      <c r="CX90" s="41"/>
      <c r="CY90" s="41"/>
      <c r="CZ90" s="41"/>
      <c r="DA90" s="41"/>
      <c r="DB90" s="41"/>
      <c r="DC90" s="41"/>
      <c r="DD90" s="41"/>
      <c r="DE90" s="41"/>
      <c r="DF90" s="41"/>
      <c r="DG90" s="41"/>
      <c r="DH90" s="41"/>
      <c r="DI90" s="41"/>
      <c r="DJ90" s="41"/>
      <c r="DK90" s="41"/>
      <c r="DL90" s="41"/>
      <c r="DM90" s="41"/>
      <c r="DN90" s="41"/>
      <c r="DO90" s="41"/>
      <c r="DP90" s="41"/>
      <c r="DQ90" s="41"/>
      <c r="DR90" s="41"/>
      <c r="DS90" s="41"/>
      <c r="DT90" s="41"/>
      <c r="DU90" s="41"/>
      <c r="DV90" s="41"/>
      <c r="DW90" s="92"/>
      <c r="DX90" s="37"/>
      <c r="DY90" s="37"/>
      <c r="DZ90" s="37"/>
      <c r="EA90" s="37"/>
      <c r="EB90" s="37"/>
    </row>
    <row r="91" spans="1:181" s="49" customFormat="1" ht="55.5" customHeight="1" thickBot="1">
      <c r="A91" s="33">
        <v>89</v>
      </c>
      <c r="B91" s="43"/>
      <c r="C91" s="35" t="s">
        <v>1460</v>
      </c>
      <c r="D91" s="36" t="s">
        <v>1461</v>
      </c>
      <c r="E91" s="37">
        <v>590</v>
      </c>
      <c r="F91" s="37" t="s">
        <v>244</v>
      </c>
      <c r="G91" s="38" t="s">
        <v>94</v>
      </c>
      <c r="H91" s="39" t="s">
        <v>95</v>
      </c>
      <c r="I91" s="38" t="s">
        <v>94</v>
      </c>
      <c r="J91" s="39" t="s">
        <v>95</v>
      </c>
      <c r="K91" s="38" t="s">
        <v>94</v>
      </c>
      <c r="L91" s="39" t="s">
        <v>95</v>
      </c>
      <c r="M91" s="38" t="s">
        <v>94</v>
      </c>
      <c r="N91" s="39" t="s">
        <v>95</v>
      </c>
      <c r="O91" s="38" t="s">
        <v>94</v>
      </c>
      <c r="P91" s="39" t="s">
        <v>95</v>
      </c>
      <c r="Q91" s="38" t="s">
        <v>94</v>
      </c>
      <c r="R91" s="40" t="s">
        <v>95</v>
      </c>
      <c r="S91" s="38" t="s">
        <v>94</v>
      </c>
      <c r="T91" s="39" t="s">
        <v>95</v>
      </c>
      <c r="U91" s="38" t="s">
        <v>99</v>
      </c>
      <c r="V91" s="39" t="s">
        <v>1462</v>
      </c>
      <c r="W91" s="38" t="s">
        <v>91</v>
      </c>
      <c r="X91" s="40" t="s">
        <v>1463</v>
      </c>
      <c r="Y91" s="38" t="s">
        <v>94</v>
      </c>
      <c r="Z91" s="39" t="s">
        <v>95</v>
      </c>
      <c r="AA91" s="38" t="s">
        <v>91</v>
      </c>
      <c r="AB91" s="40" t="s">
        <v>1464</v>
      </c>
      <c r="AC91" s="38" t="s">
        <v>94</v>
      </c>
      <c r="AD91" s="39" t="s">
        <v>95</v>
      </c>
      <c r="AE91" s="38" t="s">
        <v>94</v>
      </c>
      <c r="AF91" s="39" t="s">
        <v>95</v>
      </c>
      <c r="AG91" s="38" t="s">
        <v>94</v>
      </c>
      <c r="AH91" s="39" t="s">
        <v>95</v>
      </c>
      <c r="AI91" s="38" t="s">
        <v>94</v>
      </c>
      <c r="AJ91" s="39" t="s">
        <v>95</v>
      </c>
      <c r="AK91" s="38" t="s">
        <v>91</v>
      </c>
      <c r="AL91" s="39" t="s">
        <v>1465</v>
      </c>
      <c r="AM91" s="38" t="s">
        <v>94</v>
      </c>
      <c r="AN91" s="39" t="s">
        <v>95</v>
      </c>
      <c r="AO91" s="38" t="s">
        <v>94</v>
      </c>
      <c r="AP91" s="40" t="s">
        <v>95</v>
      </c>
      <c r="AQ91" s="38" t="s">
        <v>94</v>
      </c>
      <c r="AR91" s="40" t="s">
        <v>95</v>
      </c>
      <c r="AS91" s="38" t="s">
        <v>93</v>
      </c>
      <c r="AT91" s="39" t="s">
        <v>1466</v>
      </c>
      <c r="AU91" s="38" t="s">
        <v>93</v>
      </c>
      <c r="AV91" s="40" t="str">
        <f>$AT$91</f>
        <v>Right: Amount, source, placement, and timing (4R) provides nutrients when plants need them most.</v>
      </c>
      <c r="AW91" s="38" t="s">
        <v>92</v>
      </c>
      <c r="AX91" s="39" t="s">
        <v>1467</v>
      </c>
      <c r="AY91" s="38" t="s">
        <v>92</v>
      </c>
      <c r="AZ91" s="39" t="s">
        <v>1468</v>
      </c>
      <c r="BA91" s="38" t="s">
        <v>94</v>
      </c>
      <c r="BB91" s="39" t="s">
        <v>95</v>
      </c>
      <c r="BC91" s="38" t="s">
        <v>94</v>
      </c>
      <c r="BD91" s="39" t="s">
        <v>95</v>
      </c>
      <c r="BE91" s="38" t="s">
        <v>94</v>
      </c>
      <c r="BF91" s="40" t="s">
        <v>95</v>
      </c>
      <c r="BG91" s="38" t="s">
        <v>94</v>
      </c>
      <c r="BH91" s="39" t="s">
        <v>95</v>
      </c>
      <c r="BI91" s="38" t="s">
        <v>94</v>
      </c>
      <c r="BJ91" s="39" t="s">
        <v>95</v>
      </c>
      <c r="BK91" s="38" t="s">
        <v>91</v>
      </c>
      <c r="BL91" s="40" t="s">
        <v>1469</v>
      </c>
      <c r="BM91" s="38" t="s">
        <v>91</v>
      </c>
      <c r="BN91" s="40" t="s">
        <v>1469</v>
      </c>
      <c r="BO91" s="38" t="s">
        <v>94</v>
      </c>
      <c r="BP91" s="39" t="s">
        <v>95</v>
      </c>
      <c r="BQ91" s="38" t="s">
        <v>99</v>
      </c>
      <c r="BR91" s="39" t="s">
        <v>1470</v>
      </c>
      <c r="BS91" s="38" t="s">
        <v>92</v>
      </c>
      <c r="BT91" s="40" t="s">
        <v>1471</v>
      </c>
      <c r="BU91" s="38" t="s">
        <v>99</v>
      </c>
      <c r="BV91" s="39" t="s">
        <v>1472</v>
      </c>
      <c r="BW91" s="38" t="s">
        <v>99</v>
      </c>
      <c r="BX91" s="40" t="s">
        <v>1473</v>
      </c>
      <c r="BY91" s="38" t="s">
        <v>99</v>
      </c>
      <c r="BZ91" s="39" t="s">
        <v>1474</v>
      </c>
      <c r="CA91" s="38" t="s">
        <v>94</v>
      </c>
      <c r="CB91" s="40" t="s">
        <v>95</v>
      </c>
      <c r="CC91" s="38" t="s">
        <v>93</v>
      </c>
      <c r="CD91" s="39" t="s">
        <v>1475</v>
      </c>
      <c r="CE91" s="38" t="s">
        <v>91</v>
      </c>
      <c r="CF91" s="39" t="s">
        <v>1476</v>
      </c>
      <c r="CG91" s="38" t="s">
        <v>94</v>
      </c>
      <c r="CH91" s="39" t="s">
        <v>95</v>
      </c>
      <c r="CI91" s="38" t="s">
        <v>94</v>
      </c>
      <c r="CJ91" s="39" t="s">
        <v>95</v>
      </c>
      <c r="CK91" s="38" t="s">
        <v>94</v>
      </c>
      <c r="CL91" s="39" t="s">
        <v>95</v>
      </c>
      <c r="CM91" s="38" t="s">
        <v>94</v>
      </c>
      <c r="CN91" s="39" t="s">
        <v>95</v>
      </c>
      <c r="CO91" s="38" t="s">
        <v>94</v>
      </c>
      <c r="CP91" s="39" t="s">
        <v>95</v>
      </c>
      <c r="CQ91" s="38" t="s">
        <v>94</v>
      </c>
      <c r="CR91" s="40" t="s">
        <v>95</v>
      </c>
      <c r="CS91" s="38" t="s">
        <v>94</v>
      </c>
      <c r="CT91" s="39" t="s">
        <v>95</v>
      </c>
      <c r="CU91" s="38" t="s">
        <v>94</v>
      </c>
      <c r="CV91" s="39" t="s">
        <v>95</v>
      </c>
      <c r="CW91" s="41"/>
      <c r="CX91" s="41"/>
      <c r="CY91" s="41"/>
      <c r="CZ91" s="41"/>
      <c r="DA91" s="41"/>
      <c r="DB91" s="41"/>
      <c r="DC91" s="41"/>
      <c r="DD91" s="41"/>
      <c r="DE91" s="41"/>
      <c r="DF91" s="41"/>
      <c r="DG91" s="41"/>
      <c r="DH91" s="41"/>
      <c r="DI91" s="41"/>
      <c r="DJ91" s="41"/>
      <c r="DK91" s="41"/>
      <c r="DL91" s="41"/>
      <c r="DM91" s="41"/>
      <c r="DN91" s="41"/>
      <c r="DO91" s="41"/>
      <c r="DP91" s="41"/>
      <c r="DQ91" s="41"/>
      <c r="DR91" s="41"/>
      <c r="DS91" s="41"/>
      <c r="DT91" s="41"/>
      <c r="DU91" s="41"/>
      <c r="DV91" s="41"/>
      <c r="DW91" s="92"/>
      <c r="DX91" s="48"/>
      <c r="DY91" s="48"/>
      <c r="DZ91" s="48"/>
      <c r="EA91" s="48"/>
      <c r="EB91" s="48"/>
      <c r="EC91" s="44"/>
      <c r="ED91" s="44"/>
      <c r="EE91" s="44"/>
      <c r="EF91" s="44"/>
      <c r="EG91" s="44"/>
      <c r="EH91" s="44"/>
      <c r="EI91" s="44"/>
      <c r="EJ91" s="44"/>
      <c r="EK91" s="44"/>
      <c r="EL91" s="44"/>
      <c r="EM91" s="44"/>
      <c r="EN91" s="44"/>
      <c r="EO91" s="44"/>
      <c r="EP91" s="44"/>
      <c r="EQ91" s="44"/>
      <c r="ER91" s="44"/>
      <c r="ES91" s="44"/>
      <c r="ET91" s="44"/>
      <c r="EU91" s="44"/>
      <c r="EV91" s="44"/>
      <c r="EW91" s="44"/>
      <c r="EX91" s="44"/>
      <c r="EY91" s="44"/>
      <c r="EZ91" s="44"/>
      <c r="FA91" s="44"/>
      <c r="FB91" s="44"/>
      <c r="FC91" s="44"/>
      <c r="FD91" s="44"/>
      <c r="FE91" s="44"/>
      <c r="FF91" s="44"/>
      <c r="FG91" s="44"/>
      <c r="FH91" s="44"/>
      <c r="FI91" s="44"/>
      <c r="FJ91" s="44"/>
      <c r="FK91" s="44"/>
      <c r="FL91" s="44"/>
      <c r="FM91" s="44"/>
      <c r="FN91" s="44"/>
      <c r="FO91" s="44"/>
      <c r="FP91" s="44"/>
      <c r="FQ91" s="44"/>
      <c r="FR91" s="44"/>
      <c r="FS91" s="44"/>
      <c r="FT91" s="44"/>
      <c r="FU91" s="44"/>
      <c r="FV91" s="44"/>
      <c r="FW91" s="44"/>
      <c r="FX91" s="44"/>
      <c r="FY91" s="44"/>
    </row>
    <row r="92" spans="1:181" s="44" customFormat="1" ht="99.75" customHeight="1" thickBot="1">
      <c r="A92" s="33">
        <v>90</v>
      </c>
      <c r="B92" s="43"/>
      <c r="C92" s="35" t="s">
        <v>1477</v>
      </c>
      <c r="D92" s="36" t="s">
        <v>126</v>
      </c>
      <c r="E92" s="37">
        <v>500</v>
      </c>
      <c r="F92" s="37" t="s">
        <v>244</v>
      </c>
      <c r="G92" s="38" t="s">
        <v>94</v>
      </c>
      <c r="H92" s="39" t="s">
        <v>1478</v>
      </c>
      <c r="I92" s="38" t="s">
        <v>94</v>
      </c>
      <c r="J92" s="39" t="s">
        <v>1478</v>
      </c>
      <c r="K92" s="38" t="s">
        <v>94</v>
      </c>
      <c r="L92" s="39" t="s">
        <v>1478</v>
      </c>
      <c r="M92" s="38" t="s">
        <v>94</v>
      </c>
      <c r="N92" s="39" t="s">
        <v>95</v>
      </c>
      <c r="O92" s="38" t="s">
        <v>94</v>
      </c>
      <c r="P92" s="39" t="s">
        <v>95</v>
      </c>
      <c r="Q92" s="38" t="s">
        <v>94</v>
      </c>
      <c r="R92" s="40" t="s">
        <v>95</v>
      </c>
      <c r="S92" s="38" t="s">
        <v>156</v>
      </c>
      <c r="T92" s="39" t="s">
        <v>1479</v>
      </c>
      <c r="U92" s="38" t="s">
        <v>91</v>
      </c>
      <c r="V92" s="39" t="s">
        <v>1480</v>
      </c>
      <c r="W92" s="38" t="s">
        <v>94</v>
      </c>
      <c r="X92" s="40" t="s">
        <v>95</v>
      </c>
      <c r="Y92" s="38" t="s">
        <v>94</v>
      </c>
      <c r="Z92" s="39" t="s">
        <v>95</v>
      </c>
      <c r="AA92" s="38" t="s">
        <v>94</v>
      </c>
      <c r="AB92" s="40" t="s">
        <v>95</v>
      </c>
      <c r="AC92" s="38" t="s">
        <v>94</v>
      </c>
      <c r="AD92" s="39" t="s">
        <v>95</v>
      </c>
      <c r="AE92" s="38" t="s">
        <v>94</v>
      </c>
      <c r="AF92" s="39" t="s">
        <v>95</v>
      </c>
      <c r="AG92" s="38" t="s">
        <v>94</v>
      </c>
      <c r="AH92" s="39" t="s">
        <v>95</v>
      </c>
      <c r="AI92" s="38" t="s">
        <v>99</v>
      </c>
      <c r="AJ92" s="39" t="s">
        <v>1481</v>
      </c>
      <c r="AK92" s="38" t="s">
        <v>94</v>
      </c>
      <c r="AL92" s="39" t="s">
        <v>95</v>
      </c>
      <c r="AM92" s="38" t="s">
        <v>94</v>
      </c>
      <c r="AN92" s="39" t="s">
        <v>95</v>
      </c>
      <c r="AO92" s="38" t="s">
        <v>94</v>
      </c>
      <c r="AP92" s="40" t="s">
        <v>95</v>
      </c>
      <c r="AQ92" s="38" t="s">
        <v>94</v>
      </c>
      <c r="AR92" s="40" t="s">
        <v>95</v>
      </c>
      <c r="AS92" s="38" t="s">
        <v>94</v>
      </c>
      <c r="AT92" s="39" t="s">
        <v>95</v>
      </c>
      <c r="AU92" s="38" t="s">
        <v>94</v>
      </c>
      <c r="AV92" s="40" t="s">
        <v>95</v>
      </c>
      <c r="AW92" s="38" t="s">
        <v>94</v>
      </c>
      <c r="AX92" s="39" t="s">
        <v>95</v>
      </c>
      <c r="AY92" s="38" t="s">
        <v>94</v>
      </c>
      <c r="AZ92" s="39" t="s">
        <v>95</v>
      </c>
      <c r="BA92" s="38" t="s">
        <v>94</v>
      </c>
      <c r="BB92" s="39" t="s">
        <v>95</v>
      </c>
      <c r="BC92" s="38" t="s">
        <v>94</v>
      </c>
      <c r="BD92" s="39" t="s">
        <v>95</v>
      </c>
      <c r="BE92" s="38" t="s">
        <v>94</v>
      </c>
      <c r="BF92" s="40" t="s">
        <v>95</v>
      </c>
      <c r="BG92" s="38" t="s">
        <v>94</v>
      </c>
      <c r="BH92" s="39" t="s">
        <v>95</v>
      </c>
      <c r="BI92" s="38" t="s">
        <v>94</v>
      </c>
      <c r="BJ92" s="39" t="s">
        <v>95</v>
      </c>
      <c r="BK92" s="38" t="s">
        <v>94</v>
      </c>
      <c r="BL92" s="40" t="s">
        <v>95</v>
      </c>
      <c r="BM92" s="38" t="s">
        <v>94</v>
      </c>
      <c r="BN92" s="40" t="s">
        <v>95</v>
      </c>
      <c r="BO92" s="38" t="s">
        <v>94</v>
      </c>
      <c r="BP92" s="39" t="s">
        <v>95</v>
      </c>
      <c r="BQ92" s="38" t="s">
        <v>94</v>
      </c>
      <c r="BR92" s="39" t="s">
        <v>1482</v>
      </c>
      <c r="BS92" s="38" t="s">
        <v>94</v>
      </c>
      <c r="BT92" s="40" t="s">
        <v>1483</v>
      </c>
      <c r="BU92" s="38" t="s">
        <v>94</v>
      </c>
      <c r="BV92" s="39" t="s">
        <v>1484</v>
      </c>
      <c r="BW92" s="38" t="s">
        <v>94</v>
      </c>
      <c r="BX92" s="40" t="s">
        <v>95</v>
      </c>
      <c r="BY92" s="38" t="s">
        <v>94</v>
      </c>
      <c r="BZ92" s="39" t="s">
        <v>1484</v>
      </c>
      <c r="CA92" s="38" t="s">
        <v>94</v>
      </c>
      <c r="CB92" s="40" t="s">
        <v>95</v>
      </c>
      <c r="CC92" s="38" t="s">
        <v>94</v>
      </c>
      <c r="CD92" s="39" t="s">
        <v>95</v>
      </c>
      <c r="CE92" s="38" t="s">
        <v>94</v>
      </c>
      <c r="CF92" s="39" t="s">
        <v>95</v>
      </c>
      <c r="CG92" s="38" t="s">
        <v>94</v>
      </c>
      <c r="CH92" s="39" t="s">
        <v>95</v>
      </c>
      <c r="CI92" s="38" t="s">
        <v>99</v>
      </c>
      <c r="CJ92" s="39" t="s">
        <v>1485</v>
      </c>
      <c r="CK92" s="38" t="s">
        <v>156</v>
      </c>
      <c r="CL92" s="39" t="s">
        <v>1486</v>
      </c>
      <c r="CM92" s="38" t="s">
        <v>94</v>
      </c>
      <c r="CN92" s="39" t="s">
        <v>95</v>
      </c>
      <c r="CO92" s="38" t="s">
        <v>94</v>
      </c>
      <c r="CP92" s="39" t="s">
        <v>1487</v>
      </c>
      <c r="CQ92" s="38" t="s">
        <v>94</v>
      </c>
      <c r="CR92" s="40" t="s">
        <v>95</v>
      </c>
      <c r="CS92" s="38" t="s">
        <v>94</v>
      </c>
      <c r="CT92" s="39" t="s">
        <v>95</v>
      </c>
      <c r="CU92" s="38" t="s">
        <v>94</v>
      </c>
      <c r="CV92" s="39" t="s">
        <v>95</v>
      </c>
      <c r="CW92" s="41"/>
      <c r="CX92" s="41"/>
      <c r="CY92" s="41"/>
      <c r="CZ92" s="41"/>
      <c r="DA92" s="41"/>
      <c r="DB92" s="41"/>
      <c r="DC92" s="41"/>
      <c r="DD92" s="41"/>
      <c r="DE92" s="41"/>
      <c r="DF92" s="41"/>
      <c r="DG92" s="41"/>
      <c r="DH92" s="41"/>
      <c r="DI92" s="41"/>
      <c r="DJ92" s="41"/>
      <c r="DK92" s="41"/>
      <c r="DL92" s="41"/>
      <c r="DM92" s="41"/>
      <c r="DN92" s="41"/>
      <c r="DO92" s="41"/>
      <c r="DP92" s="41"/>
      <c r="DQ92" s="41"/>
      <c r="DR92" s="41"/>
      <c r="DS92" s="41"/>
      <c r="DT92" s="41"/>
      <c r="DU92" s="41"/>
      <c r="DV92" s="41"/>
      <c r="DW92" s="92"/>
      <c r="DX92" s="37"/>
      <c r="DY92" s="37"/>
      <c r="DZ92" s="37"/>
      <c r="EA92" s="37"/>
      <c r="EB92" s="37"/>
    </row>
    <row r="93" spans="1:181" s="44" customFormat="1" ht="31.5" customHeight="1" thickBot="1">
      <c r="A93" s="33">
        <v>91</v>
      </c>
      <c r="B93" s="43"/>
      <c r="C93" s="35" t="s">
        <v>1488</v>
      </c>
      <c r="D93" s="36" t="s">
        <v>143</v>
      </c>
      <c r="E93" s="37" t="s">
        <v>1489</v>
      </c>
      <c r="F93" s="37" t="s">
        <v>144</v>
      </c>
      <c r="G93" s="38" t="s">
        <v>94</v>
      </c>
      <c r="H93" s="39" t="s">
        <v>95</v>
      </c>
      <c r="I93" s="38" t="s">
        <v>94</v>
      </c>
      <c r="J93" s="39" t="s">
        <v>95</v>
      </c>
      <c r="K93" s="38" t="s">
        <v>94</v>
      </c>
      <c r="L93" s="39" t="s">
        <v>95</v>
      </c>
      <c r="M93" s="38" t="s">
        <v>94</v>
      </c>
      <c r="N93" s="39" t="s">
        <v>95</v>
      </c>
      <c r="O93" s="38" t="s">
        <v>94</v>
      </c>
      <c r="P93" s="39" t="s">
        <v>95</v>
      </c>
      <c r="Q93" s="38" t="s">
        <v>94</v>
      </c>
      <c r="R93" s="40" t="s">
        <v>95</v>
      </c>
      <c r="S93" s="38" t="s">
        <v>94</v>
      </c>
      <c r="T93" s="39" t="s">
        <v>95</v>
      </c>
      <c r="U93" s="38" t="s">
        <v>94</v>
      </c>
      <c r="V93" s="39" t="s">
        <v>95</v>
      </c>
      <c r="W93" s="38" t="s">
        <v>94</v>
      </c>
      <c r="X93" s="40" t="s">
        <v>95</v>
      </c>
      <c r="Y93" s="38" t="s">
        <v>94</v>
      </c>
      <c r="Z93" s="39" t="s">
        <v>95</v>
      </c>
      <c r="AA93" s="38" t="s">
        <v>94</v>
      </c>
      <c r="AB93" s="40" t="s">
        <v>95</v>
      </c>
      <c r="AC93" s="38" t="s">
        <v>94</v>
      </c>
      <c r="AD93" s="39" t="s">
        <v>95</v>
      </c>
      <c r="AE93" s="38" t="s">
        <v>94</v>
      </c>
      <c r="AF93" s="39" t="s">
        <v>95</v>
      </c>
      <c r="AG93" s="38" t="s">
        <v>94</v>
      </c>
      <c r="AH93" s="39" t="s">
        <v>95</v>
      </c>
      <c r="AI93" s="38" t="s">
        <v>94</v>
      </c>
      <c r="AJ93" s="39" t="s">
        <v>95</v>
      </c>
      <c r="AK93" s="38" t="s">
        <v>94</v>
      </c>
      <c r="AL93" s="39" t="s">
        <v>95</v>
      </c>
      <c r="AM93" s="38" t="s">
        <v>94</v>
      </c>
      <c r="AN93" s="39" t="s">
        <v>95</v>
      </c>
      <c r="AO93" s="38" t="s">
        <v>94</v>
      </c>
      <c r="AP93" s="40" t="s">
        <v>95</v>
      </c>
      <c r="AQ93" s="38" t="s">
        <v>94</v>
      </c>
      <c r="AR93" s="40" t="s">
        <v>95</v>
      </c>
      <c r="AS93" s="38" t="s">
        <v>94</v>
      </c>
      <c r="AT93" s="39" t="s">
        <v>95</v>
      </c>
      <c r="AU93" s="38" t="s">
        <v>94</v>
      </c>
      <c r="AV93" s="40" t="s">
        <v>95</v>
      </c>
      <c r="AW93" s="38" t="s">
        <v>94</v>
      </c>
      <c r="AX93" s="39" t="s">
        <v>95</v>
      </c>
      <c r="AY93" s="38" t="s">
        <v>94</v>
      </c>
      <c r="AZ93" s="39" t="s">
        <v>95</v>
      </c>
      <c r="BA93" s="38" t="s">
        <v>94</v>
      </c>
      <c r="BB93" s="39" t="s">
        <v>95</v>
      </c>
      <c r="BC93" s="38" t="s">
        <v>94</v>
      </c>
      <c r="BD93" s="39" t="s">
        <v>95</v>
      </c>
      <c r="BE93" s="38" t="s">
        <v>94</v>
      </c>
      <c r="BF93" s="40" t="s">
        <v>95</v>
      </c>
      <c r="BG93" s="38" t="s">
        <v>93</v>
      </c>
      <c r="BH93" s="39" t="s">
        <v>1490</v>
      </c>
      <c r="BI93" s="38" t="s">
        <v>93</v>
      </c>
      <c r="BJ93" s="39" t="s">
        <v>1490</v>
      </c>
      <c r="BK93" s="38" t="s">
        <v>94</v>
      </c>
      <c r="BL93" s="40" t="s">
        <v>95</v>
      </c>
      <c r="BM93" s="38" t="s">
        <v>94</v>
      </c>
      <c r="BN93" s="40" t="s">
        <v>95</v>
      </c>
      <c r="BO93" s="38" t="s">
        <v>94</v>
      </c>
      <c r="BP93" s="39" t="s">
        <v>95</v>
      </c>
      <c r="BQ93" s="38" t="s">
        <v>94</v>
      </c>
      <c r="BR93" s="39" t="s">
        <v>95</v>
      </c>
      <c r="BS93" s="38" t="s">
        <v>94</v>
      </c>
      <c r="BT93" s="40" t="s">
        <v>95</v>
      </c>
      <c r="BU93" s="38" t="s">
        <v>94</v>
      </c>
      <c r="BV93" s="39" t="s">
        <v>95</v>
      </c>
      <c r="BW93" s="38" t="s">
        <v>94</v>
      </c>
      <c r="BX93" s="40" t="s">
        <v>95</v>
      </c>
      <c r="BY93" s="38" t="s">
        <v>94</v>
      </c>
      <c r="BZ93" s="39" t="s">
        <v>95</v>
      </c>
      <c r="CA93" s="38" t="s">
        <v>94</v>
      </c>
      <c r="CB93" s="40" t="s">
        <v>95</v>
      </c>
      <c r="CC93" s="38" t="s">
        <v>94</v>
      </c>
      <c r="CD93" s="39" t="s">
        <v>95</v>
      </c>
      <c r="CE93" s="38" t="s">
        <v>94</v>
      </c>
      <c r="CF93" s="39" t="s">
        <v>95</v>
      </c>
      <c r="CG93" s="38" t="s">
        <v>94</v>
      </c>
      <c r="CH93" s="39" t="s">
        <v>95</v>
      </c>
      <c r="CI93" s="38" t="s">
        <v>94</v>
      </c>
      <c r="CJ93" s="39" t="s">
        <v>95</v>
      </c>
      <c r="CK93" s="38" t="s">
        <v>94</v>
      </c>
      <c r="CL93" s="39" t="s">
        <v>95</v>
      </c>
      <c r="CM93" s="38" t="s">
        <v>94</v>
      </c>
      <c r="CN93" s="39" t="s">
        <v>95</v>
      </c>
      <c r="CO93" s="38" t="s">
        <v>94</v>
      </c>
      <c r="CP93" s="39" t="s">
        <v>95</v>
      </c>
      <c r="CQ93" s="38" t="s">
        <v>94</v>
      </c>
      <c r="CR93" s="40" t="s">
        <v>95</v>
      </c>
      <c r="CS93" s="38" t="s">
        <v>94</v>
      </c>
      <c r="CT93" s="39" t="s">
        <v>95</v>
      </c>
      <c r="CU93" s="38" t="s">
        <v>94</v>
      </c>
      <c r="CV93" s="39" t="s">
        <v>95</v>
      </c>
      <c r="CW93" s="41"/>
      <c r="CX93" s="41"/>
      <c r="CY93" s="41"/>
      <c r="CZ93" s="41"/>
      <c r="DA93" s="41"/>
      <c r="DB93" s="41"/>
      <c r="DC93" s="41"/>
      <c r="DD93" s="41"/>
      <c r="DE93" s="41"/>
      <c r="DF93" s="41"/>
      <c r="DG93" s="41"/>
      <c r="DH93" s="41"/>
      <c r="DI93" s="41"/>
      <c r="DJ93" s="41"/>
      <c r="DK93" s="41"/>
      <c r="DL93" s="41"/>
      <c r="DM93" s="41"/>
      <c r="DN93" s="41"/>
      <c r="DO93" s="41"/>
      <c r="DP93" s="41"/>
      <c r="DQ93" s="41"/>
      <c r="DR93" s="41"/>
      <c r="DS93" s="41"/>
      <c r="DT93" s="41"/>
      <c r="DU93" s="41"/>
      <c r="DV93" s="41"/>
      <c r="DW93" s="92" t="s">
        <v>1491</v>
      </c>
      <c r="DX93" s="37"/>
      <c r="DY93" s="37"/>
      <c r="DZ93" s="37"/>
      <c r="EA93" s="37"/>
      <c r="EB93" s="37"/>
    </row>
    <row r="94" spans="1:181" s="44" customFormat="1" ht="31.5" customHeight="1" thickBot="1">
      <c r="A94" s="33">
        <v>92</v>
      </c>
      <c r="B94" s="43"/>
      <c r="C94" s="35" t="s">
        <v>1492</v>
      </c>
      <c r="D94" s="36" t="s">
        <v>591</v>
      </c>
      <c r="E94" s="37">
        <v>582</v>
      </c>
      <c r="F94" s="37" t="s">
        <v>127</v>
      </c>
      <c r="G94" s="38" t="s">
        <v>94</v>
      </c>
      <c r="H94" s="39" t="s">
        <v>95</v>
      </c>
      <c r="I94" s="38" t="s">
        <v>94</v>
      </c>
      <c r="J94" s="39" t="s">
        <v>95</v>
      </c>
      <c r="K94" s="38" t="s">
        <v>94</v>
      </c>
      <c r="L94" s="39" t="s">
        <v>95</v>
      </c>
      <c r="M94" s="38" t="s">
        <v>94</v>
      </c>
      <c r="N94" s="39" t="s">
        <v>95</v>
      </c>
      <c r="O94" s="38" t="s">
        <v>99</v>
      </c>
      <c r="P94" s="39" t="s">
        <v>1493</v>
      </c>
      <c r="Q94" s="38" t="s">
        <v>94</v>
      </c>
      <c r="R94" s="40" t="s">
        <v>95</v>
      </c>
      <c r="S94" s="38" t="s">
        <v>94</v>
      </c>
      <c r="T94" s="39" t="s">
        <v>95</v>
      </c>
      <c r="U94" s="38" t="s">
        <v>94</v>
      </c>
      <c r="V94" s="39" t="s">
        <v>95</v>
      </c>
      <c r="W94" s="38" t="s">
        <v>94</v>
      </c>
      <c r="X94" s="40" t="s">
        <v>95</v>
      </c>
      <c r="Y94" s="38" t="s">
        <v>94</v>
      </c>
      <c r="Z94" s="39" t="s">
        <v>1494</v>
      </c>
      <c r="AA94" s="38" t="s">
        <v>99</v>
      </c>
      <c r="AB94" s="40" t="s">
        <v>1495</v>
      </c>
      <c r="AC94" s="38" t="s">
        <v>93</v>
      </c>
      <c r="AD94" s="39" t="s">
        <v>1496</v>
      </c>
      <c r="AE94" s="38" t="s">
        <v>99</v>
      </c>
      <c r="AF94" s="39" t="s">
        <v>1497</v>
      </c>
      <c r="AG94" s="38" t="s">
        <v>91</v>
      </c>
      <c r="AH94" s="39" t="s">
        <v>1498</v>
      </c>
      <c r="AI94" s="38" t="s">
        <v>94</v>
      </c>
      <c r="AJ94" s="39" t="s">
        <v>95</v>
      </c>
      <c r="AK94" s="38" t="s">
        <v>94</v>
      </c>
      <c r="AL94" s="39" t="s">
        <v>95</v>
      </c>
      <c r="AM94" s="38" t="s">
        <v>94</v>
      </c>
      <c r="AN94" s="39" t="s">
        <v>1499</v>
      </c>
      <c r="AO94" s="38" t="s">
        <v>99</v>
      </c>
      <c r="AP94" s="40" t="s">
        <v>1500</v>
      </c>
      <c r="AQ94" s="38" t="s">
        <v>94</v>
      </c>
      <c r="AR94" s="40" t="s">
        <v>95</v>
      </c>
      <c r="AS94" s="38" t="s">
        <v>156</v>
      </c>
      <c r="AT94" s="39" t="s">
        <v>1501</v>
      </c>
      <c r="AU94" s="38" t="s">
        <v>94</v>
      </c>
      <c r="AV94" s="40" t="s">
        <v>1502</v>
      </c>
      <c r="AW94" s="38" t="s">
        <v>94</v>
      </c>
      <c r="AX94" s="39" t="s">
        <v>95</v>
      </c>
      <c r="AY94" s="38" t="s">
        <v>94</v>
      </c>
      <c r="AZ94" s="39" t="s">
        <v>95</v>
      </c>
      <c r="BA94" s="38" t="s">
        <v>94</v>
      </c>
      <c r="BB94" s="39" t="s">
        <v>1503</v>
      </c>
      <c r="BC94" s="38" t="s">
        <v>94</v>
      </c>
      <c r="BD94" s="39" t="s">
        <v>95</v>
      </c>
      <c r="BE94" s="38" t="s">
        <v>94</v>
      </c>
      <c r="BF94" s="40" t="s">
        <v>95</v>
      </c>
      <c r="BG94" s="38" t="s">
        <v>156</v>
      </c>
      <c r="BH94" s="39" t="s">
        <v>1504</v>
      </c>
      <c r="BI94" s="38" t="s">
        <v>94</v>
      </c>
      <c r="BJ94" s="39" t="s">
        <v>95</v>
      </c>
      <c r="BK94" s="38" t="s">
        <v>94</v>
      </c>
      <c r="BL94" s="40" t="s">
        <v>95</v>
      </c>
      <c r="BM94" s="38" t="s">
        <v>94</v>
      </c>
      <c r="BN94" s="40" t="s">
        <v>1502</v>
      </c>
      <c r="BO94" s="38" t="s">
        <v>94</v>
      </c>
      <c r="BP94" s="39" t="s">
        <v>1412</v>
      </c>
      <c r="BQ94" s="38" t="s">
        <v>94</v>
      </c>
      <c r="BR94" s="39" t="s">
        <v>95</v>
      </c>
      <c r="BS94" s="38" t="s">
        <v>94</v>
      </c>
      <c r="BT94" s="40" t="s">
        <v>95</v>
      </c>
      <c r="BU94" s="38" t="s">
        <v>94</v>
      </c>
      <c r="BV94" s="39" t="s">
        <v>95</v>
      </c>
      <c r="BW94" s="38" t="s">
        <v>94</v>
      </c>
      <c r="BX94" s="40" t="s">
        <v>95</v>
      </c>
      <c r="BY94" s="38" t="s">
        <v>94</v>
      </c>
      <c r="BZ94" s="39" t="s">
        <v>95</v>
      </c>
      <c r="CA94" s="38" t="s">
        <v>94</v>
      </c>
      <c r="CB94" s="40" t="s">
        <v>95</v>
      </c>
      <c r="CC94" s="38" t="s">
        <v>94</v>
      </c>
      <c r="CD94" s="39" t="s">
        <v>95</v>
      </c>
      <c r="CE94" s="38" t="s">
        <v>94</v>
      </c>
      <c r="CF94" s="39" t="s">
        <v>95</v>
      </c>
      <c r="CG94" s="38" t="s">
        <v>94</v>
      </c>
      <c r="CH94" s="39" t="s">
        <v>95</v>
      </c>
      <c r="CI94" s="38" t="s">
        <v>94</v>
      </c>
      <c r="CJ94" s="39" t="s">
        <v>95</v>
      </c>
      <c r="CK94" s="38" t="s">
        <v>94</v>
      </c>
      <c r="CL94" s="39" t="s">
        <v>95</v>
      </c>
      <c r="CM94" s="38" t="s">
        <v>94</v>
      </c>
      <c r="CN94" s="39" t="s">
        <v>95</v>
      </c>
      <c r="CO94" s="38" t="s">
        <v>94</v>
      </c>
      <c r="CP94" s="39" t="s">
        <v>1505</v>
      </c>
      <c r="CQ94" s="38" t="s">
        <v>94</v>
      </c>
      <c r="CR94" s="40" t="s">
        <v>1506</v>
      </c>
      <c r="CS94" s="38" t="s">
        <v>94</v>
      </c>
      <c r="CT94" s="39" t="s">
        <v>95</v>
      </c>
      <c r="CU94" s="38" t="s">
        <v>94</v>
      </c>
      <c r="CV94" s="39" t="s">
        <v>95</v>
      </c>
      <c r="CW94" s="41"/>
      <c r="CX94" s="41"/>
      <c r="CY94" s="41"/>
      <c r="CZ94" s="41"/>
      <c r="DA94" s="41"/>
      <c r="DB94" s="41"/>
      <c r="DC94" s="41"/>
      <c r="DD94" s="41"/>
      <c r="DE94" s="41"/>
      <c r="DF94" s="41"/>
      <c r="DG94" s="41"/>
      <c r="DH94" s="41"/>
      <c r="DI94" s="41"/>
      <c r="DJ94" s="41"/>
      <c r="DK94" s="41"/>
      <c r="DL94" s="41"/>
      <c r="DM94" s="41"/>
      <c r="DN94" s="41"/>
      <c r="DO94" s="41"/>
      <c r="DP94" s="41"/>
      <c r="DQ94" s="41"/>
      <c r="DR94" s="41"/>
      <c r="DS94" s="41"/>
      <c r="DT94" s="41"/>
      <c r="DU94" s="41"/>
      <c r="DV94" s="41"/>
      <c r="DW94" s="92"/>
      <c r="DX94" s="37"/>
      <c r="DY94" s="37"/>
      <c r="DZ94" s="37"/>
      <c r="EA94" s="37"/>
      <c r="EB94" s="37"/>
    </row>
    <row r="95" spans="1:181" s="44" customFormat="1" ht="133" thickBot="1">
      <c r="A95" s="33">
        <v>93</v>
      </c>
      <c r="B95" s="43"/>
      <c r="C95" s="35" t="s">
        <v>1507</v>
      </c>
      <c r="D95" s="36" t="s">
        <v>303</v>
      </c>
      <c r="E95" s="37">
        <v>512</v>
      </c>
      <c r="F95" s="37" t="s">
        <v>88</v>
      </c>
      <c r="G95" s="38" t="s">
        <v>92</v>
      </c>
      <c r="H95" s="39" t="s">
        <v>1508</v>
      </c>
      <c r="I95" s="38" t="s">
        <v>92</v>
      </c>
      <c r="J95" s="39" t="s">
        <v>1508</v>
      </c>
      <c r="K95" s="38" t="s">
        <v>89</v>
      </c>
      <c r="L95" s="39" t="s">
        <v>1509</v>
      </c>
      <c r="M95" s="38" t="s">
        <v>91</v>
      </c>
      <c r="N95" s="39" t="s">
        <v>1510</v>
      </c>
      <c r="O95" s="38" t="s">
        <v>94</v>
      </c>
      <c r="P95" s="39" t="s">
        <v>95</v>
      </c>
      <c r="Q95" s="38" t="s">
        <v>94</v>
      </c>
      <c r="R95" s="40" t="s">
        <v>95</v>
      </c>
      <c r="S95" s="38" t="s">
        <v>99</v>
      </c>
      <c r="T95" s="39" t="s">
        <v>1511</v>
      </c>
      <c r="U95" s="38" t="s">
        <v>92</v>
      </c>
      <c r="V95" s="39" t="s">
        <v>1511</v>
      </c>
      <c r="W95" s="38" t="s">
        <v>94</v>
      </c>
      <c r="X95" s="40" t="s">
        <v>305</v>
      </c>
      <c r="Y95" s="38" t="s">
        <v>92</v>
      </c>
      <c r="Z95" s="39" t="s">
        <v>1512</v>
      </c>
      <c r="AA95" s="38" t="s">
        <v>92</v>
      </c>
      <c r="AB95" s="40" t="s">
        <v>1512</v>
      </c>
      <c r="AC95" s="38" t="s">
        <v>91</v>
      </c>
      <c r="AD95" s="39" t="s">
        <v>1513</v>
      </c>
      <c r="AE95" s="38" t="s">
        <v>94</v>
      </c>
      <c r="AF95" s="39" t="s">
        <v>305</v>
      </c>
      <c r="AG95" s="38" t="s">
        <v>94</v>
      </c>
      <c r="AH95" s="39" t="s">
        <v>305</v>
      </c>
      <c r="AI95" s="38" t="s">
        <v>94</v>
      </c>
      <c r="AJ95" s="39" t="s">
        <v>95</v>
      </c>
      <c r="AK95" s="38" t="s">
        <v>94</v>
      </c>
      <c r="AL95" s="39" t="s">
        <v>95</v>
      </c>
      <c r="AM95" s="38" t="s">
        <v>89</v>
      </c>
      <c r="AN95" s="39" t="s">
        <v>1514</v>
      </c>
      <c r="AO95" s="38" t="s">
        <v>89</v>
      </c>
      <c r="AP95" s="40" t="s">
        <v>1515</v>
      </c>
      <c r="AQ95" s="38" t="s">
        <v>94</v>
      </c>
      <c r="AR95" s="40" t="s">
        <v>95</v>
      </c>
      <c r="AS95" s="38" t="s">
        <v>91</v>
      </c>
      <c r="AT95" s="39" t="s">
        <v>381</v>
      </c>
      <c r="AU95" s="38" t="s">
        <v>94</v>
      </c>
      <c r="AV95" s="40" t="s">
        <v>305</v>
      </c>
      <c r="AW95" s="38" t="s">
        <v>91</v>
      </c>
      <c r="AX95" s="39" t="s">
        <v>1516</v>
      </c>
      <c r="AY95" s="38" t="s">
        <v>94</v>
      </c>
      <c r="AZ95" s="39" t="s">
        <v>305</v>
      </c>
      <c r="BA95" s="38" t="s">
        <v>91</v>
      </c>
      <c r="BB95" s="39" t="s">
        <v>1517</v>
      </c>
      <c r="BC95" s="38" t="s">
        <v>91</v>
      </c>
      <c r="BD95" s="39" t="s">
        <v>1518</v>
      </c>
      <c r="BE95" s="38" t="s">
        <v>94</v>
      </c>
      <c r="BF95" s="40" t="s">
        <v>305</v>
      </c>
      <c r="BG95" s="38" t="s">
        <v>91</v>
      </c>
      <c r="BH95" s="39" t="s">
        <v>1519</v>
      </c>
      <c r="BI95" s="38" t="s">
        <v>94</v>
      </c>
      <c r="BJ95" s="39" t="s">
        <v>305</v>
      </c>
      <c r="BK95" s="38" t="s">
        <v>94</v>
      </c>
      <c r="BL95" s="40" t="s">
        <v>305</v>
      </c>
      <c r="BM95" s="38" t="s">
        <v>94</v>
      </c>
      <c r="BN95" s="40" t="s">
        <v>305</v>
      </c>
      <c r="BO95" s="38" t="s">
        <v>94</v>
      </c>
      <c r="BP95" s="39" t="s">
        <v>95</v>
      </c>
      <c r="BQ95" s="38" t="s">
        <v>89</v>
      </c>
      <c r="BR95" s="39" t="s">
        <v>1520</v>
      </c>
      <c r="BS95" s="38" t="s">
        <v>92</v>
      </c>
      <c r="BT95" s="40" t="s">
        <v>1521</v>
      </c>
      <c r="BU95" s="38" t="s">
        <v>94</v>
      </c>
      <c r="BV95" s="39" t="s">
        <v>95</v>
      </c>
      <c r="BW95" s="38" t="s">
        <v>94</v>
      </c>
      <c r="BX95" s="40" t="s">
        <v>95</v>
      </c>
      <c r="BY95" s="38" t="s">
        <v>94</v>
      </c>
      <c r="BZ95" s="39" t="s">
        <v>95</v>
      </c>
      <c r="CA95" s="38" t="s">
        <v>94</v>
      </c>
      <c r="CB95" s="40" t="s">
        <v>1068</v>
      </c>
      <c r="CC95" s="38" t="s">
        <v>92</v>
      </c>
      <c r="CD95" s="39" t="s">
        <v>1522</v>
      </c>
      <c r="CE95" s="38" t="s">
        <v>92</v>
      </c>
      <c r="CF95" s="39" t="s">
        <v>1523</v>
      </c>
      <c r="CG95" s="38" t="s">
        <v>94</v>
      </c>
      <c r="CH95" s="39" t="s">
        <v>95</v>
      </c>
      <c r="CI95" s="38" t="s">
        <v>93</v>
      </c>
      <c r="CJ95" s="39" t="s">
        <v>1524</v>
      </c>
      <c r="CK95" s="38" t="s">
        <v>94</v>
      </c>
      <c r="CL95" s="39" t="s">
        <v>95</v>
      </c>
      <c r="CM95" s="38" t="s">
        <v>94</v>
      </c>
      <c r="CN95" s="39" t="s">
        <v>95</v>
      </c>
      <c r="CO95" s="38" t="s">
        <v>92</v>
      </c>
      <c r="CP95" s="39" t="s">
        <v>1525</v>
      </c>
      <c r="CQ95" s="38" t="s">
        <v>94</v>
      </c>
      <c r="CR95" s="40" t="s">
        <v>95</v>
      </c>
      <c r="CS95" s="38" t="s">
        <v>94</v>
      </c>
      <c r="CT95" s="39" t="s">
        <v>95</v>
      </c>
      <c r="CU95" s="38" t="s">
        <v>94</v>
      </c>
      <c r="CV95" s="39" t="s">
        <v>305</v>
      </c>
      <c r="CW95" s="41"/>
      <c r="CX95" s="41"/>
      <c r="CY95" s="41"/>
      <c r="CZ95" s="41"/>
      <c r="DA95" s="41"/>
      <c r="DB95" s="41"/>
      <c r="DC95" s="41"/>
      <c r="DD95" s="41"/>
      <c r="DE95" s="41"/>
      <c r="DF95" s="41"/>
      <c r="DG95" s="41"/>
      <c r="DH95" s="41"/>
      <c r="DI95" s="41"/>
      <c r="DJ95" s="41"/>
      <c r="DK95" s="41"/>
      <c r="DL95" s="41"/>
      <c r="DM95" s="41"/>
      <c r="DN95" s="41"/>
      <c r="DO95" s="41"/>
      <c r="DP95" s="41"/>
      <c r="DQ95" s="41"/>
      <c r="DR95" s="41"/>
      <c r="DS95" s="41"/>
      <c r="DT95" s="41"/>
      <c r="DU95" s="41"/>
      <c r="DV95" s="41"/>
      <c r="DW95" s="92" t="s">
        <v>1526</v>
      </c>
      <c r="DX95" s="37"/>
      <c r="DY95" s="37"/>
      <c r="DZ95" s="37"/>
      <c r="EA95" s="37"/>
      <c r="EB95" s="37"/>
    </row>
    <row r="96" spans="1:181" s="44" customFormat="1" ht="48.5" customHeight="1" thickBot="1">
      <c r="A96" s="33">
        <v>94</v>
      </c>
      <c r="B96" s="43"/>
      <c r="C96" s="35" t="s">
        <v>1527</v>
      </c>
      <c r="D96" s="36" t="s">
        <v>1528</v>
      </c>
      <c r="E96" s="37">
        <v>595</v>
      </c>
      <c r="F96" s="37" t="s">
        <v>88</v>
      </c>
      <c r="G96" s="38" t="s">
        <v>99</v>
      </c>
      <c r="H96" s="39" t="s">
        <v>1529</v>
      </c>
      <c r="I96" s="38" t="s">
        <v>99</v>
      </c>
      <c r="J96" s="39" t="s">
        <v>1530</v>
      </c>
      <c r="K96" s="38" t="s">
        <v>99</v>
      </c>
      <c r="L96" s="39" t="s">
        <v>1531</v>
      </c>
      <c r="M96" s="38" t="s">
        <v>99</v>
      </c>
      <c r="N96" s="39" t="s">
        <v>1531</v>
      </c>
      <c r="O96" s="38" t="s">
        <v>94</v>
      </c>
      <c r="P96" s="39" t="s">
        <v>95</v>
      </c>
      <c r="Q96" s="38" t="s">
        <v>94</v>
      </c>
      <c r="R96" s="40" t="s">
        <v>95</v>
      </c>
      <c r="S96" s="38" t="s">
        <v>99</v>
      </c>
      <c r="T96" s="39" t="s">
        <v>1532</v>
      </c>
      <c r="U96" s="38" t="s">
        <v>99</v>
      </c>
      <c r="V96" s="39" t="s">
        <v>1533</v>
      </c>
      <c r="W96" s="38" t="s">
        <v>94</v>
      </c>
      <c r="X96" s="40" t="s">
        <v>95</v>
      </c>
      <c r="Y96" s="38" t="s">
        <v>99</v>
      </c>
      <c r="Z96" s="39" t="s">
        <v>1534</v>
      </c>
      <c r="AA96" s="38" t="s">
        <v>94</v>
      </c>
      <c r="AB96" s="40" t="s">
        <v>95</v>
      </c>
      <c r="AC96" s="38" t="s">
        <v>94</v>
      </c>
      <c r="AD96" s="39" t="s">
        <v>95</v>
      </c>
      <c r="AE96" s="38" t="s">
        <v>94</v>
      </c>
      <c r="AF96" s="39" t="s">
        <v>95</v>
      </c>
      <c r="AG96" s="38" t="s">
        <v>94</v>
      </c>
      <c r="AH96" s="39" t="s">
        <v>95</v>
      </c>
      <c r="AI96" s="38" t="s">
        <v>94</v>
      </c>
      <c r="AJ96" s="39" t="s">
        <v>95</v>
      </c>
      <c r="AK96" s="38" t="s">
        <v>94</v>
      </c>
      <c r="AL96" s="39" t="s">
        <v>95</v>
      </c>
      <c r="AM96" s="38" t="s">
        <v>94</v>
      </c>
      <c r="AN96" s="39" t="s">
        <v>95</v>
      </c>
      <c r="AO96" s="38" t="s">
        <v>94</v>
      </c>
      <c r="AP96" s="40" t="s">
        <v>95</v>
      </c>
      <c r="AQ96" s="38" t="s">
        <v>94</v>
      </c>
      <c r="AR96" s="40" t="s">
        <v>95</v>
      </c>
      <c r="AS96" s="38" t="s">
        <v>94</v>
      </c>
      <c r="AT96" s="39" t="s">
        <v>95</v>
      </c>
      <c r="AU96" s="38" t="s">
        <v>94</v>
      </c>
      <c r="AV96" s="40" t="s">
        <v>95</v>
      </c>
      <c r="AW96" s="38" t="s">
        <v>94</v>
      </c>
      <c r="AX96" s="39" t="s">
        <v>95</v>
      </c>
      <c r="AY96" s="38" t="s">
        <v>94</v>
      </c>
      <c r="AZ96" s="39" t="s">
        <v>95</v>
      </c>
      <c r="BA96" s="38" t="s">
        <v>99</v>
      </c>
      <c r="BB96" s="39" t="s">
        <v>1535</v>
      </c>
      <c r="BC96" s="38" t="s">
        <v>93</v>
      </c>
      <c r="BD96" s="39" t="s">
        <v>1536</v>
      </c>
      <c r="BE96" s="38" t="s">
        <v>93</v>
      </c>
      <c r="BF96" s="40" t="s">
        <v>1537</v>
      </c>
      <c r="BG96" s="38" t="s">
        <v>94</v>
      </c>
      <c r="BH96" s="39" t="s">
        <v>95</v>
      </c>
      <c r="BI96" s="38" t="s">
        <v>94</v>
      </c>
      <c r="BJ96" s="39" t="s">
        <v>95</v>
      </c>
      <c r="BK96" s="38" t="s">
        <v>94</v>
      </c>
      <c r="BL96" s="40" t="s">
        <v>95</v>
      </c>
      <c r="BM96" s="38" t="s">
        <v>94</v>
      </c>
      <c r="BN96" s="40" t="s">
        <v>95</v>
      </c>
      <c r="BO96" s="38" t="s">
        <v>94</v>
      </c>
      <c r="BP96" s="39" t="s">
        <v>95</v>
      </c>
      <c r="BQ96" s="38" t="s">
        <v>99</v>
      </c>
      <c r="BR96" s="39" t="s">
        <v>1538</v>
      </c>
      <c r="BS96" s="38" t="s">
        <v>94</v>
      </c>
      <c r="BT96" s="40" t="s">
        <v>95</v>
      </c>
      <c r="BU96" s="38" t="s">
        <v>99</v>
      </c>
      <c r="BV96" s="39" t="s">
        <v>1539</v>
      </c>
      <c r="BW96" s="38" t="s">
        <v>91</v>
      </c>
      <c r="BX96" s="40" t="s">
        <v>1539</v>
      </c>
      <c r="BY96" s="38" t="s">
        <v>94</v>
      </c>
      <c r="BZ96" s="39" t="s">
        <v>95</v>
      </c>
      <c r="CA96" s="38" t="s">
        <v>92</v>
      </c>
      <c r="CB96" s="40" t="s">
        <v>1540</v>
      </c>
      <c r="CC96" s="38" t="s">
        <v>94</v>
      </c>
      <c r="CD96" s="39" t="s">
        <v>95</v>
      </c>
      <c r="CE96" s="38" t="s">
        <v>94</v>
      </c>
      <c r="CF96" s="39" t="s">
        <v>95</v>
      </c>
      <c r="CG96" s="38" t="s">
        <v>94</v>
      </c>
      <c r="CH96" s="39" t="s">
        <v>95</v>
      </c>
      <c r="CI96" s="38" t="s">
        <v>94</v>
      </c>
      <c r="CJ96" s="39" t="s">
        <v>95</v>
      </c>
      <c r="CK96" s="38" t="s">
        <v>94</v>
      </c>
      <c r="CL96" s="39" t="s">
        <v>95</v>
      </c>
      <c r="CM96" s="38" t="s">
        <v>99</v>
      </c>
      <c r="CN96" s="39" t="s">
        <v>1541</v>
      </c>
      <c r="CO96" s="38" t="s">
        <v>92</v>
      </c>
      <c r="CP96" s="39" t="s">
        <v>1542</v>
      </c>
      <c r="CQ96" s="38" t="s">
        <v>99</v>
      </c>
      <c r="CR96" s="40" t="s">
        <v>2628</v>
      </c>
      <c r="CS96" s="38" t="s">
        <v>94</v>
      </c>
      <c r="CT96" s="39" t="s">
        <v>95</v>
      </c>
      <c r="CU96" s="38" t="s">
        <v>91</v>
      </c>
      <c r="CV96" s="39" t="s">
        <v>1543</v>
      </c>
      <c r="CW96" s="41"/>
      <c r="CX96" s="41"/>
      <c r="CY96" s="41"/>
      <c r="CZ96" s="41"/>
      <c r="DA96" s="41"/>
      <c r="DB96" s="41"/>
      <c r="DC96" s="41"/>
      <c r="DD96" s="41"/>
      <c r="DE96" s="41"/>
      <c r="DF96" s="41"/>
      <c r="DG96" s="41"/>
      <c r="DH96" s="41"/>
      <c r="DI96" s="41"/>
      <c r="DJ96" s="41"/>
      <c r="DK96" s="41"/>
      <c r="DL96" s="41"/>
      <c r="DM96" s="41"/>
      <c r="DN96" s="41"/>
      <c r="DO96" s="41"/>
      <c r="DP96" s="41"/>
      <c r="DQ96" s="41"/>
      <c r="DR96" s="41"/>
      <c r="DS96" s="41"/>
      <c r="DT96" s="41"/>
      <c r="DU96" s="41"/>
      <c r="DV96" s="41"/>
      <c r="DW96" s="92" t="s">
        <v>1544</v>
      </c>
      <c r="DX96" s="37"/>
      <c r="DY96" s="37"/>
      <c r="DZ96" s="37"/>
      <c r="EA96" s="37"/>
      <c r="EB96" s="37"/>
    </row>
    <row r="97" spans="1:133" s="44" customFormat="1" ht="17.25" customHeight="1" thickBot="1">
      <c r="A97" s="33">
        <v>95</v>
      </c>
      <c r="B97" s="43"/>
      <c r="C97" s="35" t="s">
        <v>1545</v>
      </c>
      <c r="D97" s="36" t="s">
        <v>591</v>
      </c>
      <c r="E97" s="37">
        <v>378</v>
      </c>
      <c r="F97" s="37" t="s">
        <v>352</v>
      </c>
      <c r="G97" s="38" t="s">
        <v>94</v>
      </c>
      <c r="H97" s="39" t="s">
        <v>95</v>
      </c>
      <c r="I97" s="38" t="s">
        <v>94</v>
      </c>
      <c r="J97" s="39" t="s">
        <v>95</v>
      </c>
      <c r="K97" s="38" t="s">
        <v>94</v>
      </c>
      <c r="L97" s="39" t="s">
        <v>95</v>
      </c>
      <c r="M97" s="38" t="s">
        <v>99</v>
      </c>
      <c r="N97" s="39" t="s">
        <v>592</v>
      </c>
      <c r="O97" s="38" t="s">
        <v>91</v>
      </c>
      <c r="P97" s="39" t="s">
        <v>289</v>
      </c>
      <c r="Q97" s="38" t="s">
        <v>94</v>
      </c>
      <c r="R97" s="40" t="s">
        <v>95</v>
      </c>
      <c r="S97" s="38" t="s">
        <v>94</v>
      </c>
      <c r="T97" s="39" t="s">
        <v>95</v>
      </c>
      <c r="U97" s="38" t="s">
        <v>94</v>
      </c>
      <c r="V97" s="39" t="s">
        <v>95</v>
      </c>
      <c r="W97" s="38" t="s">
        <v>156</v>
      </c>
      <c r="X97" s="40" t="s">
        <v>594</v>
      </c>
      <c r="Y97" s="38" t="s">
        <v>94</v>
      </c>
      <c r="Z97" s="39" t="s">
        <v>95</v>
      </c>
      <c r="AA97" s="38" t="s">
        <v>94</v>
      </c>
      <c r="AB97" s="40" t="s">
        <v>95</v>
      </c>
      <c r="AC97" s="38" t="s">
        <v>99</v>
      </c>
      <c r="AD97" s="39" t="s">
        <v>1546</v>
      </c>
      <c r="AE97" s="38" t="s">
        <v>156</v>
      </c>
      <c r="AF97" s="39" t="s">
        <v>598</v>
      </c>
      <c r="AG97" s="38" t="s">
        <v>275</v>
      </c>
      <c r="AH97" s="39" t="s">
        <v>599</v>
      </c>
      <c r="AI97" s="38" t="s">
        <v>94</v>
      </c>
      <c r="AJ97" s="39" t="s">
        <v>95</v>
      </c>
      <c r="AK97" s="38" t="s">
        <v>99</v>
      </c>
      <c r="AL97" s="39" t="s">
        <v>1547</v>
      </c>
      <c r="AM97" s="38" t="s">
        <v>99</v>
      </c>
      <c r="AN97" s="39" t="s">
        <v>600</v>
      </c>
      <c r="AO97" s="38" t="s">
        <v>91</v>
      </c>
      <c r="AP97" s="40" t="s">
        <v>601</v>
      </c>
      <c r="AQ97" s="38" t="s">
        <v>99</v>
      </c>
      <c r="AR97" s="40" t="s">
        <v>602</v>
      </c>
      <c r="AS97" s="38" t="s">
        <v>99</v>
      </c>
      <c r="AT97" s="39" t="s">
        <v>1548</v>
      </c>
      <c r="AU97" s="38" t="s">
        <v>156</v>
      </c>
      <c r="AV97" s="40" t="s">
        <v>603</v>
      </c>
      <c r="AW97" s="38" t="s">
        <v>156</v>
      </c>
      <c r="AX97" s="39" t="s">
        <v>1549</v>
      </c>
      <c r="AY97" s="38" t="s">
        <v>94</v>
      </c>
      <c r="AZ97" s="39" t="s">
        <v>95</v>
      </c>
      <c r="BA97" s="38" t="s">
        <v>99</v>
      </c>
      <c r="BB97" s="39" t="s">
        <v>1550</v>
      </c>
      <c r="BC97" s="38" t="s">
        <v>94</v>
      </c>
      <c r="BD97" s="39" t="s">
        <v>95</v>
      </c>
      <c r="BE97" s="38" t="s">
        <v>94</v>
      </c>
      <c r="BF97" s="40" t="s">
        <v>95</v>
      </c>
      <c r="BG97" s="38" t="s">
        <v>94</v>
      </c>
      <c r="BH97" s="39" t="s">
        <v>95</v>
      </c>
      <c r="BI97" s="38" t="s">
        <v>94</v>
      </c>
      <c r="BJ97" s="39" t="s">
        <v>95</v>
      </c>
      <c r="BK97" s="38" t="s">
        <v>94</v>
      </c>
      <c r="BL97" s="40" t="s">
        <v>95</v>
      </c>
      <c r="BM97" s="38" t="s">
        <v>94</v>
      </c>
      <c r="BN97" s="40" t="s">
        <v>95</v>
      </c>
      <c r="BO97" s="38" t="s">
        <v>156</v>
      </c>
      <c r="BP97" s="39" t="s">
        <v>1551</v>
      </c>
      <c r="BQ97" s="38" t="s">
        <v>94</v>
      </c>
      <c r="BR97" s="39" t="s">
        <v>95</v>
      </c>
      <c r="BS97" s="38" t="s">
        <v>94</v>
      </c>
      <c r="BT97" s="40" t="s">
        <v>95</v>
      </c>
      <c r="BU97" s="38" t="s">
        <v>94</v>
      </c>
      <c r="BV97" s="39" t="s">
        <v>95</v>
      </c>
      <c r="BW97" s="38" t="s">
        <v>94</v>
      </c>
      <c r="BX97" s="40" t="s">
        <v>95</v>
      </c>
      <c r="BY97" s="38" t="s">
        <v>94</v>
      </c>
      <c r="BZ97" s="39" t="s">
        <v>95</v>
      </c>
      <c r="CA97" s="38" t="s">
        <v>91</v>
      </c>
      <c r="CB97" s="40" t="s">
        <v>280</v>
      </c>
      <c r="CC97" s="38" t="s">
        <v>99</v>
      </c>
      <c r="CD97" s="39" t="s">
        <v>1416</v>
      </c>
      <c r="CE97" s="38" t="s">
        <v>91</v>
      </c>
      <c r="CF97" s="39" t="s">
        <v>280</v>
      </c>
      <c r="CG97" s="38" t="s">
        <v>94</v>
      </c>
      <c r="CH97" s="39" t="s">
        <v>95</v>
      </c>
      <c r="CI97" s="38" t="s">
        <v>94</v>
      </c>
      <c r="CJ97" s="39" t="s">
        <v>95</v>
      </c>
      <c r="CK97" s="38" t="s">
        <v>94</v>
      </c>
      <c r="CL97" s="39" t="s">
        <v>95</v>
      </c>
      <c r="CM97" s="38" t="s">
        <v>93</v>
      </c>
      <c r="CN97" s="39" t="s">
        <v>1552</v>
      </c>
      <c r="CO97" s="38" t="s">
        <v>92</v>
      </c>
      <c r="CP97" s="39" t="s">
        <v>1553</v>
      </c>
      <c r="CQ97" s="38" t="s">
        <v>93</v>
      </c>
      <c r="CR97" s="40" t="s">
        <v>1553</v>
      </c>
      <c r="CS97" s="38" t="s">
        <v>94</v>
      </c>
      <c r="CT97" s="39" t="s">
        <v>95</v>
      </c>
      <c r="CU97" s="38" t="s">
        <v>94</v>
      </c>
      <c r="CV97" s="39" t="s">
        <v>95</v>
      </c>
      <c r="CW97" s="41"/>
      <c r="CX97" s="41"/>
      <c r="CY97" s="41"/>
      <c r="CZ97" s="41"/>
      <c r="DA97" s="41"/>
      <c r="DB97" s="41"/>
      <c r="DC97" s="41"/>
      <c r="DD97" s="41"/>
      <c r="DE97" s="41"/>
      <c r="DF97" s="41"/>
      <c r="DG97" s="41"/>
      <c r="DH97" s="41"/>
      <c r="DI97" s="41"/>
      <c r="DJ97" s="41"/>
      <c r="DK97" s="41"/>
      <c r="DL97" s="41"/>
      <c r="DM97" s="41"/>
      <c r="DN97" s="41"/>
      <c r="DO97" s="41"/>
      <c r="DP97" s="41"/>
      <c r="DQ97" s="41"/>
      <c r="DR97" s="41"/>
      <c r="DS97" s="41"/>
      <c r="DT97" s="41"/>
      <c r="DU97" s="41"/>
      <c r="DV97" s="41"/>
      <c r="DW97" s="92"/>
      <c r="DX97" s="37"/>
      <c r="DY97" s="37"/>
      <c r="DZ97" s="37"/>
      <c r="EA97" s="37"/>
      <c r="EB97" s="37"/>
    </row>
    <row r="98" spans="1:133" s="44" customFormat="1" ht="56.25" customHeight="1" thickBot="1">
      <c r="A98" s="33">
        <v>96</v>
      </c>
      <c r="B98" s="43"/>
      <c r="C98" s="35" t="s">
        <v>1554</v>
      </c>
      <c r="D98" s="36" t="s">
        <v>126</v>
      </c>
      <c r="E98" s="37">
        <v>521</v>
      </c>
      <c r="F98" s="37" t="s">
        <v>352</v>
      </c>
      <c r="G98" s="38" t="s">
        <v>94</v>
      </c>
      <c r="H98" s="39" t="s">
        <v>95</v>
      </c>
      <c r="I98" s="38" t="s">
        <v>94</v>
      </c>
      <c r="J98" s="39" t="s">
        <v>95</v>
      </c>
      <c r="K98" s="38" t="s">
        <v>94</v>
      </c>
      <c r="L98" s="39" t="s">
        <v>95</v>
      </c>
      <c r="M98" s="38" t="s">
        <v>94</v>
      </c>
      <c r="N98" s="39" t="s">
        <v>95</v>
      </c>
      <c r="O98" s="38" t="s">
        <v>94</v>
      </c>
      <c r="P98" s="39" t="s">
        <v>95</v>
      </c>
      <c r="Q98" s="38" t="s">
        <v>94</v>
      </c>
      <c r="R98" s="40" t="s">
        <v>95</v>
      </c>
      <c r="S98" s="38" t="s">
        <v>94</v>
      </c>
      <c r="T98" s="39" t="s">
        <v>95</v>
      </c>
      <c r="U98" s="38" t="s">
        <v>94</v>
      </c>
      <c r="V98" s="39" t="s">
        <v>95</v>
      </c>
      <c r="W98" s="38" t="s">
        <v>91</v>
      </c>
      <c r="X98" s="40" t="s">
        <v>1555</v>
      </c>
      <c r="Y98" s="38" t="s">
        <v>94</v>
      </c>
      <c r="Z98" s="39" t="s">
        <v>95</v>
      </c>
      <c r="AA98" s="38" t="s">
        <v>94</v>
      </c>
      <c r="AB98" s="40" t="s">
        <v>95</v>
      </c>
      <c r="AC98" s="38" t="s">
        <v>91</v>
      </c>
      <c r="AD98" s="39" t="s">
        <v>1556</v>
      </c>
      <c r="AE98" s="38" t="s">
        <v>99</v>
      </c>
      <c r="AF98" s="39" t="s">
        <v>1557</v>
      </c>
      <c r="AG98" s="38" t="s">
        <v>91</v>
      </c>
      <c r="AH98" s="39" t="s">
        <v>1558</v>
      </c>
      <c r="AI98" s="38" t="s">
        <v>94</v>
      </c>
      <c r="AJ98" s="39" t="s">
        <v>95</v>
      </c>
      <c r="AK98" s="38" t="s">
        <v>99</v>
      </c>
      <c r="AL98" s="39" t="s">
        <v>1559</v>
      </c>
      <c r="AM98" s="38" t="s">
        <v>94</v>
      </c>
      <c r="AN98" s="39" t="s">
        <v>95</v>
      </c>
      <c r="AO98" s="38" t="s">
        <v>94</v>
      </c>
      <c r="AP98" s="40" t="s">
        <v>95</v>
      </c>
      <c r="AQ98" s="38" t="s">
        <v>99</v>
      </c>
      <c r="AR98" s="40" t="s">
        <v>1560</v>
      </c>
      <c r="AS98" s="38" t="s">
        <v>99</v>
      </c>
      <c r="AT98" s="39" t="s">
        <v>1561</v>
      </c>
      <c r="AU98" s="38" t="s">
        <v>99</v>
      </c>
      <c r="AV98" s="40" t="s">
        <v>1562</v>
      </c>
      <c r="AW98" s="38" t="s">
        <v>94</v>
      </c>
      <c r="AX98" s="39" t="s">
        <v>95</v>
      </c>
      <c r="AY98" s="38" t="s">
        <v>99</v>
      </c>
      <c r="AZ98" s="39" t="s">
        <v>1563</v>
      </c>
      <c r="BA98" s="38" t="s">
        <v>94</v>
      </c>
      <c r="BB98" s="39" t="s">
        <v>95</v>
      </c>
      <c r="BC98" s="38" t="s">
        <v>94</v>
      </c>
      <c r="BD98" s="39" t="s">
        <v>95</v>
      </c>
      <c r="BE98" s="38" t="s">
        <v>94</v>
      </c>
      <c r="BF98" s="40" t="s">
        <v>95</v>
      </c>
      <c r="BG98" s="38" t="s">
        <v>94</v>
      </c>
      <c r="BH98" s="39" t="s">
        <v>95</v>
      </c>
      <c r="BI98" s="38" t="s">
        <v>91</v>
      </c>
      <c r="BJ98" s="39" t="s">
        <v>1564</v>
      </c>
      <c r="BK98" s="38" t="s">
        <v>94</v>
      </c>
      <c r="BL98" s="40" t="s">
        <v>95</v>
      </c>
      <c r="BM98" s="38" t="s">
        <v>89</v>
      </c>
      <c r="BN98" s="40" t="s">
        <v>1565</v>
      </c>
      <c r="BO98" s="38" t="s">
        <v>94</v>
      </c>
      <c r="BP98" s="39" t="s">
        <v>95</v>
      </c>
      <c r="BQ98" s="38" t="s">
        <v>94</v>
      </c>
      <c r="BR98" s="39" t="s">
        <v>95</v>
      </c>
      <c r="BS98" s="38" t="s">
        <v>94</v>
      </c>
      <c r="BT98" s="40" t="s">
        <v>95</v>
      </c>
      <c r="BU98" s="38" t="s">
        <v>94</v>
      </c>
      <c r="BV98" s="39" t="s">
        <v>95</v>
      </c>
      <c r="BW98" s="38" t="s">
        <v>94</v>
      </c>
      <c r="BX98" s="40" t="s">
        <v>95</v>
      </c>
      <c r="BY98" s="38" t="s">
        <v>94</v>
      </c>
      <c r="BZ98" s="39" t="s">
        <v>95</v>
      </c>
      <c r="CA98" s="38" t="s">
        <v>94</v>
      </c>
      <c r="CB98" s="40" t="s">
        <v>95</v>
      </c>
      <c r="CC98" s="38" t="s">
        <v>91</v>
      </c>
      <c r="CD98" s="39" t="s">
        <v>1416</v>
      </c>
      <c r="CE98" s="38" t="s">
        <v>94</v>
      </c>
      <c r="CF98" s="39" t="s">
        <v>95</v>
      </c>
      <c r="CG98" s="38" t="s">
        <v>94</v>
      </c>
      <c r="CH98" s="39" t="s">
        <v>95</v>
      </c>
      <c r="CI98" s="38" t="s">
        <v>94</v>
      </c>
      <c r="CJ98" s="39" t="s">
        <v>95</v>
      </c>
      <c r="CK98" s="38" t="s">
        <v>94</v>
      </c>
      <c r="CL98" s="39" t="s">
        <v>95</v>
      </c>
      <c r="CM98" s="38" t="s">
        <v>92</v>
      </c>
      <c r="CN98" s="39" t="s">
        <v>1566</v>
      </c>
      <c r="CO98" s="38" t="s">
        <v>94</v>
      </c>
      <c r="CP98" s="39" t="s">
        <v>95</v>
      </c>
      <c r="CQ98" s="38" t="s">
        <v>94</v>
      </c>
      <c r="CR98" s="40" t="s">
        <v>95</v>
      </c>
      <c r="CS98" s="38" t="s">
        <v>94</v>
      </c>
      <c r="CT98" s="39" t="s">
        <v>95</v>
      </c>
      <c r="CU98" s="38" t="s">
        <v>94</v>
      </c>
      <c r="CV98" s="39" t="s">
        <v>95</v>
      </c>
      <c r="CW98" s="41"/>
      <c r="CX98" s="41"/>
      <c r="CY98" s="41"/>
      <c r="CZ98" s="41"/>
      <c r="DA98" s="41"/>
      <c r="DB98" s="41"/>
      <c r="DC98" s="41"/>
      <c r="DD98" s="41"/>
      <c r="DE98" s="41"/>
      <c r="DF98" s="41"/>
      <c r="DG98" s="41"/>
      <c r="DH98" s="41"/>
      <c r="DI98" s="41"/>
      <c r="DJ98" s="41"/>
      <c r="DK98" s="41"/>
      <c r="DL98" s="41"/>
      <c r="DM98" s="41"/>
      <c r="DN98" s="41"/>
      <c r="DO98" s="41"/>
      <c r="DP98" s="41"/>
      <c r="DQ98" s="41"/>
      <c r="DR98" s="41"/>
      <c r="DS98" s="41"/>
      <c r="DT98" s="41"/>
      <c r="DU98" s="41"/>
      <c r="DV98" s="41"/>
      <c r="DW98" s="92"/>
      <c r="DX98" s="37"/>
      <c r="DY98" s="37"/>
      <c r="DZ98" s="37"/>
      <c r="EA98" s="37"/>
      <c r="EB98" s="37"/>
    </row>
    <row r="99" spans="1:133" s="44" customFormat="1" ht="31.5" customHeight="1" thickBot="1">
      <c r="A99" s="33">
        <v>97</v>
      </c>
      <c r="B99" s="43"/>
      <c r="C99" s="35" t="s">
        <v>1567</v>
      </c>
      <c r="D99" s="36" t="s">
        <v>1382</v>
      </c>
      <c r="E99" s="37">
        <v>520</v>
      </c>
      <c r="F99" s="37" t="s">
        <v>352</v>
      </c>
      <c r="G99" s="38" t="s">
        <v>94</v>
      </c>
      <c r="H99" s="39" t="s">
        <v>95</v>
      </c>
      <c r="I99" s="38" t="s">
        <v>94</v>
      </c>
      <c r="J99" s="39" t="s">
        <v>95</v>
      </c>
      <c r="K99" s="38" t="s">
        <v>94</v>
      </c>
      <c r="L99" s="39" t="s">
        <v>95</v>
      </c>
      <c r="M99" s="38" t="s">
        <v>94</v>
      </c>
      <c r="N99" s="39" t="s">
        <v>95</v>
      </c>
      <c r="O99" s="38" t="s">
        <v>94</v>
      </c>
      <c r="P99" s="39" t="s">
        <v>95</v>
      </c>
      <c r="Q99" s="38" t="s">
        <v>94</v>
      </c>
      <c r="R99" s="40" t="s">
        <v>95</v>
      </c>
      <c r="S99" s="38" t="s">
        <v>94</v>
      </c>
      <c r="T99" s="39" t="s">
        <v>95</v>
      </c>
      <c r="U99" s="38" t="s">
        <v>94</v>
      </c>
      <c r="V99" s="39" t="s">
        <v>95</v>
      </c>
      <c r="W99" s="38" t="s">
        <v>91</v>
      </c>
      <c r="X99" s="40" t="s">
        <v>1568</v>
      </c>
      <c r="Y99" s="38" t="s">
        <v>94</v>
      </c>
      <c r="Z99" s="39" t="s">
        <v>95</v>
      </c>
      <c r="AA99" s="38" t="s">
        <v>94</v>
      </c>
      <c r="AB99" s="40" t="s">
        <v>95</v>
      </c>
      <c r="AC99" s="38" t="s">
        <v>91</v>
      </c>
      <c r="AD99" s="39" t="s">
        <v>1556</v>
      </c>
      <c r="AE99" s="38" t="s">
        <v>99</v>
      </c>
      <c r="AF99" s="39" t="s">
        <v>1557</v>
      </c>
      <c r="AG99" s="38" t="s">
        <v>91</v>
      </c>
      <c r="AH99" s="39" t="s">
        <v>1558</v>
      </c>
      <c r="AI99" s="38" t="s">
        <v>94</v>
      </c>
      <c r="AJ99" s="39" t="s">
        <v>95</v>
      </c>
      <c r="AK99" s="38" t="s">
        <v>99</v>
      </c>
      <c r="AL99" s="39" t="s">
        <v>1559</v>
      </c>
      <c r="AM99" s="38" t="s">
        <v>94</v>
      </c>
      <c r="AN99" s="39" t="s">
        <v>95</v>
      </c>
      <c r="AO99" s="38" t="s">
        <v>94</v>
      </c>
      <c r="AP99" s="40" t="s">
        <v>95</v>
      </c>
      <c r="AQ99" s="38" t="s">
        <v>99</v>
      </c>
      <c r="AR99" s="40" t="s">
        <v>1560</v>
      </c>
      <c r="AS99" s="38" t="s">
        <v>99</v>
      </c>
      <c r="AT99" s="39" t="s">
        <v>1561</v>
      </c>
      <c r="AU99" s="38" t="s">
        <v>99</v>
      </c>
      <c r="AV99" s="40" t="s">
        <v>1569</v>
      </c>
      <c r="AW99" s="38" t="s">
        <v>94</v>
      </c>
      <c r="AX99" s="39" t="s">
        <v>95</v>
      </c>
      <c r="AY99" s="38" t="s">
        <v>99</v>
      </c>
      <c r="AZ99" s="39" t="s">
        <v>1563</v>
      </c>
      <c r="BA99" s="38" t="s">
        <v>94</v>
      </c>
      <c r="BB99" s="39" t="s">
        <v>95</v>
      </c>
      <c r="BC99" s="38" t="s">
        <v>94</v>
      </c>
      <c r="BD99" s="39" t="s">
        <v>95</v>
      </c>
      <c r="BE99" s="38" t="s">
        <v>94</v>
      </c>
      <c r="BF99" s="40" t="s">
        <v>95</v>
      </c>
      <c r="BG99" s="38" t="s">
        <v>94</v>
      </c>
      <c r="BH99" s="39" t="s">
        <v>95</v>
      </c>
      <c r="BI99" s="38" t="s">
        <v>91</v>
      </c>
      <c r="BJ99" s="39" t="s">
        <v>1564</v>
      </c>
      <c r="BK99" s="38" t="s">
        <v>94</v>
      </c>
      <c r="BL99" s="40" t="s">
        <v>95</v>
      </c>
      <c r="BM99" s="38" t="s">
        <v>89</v>
      </c>
      <c r="BN99" s="40" t="s">
        <v>1565</v>
      </c>
      <c r="BO99" s="38" t="s">
        <v>94</v>
      </c>
      <c r="BP99" s="39" t="s">
        <v>95</v>
      </c>
      <c r="BQ99" s="38" t="s">
        <v>94</v>
      </c>
      <c r="BR99" s="39" t="s">
        <v>95</v>
      </c>
      <c r="BS99" s="38" t="s">
        <v>94</v>
      </c>
      <c r="BT99" s="40" t="s">
        <v>95</v>
      </c>
      <c r="BU99" s="38" t="s">
        <v>94</v>
      </c>
      <c r="BV99" s="39" t="s">
        <v>95</v>
      </c>
      <c r="BW99" s="38" t="s">
        <v>94</v>
      </c>
      <c r="BX99" s="40" t="s">
        <v>95</v>
      </c>
      <c r="BY99" s="38" t="s">
        <v>94</v>
      </c>
      <c r="BZ99" s="39" t="s">
        <v>95</v>
      </c>
      <c r="CA99" s="38" t="s">
        <v>94</v>
      </c>
      <c r="CB99" s="40" t="s">
        <v>95</v>
      </c>
      <c r="CC99" s="38" t="s">
        <v>91</v>
      </c>
      <c r="CD99" s="39" t="s">
        <v>1416</v>
      </c>
      <c r="CE99" s="38" t="s">
        <v>94</v>
      </c>
      <c r="CF99" s="39" t="s">
        <v>95</v>
      </c>
      <c r="CG99" s="38" t="s">
        <v>94</v>
      </c>
      <c r="CH99" s="39" t="s">
        <v>95</v>
      </c>
      <c r="CI99" s="38" t="s">
        <v>94</v>
      </c>
      <c r="CJ99" s="39" t="s">
        <v>95</v>
      </c>
      <c r="CK99" s="38" t="s">
        <v>94</v>
      </c>
      <c r="CL99" s="39" t="s">
        <v>95</v>
      </c>
      <c r="CM99" s="38" t="s">
        <v>92</v>
      </c>
      <c r="CN99" s="39" t="s">
        <v>1566</v>
      </c>
      <c r="CO99" s="38" t="s">
        <v>94</v>
      </c>
      <c r="CP99" s="39" t="s">
        <v>95</v>
      </c>
      <c r="CQ99" s="38" t="s">
        <v>94</v>
      </c>
      <c r="CR99" s="40" t="s">
        <v>95</v>
      </c>
      <c r="CS99" s="38" t="s">
        <v>94</v>
      </c>
      <c r="CT99" s="39" t="s">
        <v>95</v>
      </c>
      <c r="CU99" s="38" t="s">
        <v>94</v>
      </c>
      <c r="CV99" s="39" t="s">
        <v>95</v>
      </c>
      <c r="CW99" s="41"/>
      <c r="CX99" s="41"/>
      <c r="CY99" s="41"/>
      <c r="CZ99" s="41"/>
      <c r="DA99" s="41"/>
      <c r="DB99" s="41"/>
      <c r="DC99" s="41"/>
      <c r="DD99" s="41"/>
      <c r="DE99" s="41"/>
      <c r="DF99" s="41"/>
      <c r="DG99" s="41"/>
      <c r="DH99" s="41"/>
      <c r="DI99" s="41"/>
      <c r="DJ99" s="41"/>
      <c r="DK99" s="41"/>
      <c r="DL99" s="41"/>
      <c r="DM99" s="41"/>
      <c r="DN99" s="41"/>
      <c r="DO99" s="41"/>
      <c r="DP99" s="41"/>
      <c r="DQ99" s="41"/>
      <c r="DR99" s="41"/>
      <c r="DS99" s="41"/>
      <c r="DT99" s="41"/>
      <c r="DU99" s="41"/>
      <c r="DV99" s="41"/>
      <c r="DW99" s="92"/>
      <c r="DX99" s="37"/>
      <c r="DY99" s="37"/>
      <c r="DZ99" s="37"/>
      <c r="EA99" s="37"/>
      <c r="EB99" s="37"/>
    </row>
    <row r="100" spans="1:133" s="44" customFormat="1" ht="31.5" customHeight="1" thickBot="1">
      <c r="A100" s="33">
        <v>98</v>
      </c>
      <c r="B100" s="43"/>
      <c r="C100" s="35" t="s">
        <v>1570</v>
      </c>
      <c r="D100" s="36" t="s">
        <v>1382</v>
      </c>
      <c r="E100" s="37">
        <v>522</v>
      </c>
      <c r="F100" s="37" t="s">
        <v>352</v>
      </c>
      <c r="G100" s="38" t="s">
        <v>94</v>
      </c>
      <c r="H100" s="39" t="s">
        <v>1571</v>
      </c>
      <c r="I100" s="38" t="s">
        <v>94</v>
      </c>
      <c r="J100" s="39" t="s">
        <v>1571</v>
      </c>
      <c r="K100" s="38" t="s">
        <v>94</v>
      </c>
      <c r="L100" s="39" t="s">
        <v>95</v>
      </c>
      <c r="M100" s="38" t="s">
        <v>94</v>
      </c>
      <c r="N100" s="39" t="s">
        <v>95</v>
      </c>
      <c r="O100" s="38" t="s">
        <v>94</v>
      </c>
      <c r="P100" s="39" t="s">
        <v>632</v>
      </c>
      <c r="Q100" s="38" t="s">
        <v>94</v>
      </c>
      <c r="R100" s="40" t="s">
        <v>632</v>
      </c>
      <c r="S100" s="38" t="s">
        <v>94</v>
      </c>
      <c r="T100" s="39" t="s">
        <v>95</v>
      </c>
      <c r="U100" s="38" t="s">
        <v>94</v>
      </c>
      <c r="V100" s="39" t="s">
        <v>95</v>
      </c>
      <c r="W100" s="38" t="s">
        <v>91</v>
      </c>
      <c r="X100" s="40" t="s">
        <v>1555</v>
      </c>
      <c r="Y100" s="38" t="s">
        <v>94</v>
      </c>
      <c r="Z100" s="39" t="s">
        <v>95</v>
      </c>
      <c r="AA100" s="38" t="s">
        <v>94</v>
      </c>
      <c r="AB100" s="40" t="s">
        <v>95</v>
      </c>
      <c r="AC100" s="38" t="s">
        <v>91</v>
      </c>
      <c r="AD100" s="39" t="s">
        <v>1556</v>
      </c>
      <c r="AE100" s="38" t="s">
        <v>99</v>
      </c>
      <c r="AF100" s="39" t="s">
        <v>1557</v>
      </c>
      <c r="AG100" s="38" t="s">
        <v>91</v>
      </c>
      <c r="AH100" s="39" t="s">
        <v>1558</v>
      </c>
      <c r="AI100" s="38" t="s">
        <v>94</v>
      </c>
      <c r="AJ100" s="39" t="s">
        <v>95</v>
      </c>
      <c r="AK100" s="38" t="s">
        <v>99</v>
      </c>
      <c r="AL100" s="39" t="s">
        <v>1559</v>
      </c>
      <c r="AM100" s="38" t="s">
        <v>94</v>
      </c>
      <c r="AN100" s="39" t="s">
        <v>95</v>
      </c>
      <c r="AO100" s="38" t="s">
        <v>94</v>
      </c>
      <c r="AP100" s="40" t="s">
        <v>95</v>
      </c>
      <c r="AQ100" s="38" t="s">
        <v>99</v>
      </c>
      <c r="AR100" s="40" t="s">
        <v>1560</v>
      </c>
      <c r="AS100" s="38" t="s">
        <v>99</v>
      </c>
      <c r="AT100" s="39" t="s">
        <v>1561</v>
      </c>
      <c r="AU100" s="38" t="s">
        <v>99</v>
      </c>
      <c r="AV100" s="40" t="s">
        <v>1562</v>
      </c>
      <c r="AW100" s="38" t="s">
        <v>94</v>
      </c>
      <c r="AX100" s="39" t="s">
        <v>95</v>
      </c>
      <c r="AY100" s="38" t="s">
        <v>99</v>
      </c>
      <c r="AZ100" s="39" t="s">
        <v>1563</v>
      </c>
      <c r="BA100" s="38" t="s">
        <v>94</v>
      </c>
      <c r="BB100" s="39" t="s">
        <v>95</v>
      </c>
      <c r="BC100" s="38" t="s">
        <v>94</v>
      </c>
      <c r="BD100" s="39" t="s">
        <v>95</v>
      </c>
      <c r="BE100" s="38" t="s">
        <v>94</v>
      </c>
      <c r="BF100" s="40" t="s">
        <v>95</v>
      </c>
      <c r="BG100" s="38" t="s">
        <v>94</v>
      </c>
      <c r="BH100" s="39" t="s">
        <v>95</v>
      </c>
      <c r="BI100" s="38" t="s">
        <v>91</v>
      </c>
      <c r="BJ100" s="39" t="s">
        <v>1564</v>
      </c>
      <c r="BK100" s="38" t="s">
        <v>94</v>
      </c>
      <c r="BL100" s="40" t="s">
        <v>95</v>
      </c>
      <c r="BM100" s="38" t="s">
        <v>89</v>
      </c>
      <c r="BN100" s="40" t="s">
        <v>1565</v>
      </c>
      <c r="BO100" s="38" t="s">
        <v>94</v>
      </c>
      <c r="BP100" s="39" t="s">
        <v>95</v>
      </c>
      <c r="BQ100" s="38" t="s">
        <v>94</v>
      </c>
      <c r="BR100" s="39" t="s">
        <v>95</v>
      </c>
      <c r="BS100" s="38" t="s">
        <v>94</v>
      </c>
      <c r="BT100" s="40" t="s">
        <v>95</v>
      </c>
      <c r="BU100" s="38" t="s">
        <v>94</v>
      </c>
      <c r="BV100" s="39" t="s">
        <v>95</v>
      </c>
      <c r="BW100" s="38" t="s">
        <v>94</v>
      </c>
      <c r="BX100" s="40" t="s">
        <v>95</v>
      </c>
      <c r="BY100" s="38" t="s">
        <v>94</v>
      </c>
      <c r="BZ100" s="39" t="s">
        <v>95</v>
      </c>
      <c r="CA100" s="38" t="s">
        <v>94</v>
      </c>
      <c r="CB100" s="40" t="s">
        <v>95</v>
      </c>
      <c r="CC100" s="38" t="s">
        <v>91</v>
      </c>
      <c r="CD100" s="39" t="s">
        <v>1416</v>
      </c>
      <c r="CE100" s="38" t="s">
        <v>94</v>
      </c>
      <c r="CF100" s="39" t="s">
        <v>95</v>
      </c>
      <c r="CG100" s="38" t="s">
        <v>94</v>
      </c>
      <c r="CH100" s="39" t="s">
        <v>95</v>
      </c>
      <c r="CI100" s="38" t="s">
        <v>94</v>
      </c>
      <c r="CJ100" s="39" t="s">
        <v>95</v>
      </c>
      <c r="CK100" s="38" t="s">
        <v>94</v>
      </c>
      <c r="CL100" s="39" t="s">
        <v>95</v>
      </c>
      <c r="CM100" s="38" t="s">
        <v>92</v>
      </c>
      <c r="CN100" s="39" t="s">
        <v>1566</v>
      </c>
      <c r="CO100" s="38" t="s">
        <v>94</v>
      </c>
      <c r="CP100" s="39" t="s">
        <v>95</v>
      </c>
      <c r="CQ100" s="38" t="s">
        <v>94</v>
      </c>
      <c r="CR100" s="40" t="s">
        <v>95</v>
      </c>
      <c r="CS100" s="38" t="s">
        <v>94</v>
      </c>
      <c r="CT100" s="39" t="s">
        <v>95</v>
      </c>
      <c r="CU100" s="38" t="s">
        <v>94</v>
      </c>
      <c r="CV100" s="39" t="s">
        <v>95</v>
      </c>
      <c r="CW100" s="41"/>
      <c r="CX100" s="41"/>
      <c r="CY100" s="41"/>
      <c r="CZ100" s="41"/>
      <c r="DA100" s="41"/>
      <c r="DB100" s="41"/>
      <c r="DC100" s="41"/>
      <c r="DD100" s="41"/>
      <c r="DE100" s="41"/>
      <c r="DF100" s="41"/>
      <c r="DG100" s="41"/>
      <c r="DH100" s="41"/>
      <c r="DI100" s="41"/>
      <c r="DJ100" s="41"/>
      <c r="DK100" s="41"/>
      <c r="DL100" s="41"/>
      <c r="DM100" s="41"/>
      <c r="DN100" s="41"/>
      <c r="DO100" s="41"/>
      <c r="DP100" s="41"/>
      <c r="DQ100" s="41"/>
      <c r="DR100" s="41"/>
      <c r="DS100" s="41"/>
      <c r="DT100" s="41"/>
      <c r="DU100" s="41"/>
      <c r="DV100" s="41"/>
      <c r="DW100" s="92"/>
      <c r="DX100" s="37"/>
      <c r="DY100" s="37"/>
      <c r="DZ100" s="37"/>
      <c r="EA100" s="37"/>
      <c r="EB100" s="37"/>
    </row>
    <row r="101" spans="1:133" s="42" customFormat="1" ht="31.5" customHeight="1" thickBot="1">
      <c r="A101" s="33">
        <v>99</v>
      </c>
      <c r="B101" s="43"/>
      <c r="C101" s="35" t="s">
        <v>1572</v>
      </c>
      <c r="D101" s="36" t="s">
        <v>668</v>
      </c>
      <c r="E101" s="37">
        <v>462</v>
      </c>
      <c r="F101" s="37" t="s">
        <v>244</v>
      </c>
      <c r="G101" s="38" t="s">
        <v>94</v>
      </c>
      <c r="H101" s="39" t="s">
        <v>1573</v>
      </c>
      <c r="I101" s="38" t="s">
        <v>94</v>
      </c>
      <c r="J101" s="39" t="s">
        <v>95</v>
      </c>
      <c r="K101" s="38" t="s">
        <v>99</v>
      </c>
      <c r="L101" s="39" t="s">
        <v>1574</v>
      </c>
      <c r="M101" s="38" t="s">
        <v>92</v>
      </c>
      <c r="N101" s="39" t="s">
        <v>1575</v>
      </c>
      <c r="O101" s="38" t="s">
        <v>94</v>
      </c>
      <c r="P101" s="39" t="s">
        <v>95</v>
      </c>
      <c r="Q101" s="38" t="s">
        <v>94</v>
      </c>
      <c r="R101" s="40" t="s">
        <v>95</v>
      </c>
      <c r="S101" s="38" t="s">
        <v>156</v>
      </c>
      <c r="T101" s="39" t="s">
        <v>1576</v>
      </c>
      <c r="U101" s="38" t="s">
        <v>275</v>
      </c>
      <c r="V101" s="39" t="s">
        <v>1577</v>
      </c>
      <c r="W101" s="38" t="s">
        <v>91</v>
      </c>
      <c r="X101" s="40" t="s">
        <v>1578</v>
      </c>
      <c r="Y101" s="38" t="s">
        <v>636</v>
      </c>
      <c r="Z101" s="39" t="s">
        <v>1579</v>
      </c>
      <c r="AA101" s="38" t="s">
        <v>636</v>
      </c>
      <c r="AB101" s="40" t="s">
        <v>1580</v>
      </c>
      <c r="AC101" s="38" t="s">
        <v>92</v>
      </c>
      <c r="AD101" s="39" t="s">
        <v>1581</v>
      </c>
      <c r="AE101" s="38" t="s">
        <v>99</v>
      </c>
      <c r="AF101" s="39" t="s">
        <v>1582</v>
      </c>
      <c r="AG101" s="38" t="s">
        <v>99</v>
      </c>
      <c r="AH101" s="39" t="s">
        <v>1583</v>
      </c>
      <c r="AI101" s="38" t="s">
        <v>94</v>
      </c>
      <c r="AJ101" s="39" t="s">
        <v>95</v>
      </c>
      <c r="AK101" s="38" t="s">
        <v>99</v>
      </c>
      <c r="AL101" s="39" t="s">
        <v>1584</v>
      </c>
      <c r="AM101" s="38" t="s">
        <v>94</v>
      </c>
      <c r="AN101" s="39" t="s">
        <v>95</v>
      </c>
      <c r="AO101" s="38" t="s">
        <v>94</v>
      </c>
      <c r="AP101" s="40" t="s">
        <v>95</v>
      </c>
      <c r="AQ101" s="38" t="s">
        <v>94</v>
      </c>
      <c r="AR101" s="40" t="s">
        <v>95</v>
      </c>
      <c r="AS101" s="38" t="s">
        <v>91</v>
      </c>
      <c r="AT101" s="39" t="s">
        <v>1585</v>
      </c>
      <c r="AU101" s="38" t="s">
        <v>99</v>
      </c>
      <c r="AV101" s="40" t="s">
        <v>1240</v>
      </c>
      <c r="AW101" s="38" t="s">
        <v>94</v>
      </c>
      <c r="AX101" s="39" t="s">
        <v>95</v>
      </c>
      <c r="AY101" s="38" t="s">
        <v>91</v>
      </c>
      <c r="AZ101" s="39" t="s">
        <v>1242</v>
      </c>
      <c r="BA101" s="38" t="s">
        <v>91</v>
      </c>
      <c r="BB101" s="39" t="s">
        <v>1243</v>
      </c>
      <c r="BC101" s="38" t="s">
        <v>91</v>
      </c>
      <c r="BD101" s="39" t="s">
        <v>1586</v>
      </c>
      <c r="BE101" s="38" t="s">
        <v>91</v>
      </c>
      <c r="BF101" s="40" t="s">
        <v>1587</v>
      </c>
      <c r="BG101" s="38" t="s">
        <v>91</v>
      </c>
      <c r="BH101" s="39" t="s">
        <v>1588</v>
      </c>
      <c r="BI101" s="38" t="s">
        <v>91</v>
      </c>
      <c r="BJ101" s="39" t="s">
        <v>1242</v>
      </c>
      <c r="BK101" s="38" t="s">
        <v>94</v>
      </c>
      <c r="BL101" s="40" t="s">
        <v>1589</v>
      </c>
      <c r="BM101" s="38" t="s">
        <v>91</v>
      </c>
      <c r="BN101" s="40" t="s">
        <v>1590</v>
      </c>
      <c r="BO101" s="38" t="s">
        <v>94</v>
      </c>
      <c r="BP101" s="39" t="s">
        <v>95</v>
      </c>
      <c r="BQ101" s="38" t="s">
        <v>94</v>
      </c>
      <c r="BR101" s="39" t="s">
        <v>1591</v>
      </c>
      <c r="BS101" s="38" t="s">
        <v>156</v>
      </c>
      <c r="BT101" s="40" t="s">
        <v>1592</v>
      </c>
      <c r="BU101" s="38" t="s">
        <v>94</v>
      </c>
      <c r="BV101" s="39" t="s">
        <v>1593</v>
      </c>
      <c r="BW101" s="38" t="s">
        <v>94</v>
      </c>
      <c r="BX101" s="40" t="s">
        <v>95</v>
      </c>
      <c r="BY101" s="38" t="s">
        <v>94</v>
      </c>
      <c r="BZ101" s="39" t="s">
        <v>1593</v>
      </c>
      <c r="CA101" s="38" t="s">
        <v>94</v>
      </c>
      <c r="CB101" s="40" t="s">
        <v>95</v>
      </c>
      <c r="CC101" s="38" t="s">
        <v>92</v>
      </c>
      <c r="CD101" s="39" t="s">
        <v>1252</v>
      </c>
      <c r="CE101" s="38" t="s">
        <v>94</v>
      </c>
      <c r="CF101" s="39" t="s">
        <v>95</v>
      </c>
      <c r="CG101" s="38" t="s">
        <v>94</v>
      </c>
      <c r="CH101" s="39" t="s">
        <v>95</v>
      </c>
      <c r="CI101" s="38" t="s">
        <v>94</v>
      </c>
      <c r="CJ101" s="39" t="s">
        <v>95</v>
      </c>
      <c r="CK101" s="38" t="s">
        <v>94</v>
      </c>
      <c r="CL101" s="39" t="s">
        <v>95</v>
      </c>
      <c r="CM101" s="38" t="s">
        <v>94</v>
      </c>
      <c r="CN101" s="39" t="s">
        <v>95</v>
      </c>
      <c r="CO101" s="38" t="s">
        <v>94</v>
      </c>
      <c r="CP101" s="39" t="s">
        <v>95</v>
      </c>
      <c r="CQ101" s="38" t="s">
        <v>94</v>
      </c>
      <c r="CR101" s="40" t="s">
        <v>95</v>
      </c>
      <c r="CS101" s="38" t="s">
        <v>94</v>
      </c>
      <c r="CT101" s="39" t="s">
        <v>95</v>
      </c>
      <c r="CU101" s="38" t="s">
        <v>91</v>
      </c>
      <c r="CV101" s="39" t="s">
        <v>1594</v>
      </c>
      <c r="CW101" s="41"/>
      <c r="CX101" s="41"/>
      <c r="CY101" s="41"/>
      <c r="CZ101" s="41"/>
      <c r="DA101" s="41"/>
      <c r="DB101" s="41"/>
      <c r="DC101" s="41"/>
      <c r="DD101" s="41"/>
      <c r="DE101" s="41"/>
      <c r="DF101" s="41"/>
      <c r="DG101" s="41"/>
      <c r="DH101" s="41"/>
      <c r="DI101" s="41"/>
      <c r="DJ101" s="41"/>
      <c r="DK101" s="41"/>
      <c r="DL101" s="41"/>
      <c r="DM101" s="41"/>
      <c r="DN101" s="41"/>
      <c r="DO101" s="41"/>
      <c r="DP101" s="41"/>
      <c r="DQ101" s="41"/>
      <c r="DR101" s="41"/>
      <c r="DS101" s="41"/>
      <c r="DT101" s="41"/>
      <c r="DU101" s="41"/>
      <c r="DV101" s="41"/>
      <c r="DW101" s="92"/>
      <c r="DX101" s="37"/>
      <c r="DY101" s="37"/>
      <c r="DZ101" s="37"/>
      <c r="EA101" s="37"/>
      <c r="EB101" s="37"/>
      <c r="EC101" s="46" t="s">
        <v>1595</v>
      </c>
    </row>
    <row r="102" spans="1:133" s="44" customFormat="1" ht="31.5" customHeight="1" thickBot="1">
      <c r="A102" s="33">
        <v>100</v>
      </c>
      <c r="B102" s="43"/>
      <c r="C102" s="35" t="s">
        <v>1596</v>
      </c>
      <c r="D102" s="36" t="s">
        <v>1597</v>
      </c>
      <c r="E102" s="37">
        <v>338</v>
      </c>
      <c r="F102" s="37" t="s">
        <v>244</v>
      </c>
      <c r="G102" s="38" t="s">
        <v>99</v>
      </c>
      <c r="H102" s="39" t="s">
        <v>1598</v>
      </c>
      <c r="I102" s="38" t="s">
        <v>99</v>
      </c>
      <c r="J102" s="39" t="s">
        <v>1599</v>
      </c>
      <c r="K102" s="38" t="s">
        <v>91</v>
      </c>
      <c r="L102" s="39" t="s">
        <v>1598</v>
      </c>
      <c r="M102" s="38" t="s">
        <v>91</v>
      </c>
      <c r="N102" s="39" t="s">
        <v>1598</v>
      </c>
      <c r="O102" s="38" t="s">
        <v>91</v>
      </c>
      <c r="P102" s="39" t="s">
        <v>1600</v>
      </c>
      <c r="Q102" s="38" t="s">
        <v>156</v>
      </c>
      <c r="R102" s="40" t="s">
        <v>1601</v>
      </c>
      <c r="S102" s="38" t="s">
        <v>94</v>
      </c>
      <c r="T102" s="39" t="s">
        <v>95</v>
      </c>
      <c r="U102" s="38" t="s">
        <v>91</v>
      </c>
      <c r="V102" s="39" t="s">
        <v>1602</v>
      </c>
      <c r="W102" s="38" t="s">
        <v>156</v>
      </c>
      <c r="X102" s="40" t="s">
        <v>1603</v>
      </c>
      <c r="Y102" s="38" t="s">
        <v>94</v>
      </c>
      <c r="Z102" s="39" t="s">
        <v>95</v>
      </c>
      <c r="AA102" s="38" t="s">
        <v>94</v>
      </c>
      <c r="AB102" s="40" t="s">
        <v>95</v>
      </c>
      <c r="AC102" s="38" t="s">
        <v>91</v>
      </c>
      <c r="AD102" s="39" t="s">
        <v>1604</v>
      </c>
      <c r="AE102" s="38" t="s">
        <v>94</v>
      </c>
      <c r="AF102" s="39" t="s">
        <v>95</v>
      </c>
      <c r="AG102" s="38" t="s">
        <v>94</v>
      </c>
      <c r="AH102" s="39" t="s">
        <v>95</v>
      </c>
      <c r="AI102" s="38" t="s">
        <v>94</v>
      </c>
      <c r="AJ102" s="39" t="s">
        <v>95</v>
      </c>
      <c r="AK102" s="38" t="s">
        <v>94</v>
      </c>
      <c r="AL102" s="39" t="s">
        <v>95</v>
      </c>
      <c r="AM102" s="38" t="s">
        <v>94</v>
      </c>
      <c r="AN102" s="39" t="s">
        <v>95</v>
      </c>
      <c r="AO102" s="38" t="s">
        <v>94</v>
      </c>
      <c r="AP102" s="40" t="s">
        <v>95</v>
      </c>
      <c r="AQ102" s="38" t="s">
        <v>94</v>
      </c>
      <c r="AR102" s="40" t="s">
        <v>95</v>
      </c>
      <c r="AS102" s="38" t="s">
        <v>99</v>
      </c>
      <c r="AT102" s="39" t="s">
        <v>1605</v>
      </c>
      <c r="AU102" s="38" t="s">
        <v>91</v>
      </c>
      <c r="AV102" s="40" t="s">
        <v>1605</v>
      </c>
      <c r="AW102" s="38" t="s">
        <v>94</v>
      </c>
      <c r="AX102" s="39" t="s">
        <v>95</v>
      </c>
      <c r="AY102" s="38" t="s">
        <v>94</v>
      </c>
      <c r="AZ102" s="39" t="s">
        <v>95</v>
      </c>
      <c r="BA102" s="38" t="s">
        <v>91</v>
      </c>
      <c r="BB102" s="39" t="s">
        <v>1606</v>
      </c>
      <c r="BC102" s="38" t="s">
        <v>94</v>
      </c>
      <c r="BD102" s="39" t="s">
        <v>95</v>
      </c>
      <c r="BE102" s="38" t="s">
        <v>94</v>
      </c>
      <c r="BF102" s="40" t="s">
        <v>95</v>
      </c>
      <c r="BG102" s="38" t="s">
        <v>91</v>
      </c>
      <c r="BH102" s="39" t="s">
        <v>1607</v>
      </c>
      <c r="BI102" s="38" t="s">
        <v>94</v>
      </c>
      <c r="BJ102" s="39" t="s">
        <v>95</v>
      </c>
      <c r="BK102" s="38" t="s">
        <v>94</v>
      </c>
      <c r="BL102" s="40" t="s">
        <v>95</v>
      </c>
      <c r="BM102" s="38" t="s">
        <v>94</v>
      </c>
      <c r="BN102" s="40" t="s">
        <v>95</v>
      </c>
      <c r="BO102" s="38" t="s">
        <v>94</v>
      </c>
      <c r="BP102" s="39" t="s">
        <v>1608</v>
      </c>
      <c r="BQ102" s="38" t="s">
        <v>94</v>
      </c>
      <c r="BR102" s="39" t="s">
        <v>1609</v>
      </c>
      <c r="BS102" s="38" t="s">
        <v>99</v>
      </c>
      <c r="BT102" s="40" t="s">
        <v>1610</v>
      </c>
      <c r="BU102" s="38" t="s">
        <v>94</v>
      </c>
      <c r="BV102" s="39" t="s">
        <v>1611</v>
      </c>
      <c r="BW102" s="38" t="s">
        <v>156</v>
      </c>
      <c r="BX102" s="40" t="s">
        <v>1612</v>
      </c>
      <c r="BY102" s="38" t="s">
        <v>94</v>
      </c>
      <c r="BZ102" s="39" t="s">
        <v>1613</v>
      </c>
      <c r="CA102" s="38" t="s">
        <v>92</v>
      </c>
      <c r="CB102" s="40" t="s">
        <v>1614</v>
      </c>
      <c r="CC102" s="38" t="s">
        <v>93</v>
      </c>
      <c r="CD102" s="39" t="s">
        <v>1615</v>
      </c>
      <c r="CE102" s="38" t="s">
        <v>92</v>
      </c>
      <c r="CF102" s="39" t="s">
        <v>1616</v>
      </c>
      <c r="CG102" s="38" t="s">
        <v>93</v>
      </c>
      <c r="CH102" s="39" t="s">
        <v>1617</v>
      </c>
      <c r="CI102" s="38" t="s">
        <v>93</v>
      </c>
      <c r="CJ102" s="39" t="s">
        <v>1618</v>
      </c>
      <c r="CK102" s="38" t="s">
        <v>156</v>
      </c>
      <c r="CL102" s="39" t="s">
        <v>1619</v>
      </c>
      <c r="CM102" s="38" t="s">
        <v>94</v>
      </c>
      <c r="CN102" s="39" t="s">
        <v>95</v>
      </c>
      <c r="CO102" s="38" t="s">
        <v>92</v>
      </c>
      <c r="CP102" s="39" t="s">
        <v>1620</v>
      </c>
      <c r="CQ102" s="38" t="s">
        <v>94</v>
      </c>
      <c r="CR102" s="40" t="s">
        <v>95</v>
      </c>
      <c r="CS102" s="38" t="s">
        <v>94</v>
      </c>
      <c r="CT102" s="39" t="s">
        <v>95</v>
      </c>
      <c r="CU102" s="38" t="s">
        <v>91</v>
      </c>
      <c r="CV102" s="39" t="s">
        <v>1621</v>
      </c>
      <c r="CW102" s="41"/>
      <c r="CX102" s="41"/>
      <c r="CY102" s="41"/>
      <c r="CZ102" s="41"/>
      <c r="DA102" s="41"/>
      <c r="DB102" s="41"/>
      <c r="DC102" s="41"/>
      <c r="DD102" s="41"/>
      <c r="DE102" s="41"/>
      <c r="DF102" s="41"/>
      <c r="DG102" s="41"/>
      <c r="DH102" s="41"/>
      <c r="DI102" s="41"/>
      <c r="DJ102" s="41"/>
      <c r="DK102" s="41"/>
      <c r="DL102" s="41"/>
      <c r="DM102" s="41"/>
      <c r="DN102" s="41"/>
      <c r="DO102" s="41"/>
      <c r="DP102" s="41"/>
      <c r="DQ102" s="41"/>
      <c r="DR102" s="41"/>
      <c r="DS102" s="41"/>
      <c r="DT102" s="41"/>
      <c r="DU102" s="41"/>
      <c r="DV102" s="41"/>
      <c r="DW102" s="92"/>
      <c r="DX102" s="37"/>
      <c r="DY102" s="37"/>
      <c r="DZ102" s="37"/>
      <c r="EA102" s="37"/>
      <c r="EB102" s="37"/>
    </row>
    <row r="103" spans="1:133" s="44" customFormat="1" ht="121" thickBot="1">
      <c r="A103" s="33">
        <v>101</v>
      </c>
      <c r="B103" s="43"/>
      <c r="C103" s="35" t="s">
        <v>1622</v>
      </c>
      <c r="D103" s="36" t="s">
        <v>303</v>
      </c>
      <c r="E103" s="37">
        <v>528</v>
      </c>
      <c r="F103" s="37" t="s">
        <v>244</v>
      </c>
      <c r="G103" s="38" t="s">
        <v>92</v>
      </c>
      <c r="H103" s="39" t="s">
        <v>1623</v>
      </c>
      <c r="I103" s="38" t="s">
        <v>92</v>
      </c>
      <c r="J103" s="39" t="s">
        <v>1624</v>
      </c>
      <c r="K103" s="38" t="s">
        <v>89</v>
      </c>
      <c r="L103" s="39" t="s">
        <v>1625</v>
      </c>
      <c r="M103" s="38" t="s">
        <v>91</v>
      </c>
      <c r="N103" s="39" t="s">
        <v>1626</v>
      </c>
      <c r="O103" s="38" t="s">
        <v>89</v>
      </c>
      <c r="P103" s="39" t="s">
        <v>1627</v>
      </c>
      <c r="Q103" s="38" t="s">
        <v>94</v>
      </c>
      <c r="R103" s="40" t="s">
        <v>95</v>
      </c>
      <c r="S103" s="38" t="s">
        <v>89</v>
      </c>
      <c r="T103" s="39" t="s">
        <v>1628</v>
      </c>
      <c r="U103" s="38" t="s">
        <v>92</v>
      </c>
      <c r="V103" s="39" t="s">
        <v>1629</v>
      </c>
      <c r="W103" s="38" t="s">
        <v>99</v>
      </c>
      <c r="X103" s="40" t="s">
        <v>1630</v>
      </c>
      <c r="Y103" s="38" t="s">
        <v>89</v>
      </c>
      <c r="Z103" s="39" t="s">
        <v>1631</v>
      </c>
      <c r="AA103" s="38" t="s">
        <v>89</v>
      </c>
      <c r="AB103" s="40" t="s">
        <v>1632</v>
      </c>
      <c r="AC103" s="38" t="s">
        <v>99</v>
      </c>
      <c r="AD103" s="39" t="s">
        <v>1633</v>
      </c>
      <c r="AE103" s="38" t="s">
        <v>94</v>
      </c>
      <c r="AF103" s="39" t="s">
        <v>305</v>
      </c>
      <c r="AG103" s="38" t="s">
        <v>94</v>
      </c>
      <c r="AH103" s="39" t="s">
        <v>1634</v>
      </c>
      <c r="AI103" s="38" t="s">
        <v>94</v>
      </c>
      <c r="AJ103" s="39" t="s">
        <v>95</v>
      </c>
      <c r="AK103" s="38" t="s">
        <v>89</v>
      </c>
      <c r="AL103" s="39" t="s">
        <v>1635</v>
      </c>
      <c r="AM103" s="38" t="s">
        <v>91</v>
      </c>
      <c r="AN103" s="39" t="s">
        <v>1636</v>
      </c>
      <c r="AO103" s="38" t="s">
        <v>91</v>
      </c>
      <c r="AP103" s="40" t="s">
        <v>1636</v>
      </c>
      <c r="AQ103" s="38" t="s">
        <v>94</v>
      </c>
      <c r="AR103" s="40" t="s">
        <v>305</v>
      </c>
      <c r="AS103" s="38" t="s">
        <v>91</v>
      </c>
      <c r="AT103" s="39" t="s">
        <v>1605</v>
      </c>
      <c r="AU103" s="38" t="s">
        <v>91</v>
      </c>
      <c r="AV103" s="40" t="s">
        <v>1605</v>
      </c>
      <c r="AW103" s="38" t="s">
        <v>91</v>
      </c>
      <c r="AX103" s="39" t="s">
        <v>1637</v>
      </c>
      <c r="AY103" s="38" t="s">
        <v>91</v>
      </c>
      <c r="AZ103" s="39" t="s">
        <v>1638</v>
      </c>
      <c r="BA103" s="38" t="s">
        <v>89</v>
      </c>
      <c r="BB103" s="39" t="s">
        <v>1639</v>
      </c>
      <c r="BC103" s="38" t="s">
        <v>89</v>
      </c>
      <c r="BD103" s="39" t="s">
        <v>1640</v>
      </c>
      <c r="BE103" s="38" t="s">
        <v>91</v>
      </c>
      <c r="BF103" s="40" t="s">
        <v>910</v>
      </c>
      <c r="BG103" s="38" t="s">
        <v>94</v>
      </c>
      <c r="BH103" s="39" t="s">
        <v>95</v>
      </c>
      <c r="BI103" s="38" t="s">
        <v>94</v>
      </c>
      <c r="BJ103" s="39" t="s">
        <v>95</v>
      </c>
      <c r="BK103" s="38" t="s">
        <v>99</v>
      </c>
      <c r="BL103" s="40" t="s">
        <v>1641</v>
      </c>
      <c r="BM103" s="38" t="s">
        <v>91</v>
      </c>
      <c r="BN103" s="40" t="s">
        <v>1642</v>
      </c>
      <c r="BO103" s="38" t="s">
        <v>91</v>
      </c>
      <c r="BP103" s="39" t="s">
        <v>1643</v>
      </c>
      <c r="BQ103" s="38" t="s">
        <v>89</v>
      </c>
      <c r="BR103" s="39" t="s">
        <v>1644</v>
      </c>
      <c r="BS103" s="38" t="s">
        <v>89</v>
      </c>
      <c r="BT103" s="40" t="s">
        <v>1645</v>
      </c>
      <c r="BU103" s="38" t="s">
        <v>94</v>
      </c>
      <c r="BV103" s="39" t="s">
        <v>95</v>
      </c>
      <c r="BW103" s="38" t="s">
        <v>91</v>
      </c>
      <c r="BX103" s="40" t="s">
        <v>1646</v>
      </c>
      <c r="BY103" s="38" t="s">
        <v>94</v>
      </c>
      <c r="BZ103" s="39" t="s">
        <v>95</v>
      </c>
      <c r="CA103" s="38" t="s">
        <v>89</v>
      </c>
      <c r="CB103" s="40" t="s">
        <v>1647</v>
      </c>
      <c r="CC103" s="38" t="s">
        <v>93</v>
      </c>
      <c r="CD103" s="39" t="s">
        <v>1648</v>
      </c>
      <c r="CE103" s="38" t="s">
        <v>92</v>
      </c>
      <c r="CF103" s="39" t="s">
        <v>1649</v>
      </c>
      <c r="CG103" s="38" t="s">
        <v>89</v>
      </c>
      <c r="CH103" s="39" t="s">
        <v>1650</v>
      </c>
      <c r="CI103" s="38" t="s">
        <v>93</v>
      </c>
      <c r="CJ103" s="39" t="s">
        <v>1651</v>
      </c>
      <c r="CK103" s="38" t="s">
        <v>99</v>
      </c>
      <c r="CL103" s="39" t="s">
        <v>1652</v>
      </c>
      <c r="CM103" s="38" t="s">
        <v>91</v>
      </c>
      <c r="CN103" s="39" t="s">
        <v>1653</v>
      </c>
      <c r="CO103" s="38" t="s">
        <v>92</v>
      </c>
      <c r="CP103" s="39" t="s">
        <v>1654</v>
      </c>
      <c r="CQ103" s="38" t="s">
        <v>91</v>
      </c>
      <c r="CR103" s="40" t="s">
        <v>1655</v>
      </c>
      <c r="CS103" s="38" t="s">
        <v>94</v>
      </c>
      <c r="CT103" s="39" t="s">
        <v>95</v>
      </c>
      <c r="CU103" s="38" t="s">
        <v>89</v>
      </c>
      <c r="CV103" s="39" t="s">
        <v>1656</v>
      </c>
      <c r="CW103" s="41"/>
      <c r="CX103" s="41"/>
      <c r="CY103" s="41"/>
      <c r="CZ103" s="41"/>
      <c r="DA103" s="41"/>
      <c r="DB103" s="41"/>
      <c r="DC103" s="41"/>
      <c r="DD103" s="41"/>
      <c r="DE103" s="41"/>
      <c r="DF103" s="41"/>
      <c r="DG103" s="41"/>
      <c r="DH103" s="41"/>
      <c r="DI103" s="41"/>
      <c r="DJ103" s="41"/>
      <c r="DK103" s="41"/>
      <c r="DL103" s="41"/>
      <c r="DM103" s="41"/>
      <c r="DN103" s="41"/>
      <c r="DO103" s="41"/>
      <c r="DP103" s="41"/>
      <c r="DQ103" s="41"/>
      <c r="DR103" s="41"/>
      <c r="DS103" s="41"/>
      <c r="DT103" s="41"/>
      <c r="DU103" s="41"/>
      <c r="DV103" s="41"/>
      <c r="DW103" s="92"/>
      <c r="DX103" s="37"/>
      <c r="DY103" s="37"/>
      <c r="DZ103" s="37"/>
      <c r="EA103" s="37"/>
      <c r="EB103" s="37"/>
      <c r="EC103" s="46" t="s">
        <v>426</v>
      </c>
    </row>
    <row r="104" spans="1:133" s="42" customFormat="1" ht="31.5" customHeight="1" thickBot="1">
      <c r="A104" s="33">
        <v>102</v>
      </c>
      <c r="B104" s="43"/>
      <c r="C104" s="35" t="s">
        <v>1657</v>
      </c>
      <c r="D104" s="36" t="s">
        <v>256</v>
      </c>
      <c r="E104" s="37">
        <v>533</v>
      </c>
      <c r="F104" s="37" t="s">
        <v>352</v>
      </c>
      <c r="G104" s="38" t="s">
        <v>94</v>
      </c>
      <c r="H104" s="39" t="s">
        <v>95</v>
      </c>
      <c r="I104" s="38" t="s">
        <v>94</v>
      </c>
      <c r="J104" s="39" t="s">
        <v>95</v>
      </c>
      <c r="K104" s="38" t="s">
        <v>94</v>
      </c>
      <c r="L104" s="39" t="s">
        <v>95</v>
      </c>
      <c r="M104" s="38" t="s">
        <v>94</v>
      </c>
      <c r="N104" s="39" t="s">
        <v>95</v>
      </c>
      <c r="O104" s="38" t="s">
        <v>94</v>
      </c>
      <c r="P104" s="39" t="s">
        <v>95</v>
      </c>
      <c r="Q104" s="38" t="s">
        <v>99</v>
      </c>
      <c r="R104" s="40" t="s">
        <v>1658</v>
      </c>
      <c r="S104" s="38" t="s">
        <v>94</v>
      </c>
      <c r="T104" s="39" t="s">
        <v>95</v>
      </c>
      <c r="U104" s="38" t="s">
        <v>94</v>
      </c>
      <c r="V104" s="39" t="s">
        <v>95</v>
      </c>
      <c r="W104" s="38" t="s">
        <v>94</v>
      </c>
      <c r="X104" s="40" t="s">
        <v>95</v>
      </c>
      <c r="Y104" s="38" t="s">
        <v>94</v>
      </c>
      <c r="Z104" s="39" t="s">
        <v>95</v>
      </c>
      <c r="AA104" s="38" t="s">
        <v>94</v>
      </c>
      <c r="AB104" s="40" t="s">
        <v>95</v>
      </c>
      <c r="AC104" s="38" t="s">
        <v>89</v>
      </c>
      <c r="AD104" s="39" t="s">
        <v>1659</v>
      </c>
      <c r="AE104" s="38" t="s">
        <v>99</v>
      </c>
      <c r="AF104" s="39" t="s">
        <v>1660</v>
      </c>
      <c r="AG104" s="38" t="s">
        <v>99</v>
      </c>
      <c r="AH104" s="39" t="s">
        <v>1660</v>
      </c>
      <c r="AI104" s="38" t="s">
        <v>94</v>
      </c>
      <c r="AJ104" s="39" t="s">
        <v>95</v>
      </c>
      <c r="AK104" s="38" t="s">
        <v>99</v>
      </c>
      <c r="AL104" s="39" t="s">
        <v>1661</v>
      </c>
      <c r="AM104" s="38" t="s">
        <v>94</v>
      </c>
      <c r="AN104" s="39" t="s">
        <v>95</v>
      </c>
      <c r="AO104" s="38" t="s">
        <v>94</v>
      </c>
      <c r="AP104" s="40" t="s">
        <v>95</v>
      </c>
      <c r="AQ104" s="38" t="s">
        <v>99</v>
      </c>
      <c r="AR104" s="40" t="s">
        <v>1661</v>
      </c>
      <c r="AS104" s="38" t="s">
        <v>94</v>
      </c>
      <c r="AT104" s="39" t="s">
        <v>95</v>
      </c>
      <c r="AU104" s="38" t="s">
        <v>94</v>
      </c>
      <c r="AV104" s="40" t="s">
        <v>95</v>
      </c>
      <c r="AW104" s="38" t="s">
        <v>94</v>
      </c>
      <c r="AX104" s="39" t="s">
        <v>95</v>
      </c>
      <c r="AY104" s="38" t="s">
        <v>94</v>
      </c>
      <c r="AZ104" s="39" t="s">
        <v>95</v>
      </c>
      <c r="BA104" s="38" t="s">
        <v>94</v>
      </c>
      <c r="BB104" s="39" t="s">
        <v>95</v>
      </c>
      <c r="BC104" s="38" t="s">
        <v>94</v>
      </c>
      <c r="BD104" s="39" t="s">
        <v>95</v>
      </c>
      <c r="BE104" s="38" t="s">
        <v>94</v>
      </c>
      <c r="BF104" s="40" t="s">
        <v>95</v>
      </c>
      <c r="BG104" s="38" t="s">
        <v>94</v>
      </c>
      <c r="BH104" s="39" t="s">
        <v>95</v>
      </c>
      <c r="BI104" s="38" t="s">
        <v>94</v>
      </c>
      <c r="BJ104" s="39" t="s">
        <v>95</v>
      </c>
      <c r="BK104" s="38" t="s">
        <v>94</v>
      </c>
      <c r="BL104" s="40" t="s">
        <v>95</v>
      </c>
      <c r="BM104" s="38" t="s">
        <v>94</v>
      </c>
      <c r="BN104" s="40" t="s">
        <v>95</v>
      </c>
      <c r="BO104" s="38" t="s">
        <v>94</v>
      </c>
      <c r="BP104" s="39" t="s">
        <v>95</v>
      </c>
      <c r="BQ104" s="38" t="s">
        <v>91</v>
      </c>
      <c r="BR104" s="39" t="s">
        <v>1662</v>
      </c>
      <c r="BS104" s="38" t="s">
        <v>91</v>
      </c>
      <c r="BT104" s="39" t="s">
        <v>1662</v>
      </c>
      <c r="BU104" s="38" t="s">
        <v>91</v>
      </c>
      <c r="BV104" s="39" t="s">
        <v>1662</v>
      </c>
      <c r="BW104" s="38" t="s">
        <v>94</v>
      </c>
      <c r="BX104" s="40" t="s">
        <v>95</v>
      </c>
      <c r="BY104" s="38" t="s">
        <v>91</v>
      </c>
      <c r="BZ104" s="39" t="s">
        <v>1662</v>
      </c>
      <c r="CA104" s="38" t="s">
        <v>94</v>
      </c>
      <c r="CB104" s="40" t="s">
        <v>95</v>
      </c>
      <c r="CC104" s="38" t="s">
        <v>99</v>
      </c>
      <c r="CD104" s="39" t="s">
        <v>1206</v>
      </c>
      <c r="CE104" s="38" t="s">
        <v>94</v>
      </c>
      <c r="CF104" s="39" t="s">
        <v>95</v>
      </c>
      <c r="CG104" s="38" t="s">
        <v>94</v>
      </c>
      <c r="CH104" s="39" t="s">
        <v>95</v>
      </c>
      <c r="CI104" s="38" t="s">
        <v>94</v>
      </c>
      <c r="CJ104" s="39" t="s">
        <v>95</v>
      </c>
      <c r="CK104" s="38" t="s">
        <v>94</v>
      </c>
      <c r="CL104" s="39" t="s">
        <v>95</v>
      </c>
      <c r="CM104" s="38" t="s">
        <v>93</v>
      </c>
      <c r="CN104" s="39" t="s">
        <v>1663</v>
      </c>
      <c r="CO104" s="38" t="s">
        <v>94</v>
      </c>
      <c r="CP104" s="39" t="s">
        <v>95</v>
      </c>
      <c r="CQ104" s="38" t="s">
        <v>94</v>
      </c>
      <c r="CR104" s="40" t="s">
        <v>95</v>
      </c>
      <c r="CS104" s="38" t="s">
        <v>92</v>
      </c>
      <c r="CT104" s="39" t="s">
        <v>1664</v>
      </c>
      <c r="CU104" s="38" t="s">
        <v>94</v>
      </c>
      <c r="CV104" s="39" t="s">
        <v>95</v>
      </c>
      <c r="CW104" s="41"/>
      <c r="CX104" s="41"/>
      <c r="CY104" s="41"/>
      <c r="CZ104" s="41"/>
      <c r="DA104" s="41"/>
      <c r="DB104" s="41"/>
      <c r="DC104" s="41"/>
      <c r="DD104" s="41"/>
      <c r="DE104" s="41"/>
      <c r="DF104" s="41"/>
      <c r="DG104" s="41"/>
      <c r="DH104" s="41"/>
      <c r="DI104" s="41"/>
      <c r="DJ104" s="41"/>
      <c r="DK104" s="41"/>
      <c r="DL104" s="41"/>
      <c r="DM104" s="41"/>
      <c r="DN104" s="41"/>
      <c r="DO104" s="41"/>
      <c r="DP104" s="41"/>
      <c r="DQ104" s="41"/>
      <c r="DR104" s="41"/>
      <c r="DS104" s="41"/>
      <c r="DT104" s="41"/>
      <c r="DU104" s="41"/>
      <c r="DV104" s="41"/>
      <c r="DW104" s="92"/>
      <c r="DX104" s="37"/>
      <c r="DY104" s="37"/>
      <c r="DZ104" s="37"/>
      <c r="EA104" s="37"/>
      <c r="EB104" s="37"/>
      <c r="EC104" s="44"/>
    </row>
    <row r="105" spans="1:133" s="44" customFormat="1" ht="31.5" customHeight="1" thickBot="1">
      <c r="A105" s="33">
        <v>103</v>
      </c>
      <c r="B105" s="43"/>
      <c r="C105" s="35" t="s">
        <v>1665</v>
      </c>
      <c r="D105" s="36" t="s">
        <v>303</v>
      </c>
      <c r="E105" s="37">
        <v>550</v>
      </c>
      <c r="F105" s="37" t="s">
        <v>244</v>
      </c>
      <c r="G105" s="38" t="s">
        <v>92</v>
      </c>
      <c r="H105" s="39" t="s">
        <v>1509</v>
      </c>
      <c r="I105" s="38" t="s">
        <v>92</v>
      </c>
      <c r="J105" s="39" t="s">
        <v>1509</v>
      </c>
      <c r="K105" s="38" t="s">
        <v>92</v>
      </c>
      <c r="L105" s="39" t="s">
        <v>1509</v>
      </c>
      <c r="M105" s="38" t="s">
        <v>99</v>
      </c>
      <c r="N105" s="39" t="s">
        <v>1509</v>
      </c>
      <c r="O105" s="38" t="s">
        <v>99</v>
      </c>
      <c r="P105" s="39" t="s">
        <v>1509</v>
      </c>
      <c r="Q105" s="38" t="s">
        <v>94</v>
      </c>
      <c r="R105" s="40" t="s">
        <v>1666</v>
      </c>
      <c r="S105" s="38" t="s">
        <v>92</v>
      </c>
      <c r="T105" s="39" t="s">
        <v>1667</v>
      </c>
      <c r="U105" s="38" t="s">
        <v>92</v>
      </c>
      <c r="V105" s="39" t="s">
        <v>1668</v>
      </c>
      <c r="W105" s="38" t="s">
        <v>91</v>
      </c>
      <c r="X105" s="40" t="s">
        <v>1669</v>
      </c>
      <c r="Y105" s="38" t="s">
        <v>89</v>
      </c>
      <c r="Z105" s="39" t="s">
        <v>1670</v>
      </c>
      <c r="AA105" s="38" t="s">
        <v>89</v>
      </c>
      <c r="AB105" s="40" t="s">
        <v>1671</v>
      </c>
      <c r="AC105" s="38" t="s">
        <v>99</v>
      </c>
      <c r="AD105" s="39" t="s">
        <v>1672</v>
      </c>
      <c r="AE105" s="38" t="s">
        <v>94</v>
      </c>
      <c r="AF105" s="39" t="s">
        <v>1673</v>
      </c>
      <c r="AG105" s="38" t="s">
        <v>94</v>
      </c>
      <c r="AH105" s="39" t="s">
        <v>1673</v>
      </c>
      <c r="AI105" s="38" t="s">
        <v>91</v>
      </c>
      <c r="AJ105" s="39" t="s">
        <v>1674</v>
      </c>
      <c r="AK105" s="38" t="s">
        <v>99</v>
      </c>
      <c r="AL105" s="39" t="s">
        <v>1675</v>
      </c>
      <c r="AM105" s="38" t="s">
        <v>94</v>
      </c>
      <c r="AN105" s="39" t="s">
        <v>95</v>
      </c>
      <c r="AO105" s="38" t="s">
        <v>94</v>
      </c>
      <c r="AP105" s="40" t="s">
        <v>95</v>
      </c>
      <c r="AQ105" s="38" t="s">
        <v>94</v>
      </c>
      <c r="AR105" s="40" t="s">
        <v>95</v>
      </c>
      <c r="AS105" s="38" t="s">
        <v>91</v>
      </c>
      <c r="AT105" s="39" t="s">
        <v>1676</v>
      </c>
      <c r="AU105" s="38" t="s">
        <v>91</v>
      </c>
      <c r="AV105" s="40" t="s">
        <v>381</v>
      </c>
      <c r="AW105" s="38" t="s">
        <v>91</v>
      </c>
      <c r="AX105" s="39" t="s">
        <v>1516</v>
      </c>
      <c r="AY105" s="38" t="s">
        <v>91</v>
      </c>
      <c r="AZ105" s="39" t="s">
        <v>1677</v>
      </c>
      <c r="BA105" s="38" t="s">
        <v>99</v>
      </c>
      <c r="BB105" s="39" t="s">
        <v>1517</v>
      </c>
      <c r="BC105" s="38" t="s">
        <v>99</v>
      </c>
      <c r="BD105" s="39" t="s">
        <v>1678</v>
      </c>
      <c r="BE105" s="38" t="s">
        <v>99</v>
      </c>
      <c r="BF105" s="40" t="s">
        <v>1679</v>
      </c>
      <c r="BG105" s="38" t="s">
        <v>99</v>
      </c>
      <c r="BH105" s="39" t="s">
        <v>1680</v>
      </c>
      <c r="BI105" s="38" t="s">
        <v>91</v>
      </c>
      <c r="BJ105" s="39" t="s">
        <v>1681</v>
      </c>
      <c r="BK105" s="38" t="s">
        <v>91</v>
      </c>
      <c r="BL105" s="40" t="s">
        <v>1682</v>
      </c>
      <c r="BM105" s="38" t="s">
        <v>91</v>
      </c>
      <c r="BN105" s="40" t="s">
        <v>1683</v>
      </c>
      <c r="BO105" s="38" t="s">
        <v>91</v>
      </c>
      <c r="BP105" s="39" t="s">
        <v>1684</v>
      </c>
      <c r="BQ105" s="38" t="s">
        <v>89</v>
      </c>
      <c r="BR105" s="39" t="s">
        <v>1520</v>
      </c>
      <c r="BS105" s="38" t="s">
        <v>89</v>
      </c>
      <c r="BT105" s="40" t="s">
        <v>187</v>
      </c>
      <c r="BU105" s="38" t="s">
        <v>94</v>
      </c>
      <c r="BV105" s="39" t="s">
        <v>95</v>
      </c>
      <c r="BW105" s="38" t="s">
        <v>94</v>
      </c>
      <c r="BX105" s="40" t="s">
        <v>95</v>
      </c>
      <c r="BY105" s="38" t="s">
        <v>94</v>
      </c>
      <c r="BZ105" s="39" t="s">
        <v>95</v>
      </c>
      <c r="CA105" s="38" t="s">
        <v>92</v>
      </c>
      <c r="CB105" s="40" t="s">
        <v>1685</v>
      </c>
      <c r="CC105" s="38" t="s">
        <v>93</v>
      </c>
      <c r="CD105" s="39" t="s">
        <v>1686</v>
      </c>
      <c r="CE105" s="38" t="s">
        <v>93</v>
      </c>
      <c r="CF105" s="39" t="s">
        <v>1687</v>
      </c>
      <c r="CG105" s="38" t="s">
        <v>94</v>
      </c>
      <c r="CH105" s="39" t="s">
        <v>95</v>
      </c>
      <c r="CI105" s="38" t="s">
        <v>93</v>
      </c>
      <c r="CJ105" s="39" t="s">
        <v>1524</v>
      </c>
      <c r="CK105" s="38" t="s">
        <v>94</v>
      </c>
      <c r="CL105" s="39" t="s">
        <v>95</v>
      </c>
      <c r="CM105" s="38" t="s">
        <v>94</v>
      </c>
      <c r="CN105" s="39" t="s">
        <v>95</v>
      </c>
      <c r="CO105" s="38" t="s">
        <v>99</v>
      </c>
      <c r="CP105" s="39" t="s">
        <v>1688</v>
      </c>
      <c r="CQ105" s="38" t="s">
        <v>91</v>
      </c>
      <c r="CR105" s="40" t="s">
        <v>1689</v>
      </c>
      <c r="CS105" s="38" t="s">
        <v>94</v>
      </c>
      <c r="CT105" s="39" t="s">
        <v>95</v>
      </c>
      <c r="CU105" s="38" t="s">
        <v>94</v>
      </c>
      <c r="CV105" s="39" t="s">
        <v>95</v>
      </c>
      <c r="CW105" s="41"/>
      <c r="CX105" s="41"/>
      <c r="CY105" s="41"/>
      <c r="CZ105" s="41"/>
      <c r="DA105" s="41"/>
      <c r="DB105" s="41"/>
      <c r="DC105" s="41"/>
      <c r="DD105" s="41"/>
      <c r="DE105" s="41"/>
      <c r="DF105" s="41"/>
      <c r="DG105" s="41"/>
      <c r="DH105" s="41"/>
      <c r="DI105" s="41"/>
      <c r="DJ105" s="41"/>
      <c r="DK105" s="41"/>
      <c r="DL105" s="41"/>
      <c r="DM105" s="41"/>
      <c r="DN105" s="41"/>
      <c r="DO105" s="41"/>
      <c r="DP105" s="41"/>
      <c r="DQ105" s="41"/>
      <c r="DR105" s="41"/>
      <c r="DS105" s="41"/>
      <c r="DT105" s="41"/>
      <c r="DU105" s="41"/>
      <c r="DV105" s="41"/>
      <c r="DW105" s="92"/>
      <c r="DX105" s="37"/>
      <c r="DY105" s="37"/>
      <c r="DZ105" s="37"/>
      <c r="EA105" s="37"/>
      <c r="EB105" s="37"/>
    </row>
    <row r="106" spans="1:133" s="44" customFormat="1" ht="31.5" customHeight="1" thickBot="1">
      <c r="A106" s="33">
        <v>104</v>
      </c>
      <c r="B106" s="43"/>
      <c r="C106" s="35" t="s">
        <v>1690</v>
      </c>
      <c r="D106" s="36" t="s">
        <v>1691</v>
      </c>
      <c r="E106" s="37">
        <v>562</v>
      </c>
      <c r="F106" s="37" t="s">
        <v>244</v>
      </c>
      <c r="G106" s="38" t="s">
        <v>91</v>
      </c>
      <c r="H106" s="39" t="s">
        <v>1692</v>
      </c>
      <c r="I106" s="38" t="s">
        <v>91</v>
      </c>
      <c r="J106" s="39" t="s">
        <v>1693</v>
      </c>
      <c r="K106" s="38" t="s">
        <v>91</v>
      </c>
      <c r="L106" s="39" t="s">
        <v>1694</v>
      </c>
      <c r="M106" s="38" t="s">
        <v>91</v>
      </c>
      <c r="N106" s="39" t="s">
        <v>1695</v>
      </c>
      <c r="O106" s="38" t="s">
        <v>91</v>
      </c>
      <c r="P106" s="39" t="s">
        <v>1695</v>
      </c>
      <c r="Q106" s="38" t="s">
        <v>94</v>
      </c>
      <c r="R106" s="40" t="s">
        <v>95</v>
      </c>
      <c r="S106" s="38" t="s">
        <v>91</v>
      </c>
      <c r="T106" s="39" t="s">
        <v>1696</v>
      </c>
      <c r="U106" s="38" t="s">
        <v>91</v>
      </c>
      <c r="V106" s="39" t="s">
        <v>1697</v>
      </c>
      <c r="W106" s="38" t="s">
        <v>94</v>
      </c>
      <c r="X106" s="40" t="s">
        <v>1698</v>
      </c>
      <c r="Y106" s="38" t="s">
        <v>91</v>
      </c>
      <c r="Z106" s="39" t="s">
        <v>1699</v>
      </c>
      <c r="AA106" s="38" t="s">
        <v>91</v>
      </c>
      <c r="AB106" s="40" t="s">
        <v>1700</v>
      </c>
      <c r="AC106" s="38" t="s">
        <v>91</v>
      </c>
      <c r="AD106" s="39" t="s">
        <v>1701</v>
      </c>
      <c r="AE106" s="38" t="s">
        <v>94</v>
      </c>
      <c r="AF106" s="39" t="s">
        <v>95</v>
      </c>
      <c r="AG106" s="38" t="s">
        <v>94</v>
      </c>
      <c r="AH106" s="39" t="s">
        <v>95</v>
      </c>
      <c r="AI106" s="38" t="s">
        <v>94</v>
      </c>
      <c r="AJ106" s="39" t="s">
        <v>95</v>
      </c>
      <c r="AK106" s="38" t="s">
        <v>94</v>
      </c>
      <c r="AL106" s="39" t="s">
        <v>95</v>
      </c>
      <c r="AM106" s="38" t="s">
        <v>94</v>
      </c>
      <c r="AN106" s="39" t="s">
        <v>95</v>
      </c>
      <c r="AO106" s="38" t="s">
        <v>94</v>
      </c>
      <c r="AP106" s="40" t="s">
        <v>95</v>
      </c>
      <c r="AQ106" s="38" t="s">
        <v>94</v>
      </c>
      <c r="AR106" s="40" t="s">
        <v>95</v>
      </c>
      <c r="AS106" s="38" t="s">
        <v>94</v>
      </c>
      <c r="AT106" s="39" t="s">
        <v>95</v>
      </c>
      <c r="AU106" s="38" t="s">
        <v>94</v>
      </c>
      <c r="AV106" s="40" t="s">
        <v>95</v>
      </c>
      <c r="AW106" s="38" t="s">
        <v>94</v>
      </c>
      <c r="AX106" s="39" t="s">
        <v>1702</v>
      </c>
      <c r="AY106" s="38" t="s">
        <v>94</v>
      </c>
      <c r="AZ106" s="39" t="s">
        <v>95</v>
      </c>
      <c r="BA106" s="38" t="s">
        <v>91</v>
      </c>
      <c r="BB106" s="39" t="s">
        <v>1703</v>
      </c>
      <c r="BC106" s="38" t="s">
        <v>91</v>
      </c>
      <c r="BD106" s="39" t="s">
        <v>267</v>
      </c>
      <c r="BE106" s="38" t="s">
        <v>91</v>
      </c>
      <c r="BF106" s="40" t="s">
        <v>1704</v>
      </c>
      <c r="BG106" s="38" t="s">
        <v>94</v>
      </c>
      <c r="BH106" s="39" t="s">
        <v>95</v>
      </c>
      <c r="BI106" s="38" t="s">
        <v>94</v>
      </c>
      <c r="BJ106" s="39" t="s">
        <v>95</v>
      </c>
      <c r="BK106" s="38" t="s">
        <v>94</v>
      </c>
      <c r="BL106" s="40" t="s">
        <v>95</v>
      </c>
      <c r="BM106" s="38" t="s">
        <v>94</v>
      </c>
      <c r="BN106" s="40" t="s">
        <v>95</v>
      </c>
      <c r="BO106" s="38" t="s">
        <v>94</v>
      </c>
      <c r="BP106" s="39" t="s">
        <v>1705</v>
      </c>
      <c r="BQ106" s="38" t="s">
        <v>91</v>
      </c>
      <c r="BR106" s="39" t="s">
        <v>1706</v>
      </c>
      <c r="BS106" s="38" t="s">
        <v>99</v>
      </c>
      <c r="BT106" s="40" t="s">
        <v>1707</v>
      </c>
      <c r="BU106" s="38" t="s">
        <v>94</v>
      </c>
      <c r="BV106" s="39" t="s">
        <v>95</v>
      </c>
      <c r="BW106" s="38" t="s">
        <v>94</v>
      </c>
      <c r="BX106" s="40" t="s">
        <v>95</v>
      </c>
      <c r="BY106" s="38" t="s">
        <v>94</v>
      </c>
      <c r="BZ106" s="39" t="s">
        <v>95</v>
      </c>
      <c r="CA106" s="38" t="s">
        <v>89</v>
      </c>
      <c r="CB106" s="40" t="s">
        <v>189</v>
      </c>
      <c r="CC106" s="38" t="s">
        <v>91</v>
      </c>
      <c r="CD106" s="39" t="s">
        <v>190</v>
      </c>
      <c r="CE106" s="38" t="s">
        <v>91</v>
      </c>
      <c r="CF106" s="39" t="s">
        <v>1708</v>
      </c>
      <c r="CG106" s="38" t="s">
        <v>89</v>
      </c>
      <c r="CH106" s="39" t="s">
        <v>1709</v>
      </c>
      <c r="CI106" s="38" t="s">
        <v>94</v>
      </c>
      <c r="CJ106" s="39" t="s">
        <v>95</v>
      </c>
      <c r="CK106" s="38" t="s">
        <v>94</v>
      </c>
      <c r="CL106" s="39" t="s">
        <v>95</v>
      </c>
      <c r="CM106" s="38" t="s">
        <v>94</v>
      </c>
      <c r="CN106" s="39" t="s">
        <v>95</v>
      </c>
      <c r="CO106" s="38" t="s">
        <v>94</v>
      </c>
      <c r="CP106" s="39" t="s">
        <v>95</v>
      </c>
      <c r="CQ106" s="38" t="s">
        <v>94</v>
      </c>
      <c r="CR106" s="40" t="s">
        <v>95</v>
      </c>
      <c r="CS106" s="38" t="s">
        <v>94</v>
      </c>
      <c r="CT106" s="39" t="s">
        <v>95</v>
      </c>
      <c r="CU106" s="38" t="s">
        <v>94</v>
      </c>
      <c r="CV106" s="39" t="s">
        <v>95</v>
      </c>
      <c r="CW106" s="41"/>
      <c r="CX106" s="41"/>
      <c r="CY106" s="41"/>
      <c r="CZ106" s="41"/>
      <c r="DA106" s="41"/>
      <c r="DB106" s="41"/>
      <c r="DC106" s="41"/>
      <c r="DD106" s="41"/>
      <c r="DE106" s="41"/>
      <c r="DF106" s="41"/>
      <c r="DG106" s="41"/>
      <c r="DH106" s="41"/>
      <c r="DI106" s="41"/>
      <c r="DJ106" s="41"/>
      <c r="DK106" s="41"/>
      <c r="DL106" s="41"/>
      <c r="DM106" s="41"/>
      <c r="DN106" s="41"/>
      <c r="DO106" s="41"/>
      <c r="DP106" s="41"/>
      <c r="DQ106" s="41"/>
      <c r="DR106" s="41"/>
      <c r="DS106" s="41"/>
      <c r="DT106" s="41"/>
      <c r="DU106" s="41"/>
      <c r="DV106" s="41"/>
      <c r="DW106" s="92"/>
      <c r="DX106" s="37"/>
      <c r="DY106" s="37"/>
      <c r="DZ106" s="37"/>
      <c r="EA106" s="37"/>
      <c r="EB106" s="37"/>
    </row>
    <row r="107" spans="1:133" s="44" customFormat="1" ht="31.5" customHeight="1" thickBot="1">
      <c r="A107" s="33">
        <v>105</v>
      </c>
      <c r="B107" s="43"/>
      <c r="C107" s="35" t="s">
        <v>1710</v>
      </c>
      <c r="D107" s="36" t="s">
        <v>668</v>
      </c>
      <c r="E107" s="37">
        <v>566</v>
      </c>
      <c r="F107" s="37" t="s">
        <v>244</v>
      </c>
      <c r="G107" s="38" t="s">
        <v>94</v>
      </c>
      <c r="H107" s="39" t="s">
        <v>1478</v>
      </c>
      <c r="I107" s="38" t="s">
        <v>94</v>
      </c>
      <c r="J107" s="39" t="s">
        <v>1478</v>
      </c>
      <c r="K107" s="38" t="s">
        <v>94</v>
      </c>
      <c r="L107" s="39" t="s">
        <v>1478</v>
      </c>
      <c r="M107" s="38" t="s">
        <v>92</v>
      </c>
      <c r="N107" s="39" t="s">
        <v>1711</v>
      </c>
      <c r="O107" s="38" t="s">
        <v>99</v>
      </c>
      <c r="P107" s="39" t="s">
        <v>1712</v>
      </c>
      <c r="Q107" s="38" t="s">
        <v>94</v>
      </c>
      <c r="R107" s="40" t="s">
        <v>95</v>
      </c>
      <c r="S107" s="38" t="s">
        <v>94</v>
      </c>
      <c r="T107" s="39" t="s">
        <v>1713</v>
      </c>
      <c r="U107" s="38" t="s">
        <v>91</v>
      </c>
      <c r="V107" s="39" t="s">
        <v>1714</v>
      </c>
      <c r="W107" s="38" t="s">
        <v>94</v>
      </c>
      <c r="X107" s="40" t="s">
        <v>95</v>
      </c>
      <c r="Y107" s="38" t="s">
        <v>636</v>
      </c>
      <c r="Z107" s="39" t="s">
        <v>1579</v>
      </c>
      <c r="AA107" s="38" t="s">
        <v>636</v>
      </c>
      <c r="AB107" s="40" t="s">
        <v>1580</v>
      </c>
      <c r="AC107" s="38" t="s">
        <v>99</v>
      </c>
      <c r="AD107" s="39" t="s">
        <v>1715</v>
      </c>
      <c r="AE107" s="38" t="s">
        <v>94</v>
      </c>
      <c r="AF107" s="39" t="s">
        <v>95</v>
      </c>
      <c r="AG107" s="38" t="s">
        <v>94</v>
      </c>
      <c r="AH107" s="39" t="s">
        <v>95</v>
      </c>
      <c r="AI107" s="38" t="s">
        <v>94</v>
      </c>
      <c r="AJ107" s="39" t="s">
        <v>95</v>
      </c>
      <c r="AK107" s="38" t="s">
        <v>94</v>
      </c>
      <c r="AL107" s="39" t="s">
        <v>95</v>
      </c>
      <c r="AM107" s="38" t="s">
        <v>94</v>
      </c>
      <c r="AN107" s="39" t="s">
        <v>95</v>
      </c>
      <c r="AO107" s="38" t="s">
        <v>94</v>
      </c>
      <c r="AP107" s="40" t="s">
        <v>95</v>
      </c>
      <c r="AQ107" s="38" t="s">
        <v>94</v>
      </c>
      <c r="AR107" s="40" t="s">
        <v>95</v>
      </c>
      <c r="AS107" s="38" t="s">
        <v>94</v>
      </c>
      <c r="AT107" s="39" t="s">
        <v>95</v>
      </c>
      <c r="AU107" s="38" t="s">
        <v>94</v>
      </c>
      <c r="AV107" s="40" t="s">
        <v>95</v>
      </c>
      <c r="AW107" s="38" t="s">
        <v>94</v>
      </c>
      <c r="AX107" s="39" t="s">
        <v>95</v>
      </c>
      <c r="AY107" s="38" t="s">
        <v>94</v>
      </c>
      <c r="AZ107" s="39" t="s">
        <v>95</v>
      </c>
      <c r="BA107" s="38" t="s">
        <v>99</v>
      </c>
      <c r="BB107" s="39" t="s">
        <v>1703</v>
      </c>
      <c r="BC107" s="38" t="s">
        <v>94</v>
      </c>
      <c r="BD107" s="39" t="s">
        <v>95</v>
      </c>
      <c r="BE107" s="38" t="s">
        <v>94</v>
      </c>
      <c r="BF107" s="40" t="s">
        <v>95</v>
      </c>
      <c r="BG107" s="38" t="s">
        <v>94</v>
      </c>
      <c r="BH107" s="39" t="s">
        <v>95</v>
      </c>
      <c r="BI107" s="38" t="s">
        <v>94</v>
      </c>
      <c r="BJ107" s="39" t="s">
        <v>95</v>
      </c>
      <c r="BK107" s="38" t="s">
        <v>94</v>
      </c>
      <c r="BL107" s="40" t="s">
        <v>95</v>
      </c>
      <c r="BM107" s="38" t="s">
        <v>94</v>
      </c>
      <c r="BN107" s="40" t="s">
        <v>95</v>
      </c>
      <c r="BO107" s="38" t="s">
        <v>94</v>
      </c>
      <c r="BP107" s="39" t="s">
        <v>1643</v>
      </c>
      <c r="BQ107" s="38" t="s">
        <v>94</v>
      </c>
      <c r="BR107" s="39" t="s">
        <v>95</v>
      </c>
      <c r="BS107" s="38" t="s">
        <v>156</v>
      </c>
      <c r="BT107" s="40" t="s">
        <v>1592</v>
      </c>
      <c r="BU107" s="38" t="s">
        <v>94</v>
      </c>
      <c r="BV107" s="39" t="s">
        <v>95</v>
      </c>
      <c r="BW107" s="38" t="s">
        <v>94</v>
      </c>
      <c r="BX107" s="40" t="s">
        <v>95</v>
      </c>
      <c r="BY107" s="38" t="s">
        <v>94</v>
      </c>
      <c r="BZ107" s="39" t="s">
        <v>95</v>
      </c>
      <c r="CA107" s="38" t="s">
        <v>92</v>
      </c>
      <c r="CB107" s="40" t="s">
        <v>189</v>
      </c>
      <c r="CC107" s="38" t="s">
        <v>89</v>
      </c>
      <c r="CD107" s="39" t="s">
        <v>1716</v>
      </c>
      <c r="CE107" s="38" t="s">
        <v>94</v>
      </c>
      <c r="CF107" s="39" t="s">
        <v>95</v>
      </c>
      <c r="CG107" s="38" t="s">
        <v>94</v>
      </c>
      <c r="CH107" s="39" t="s">
        <v>95</v>
      </c>
      <c r="CI107" s="38" t="s">
        <v>94</v>
      </c>
      <c r="CJ107" s="39" t="s">
        <v>95</v>
      </c>
      <c r="CK107" s="38" t="s">
        <v>94</v>
      </c>
      <c r="CL107" s="39" t="s">
        <v>95</v>
      </c>
      <c r="CM107" s="38" t="s">
        <v>94</v>
      </c>
      <c r="CN107" s="39" t="s">
        <v>95</v>
      </c>
      <c r="CO107" s="38" t="s">
        <v>275</v>
      </c>
      <c r="CP107" s="39" t="s">
        <v>1717</v>
      </c>
      <c r="CQ107" s="38" t="s">
        <v>94</v>
      </c>
      <c r="CR107" s="40" t="s">
        <v>95</v>
      </c>
      <c r="CS107" s="38" t="s">
        <v>94</v>
      </c>
      <c r="CT107" s="39" t="s">
        <v>95</v>
      </c>
      <c r="CU107" s="38" t="s">
        <v>94</v>
      </c>
      <c r="CV107" s="39" t="s">
        <v>95</v>
      </c>
      <c r="CW107" s="41"/>
      <c r="CX107" s="41"/>
      <c r="CY107" s="41"/>
      <c r="CZ107" s="41"/>
      <c r="DA107" s="41"/>
      <c r="DB107" s="41"/>
      <c r="DC107" s="41"/>
      <c r="DD107" s="41"/>
      <c r="DE107" s="41"/>
      <c r="DF107" s="41"/>
      <c r="DG107" s="41"/>
      <c r="DH107" s="41"/>
      <c r="DI107" s="41"/>
      <c r="DJ107" s="41"/>
      <c r="DK107" s="41"/>
      <c r="DL107" s="41"/>
      <c r="DM107" s="41"/>
      <c r="DN107" s="41"/>
      <c r="DO107" s="41"/>
      <c r="DP107" s="41"/>
      <c r="DQ107" s="41"/>
      <c r="DR107" s="41"/>
      <c r="DS107" s="41"/>
      <c r="DT107" s="41"/>
      <c r="DU107" s="41"/>
      <c r="DV107" s="41"/>
      <c r="DW107" s="92"/>
      <c r="DX107" s="37"/>
      <c r="DY107" s="37"/>
      <c r="DZ107" s="37"/>
      <c r="EA107" s="37"/>
      <c r="EB107" s="37"/>
    </row>
    <row r="108" spans="1:133" s="44" customFormat="1" ht="31.5" customHeight="1" thickBot="1">
      <c r="A108" s="33">
        <v>106</v>
      </c>
      <c r="B108" s="43"/>
      <c r="C108" s="35" t="s">
        <v>1718</v>
      </c>
      <c r="D108" s="36" t="s">
        <v>200</v>
      </c>
      <c r="E108" s="37">
        <v>329</v>
      </c>
      <c r="F108" s="37" t="s">
        <v>244</v>
      </c>
      <c r="G108" s="38" t="s">
        <v>93</v>
      </c>
      <c r="H108" s="39" t="s">
        <v>1719</v>
      </c>
      <c r="I108" s="38" t="s">
        <v>93</v>
      </c>
      <c r="J108" s="39" t="s">
        <v>1720</v>
      </c>
      <c r="K108" s="38" t="s">
        <v>94</v>
      </c>
      <c r="L108" s="39" t="s">
        <v>1721</v>
      </c>
      <c r="M108" s="38" t="s">
        <v>94</v>
      </c>
      <c r="N108" s="39" t="s">
        <v>95</v>
      </c>
      <c r="O108" s="38" t="s">
        <v>94</v>
      </c>
      <c r="P108" s="39" t="s">
        <v>95</v>
      </c>
      <c r="Q108" s="38" t="s">
        <v>91</v>
      </c>
      <c r="R108" s="40" t="s">
        <v>1722</v>
      </c>
      <c r="S108" s="38" t="s">
        <v>99</v>
      </c>
      <c r="T108" s="39" t="s">
        <v>1723</v>
      </c>
      <c r="U108" s="38" t="s">
        <v>89</v>
      </c>
      <c r="V108" s="39" t="s">
        <v>1724</v>
      </c>
      <c r="W108" s="38" t="s">
        <v>94</v>
      </c>
      <c r="X108" s="40" t="s">
        <v>95</v>
      </c>
      <c r="Y108" s="38" t="s">
        <v>92</v>
      </c>
      <c r="Z108" s="39" t="s">
        <v>1725</v>
      </c>
      <c r="AA108" s="38" t="s">
        <v>92</v>
      </c>
      <c r="AB108" s="40" t="s">
        <v>1726</v>
      </c>
      <c r="AC108" s="38" t="s">
        <v>91</v>
      </c>
      <c r="AD108" s="39" t="s">
        <v>1727</v>
      </c>
      <c r="AE108" s="38" t="s">
        <v>94</v>
      </c>
      <c r="AF108" s="39" t="s">
        <v>1728</v>
      </c>
      <c r="AG108" s="38" t="s">
        <v>94</v>
      </c>
      <c r="AH108" s="39" t="s">
        <v>1729</v>
      </c>
      <c r="AI108" s="38" t="s">
        <v>94</v>
      </c>
      <c r="AJ108" s="39" t="s">
        <v>95</v>
      </c>
      <c r="AK108" s="38" t="s">
        <v>99</v>
      </c>
      <c r="AL108" s="39" t="s">
        <v>1730</v>
      </c>
      <c r="AM108" s="38" t="s">
        <v>94</v>
      </c>
      <c r="AN108" s="39" t="s">
        <v>95</v>
      </c>
      <c r="AO108" s="38" t="s">
        <v>94</v>
      </c>
      <c r="AP108" s="40" t="s">
        <v>95</v>
      </c>
      <c r="AQ108" s="38" t="s">
        <v>99</v>
      </c>
      <c r="AR108" s="40" t="s">
        <v>1731</v>
      </c>
      <c r="AS108" s="38" t="s">
        <v>99</v>
      </c>
      <c r="AT108" s="39" t="s">
        <v>1732</v>
      </c>
      <c r="AU108" s="38" t="s">
        <v>94</v>
      </c>
      <c r="AV108" s="40" t="s">
        <v>1733</v>
      </c>
      <c r="AW108" s="38" t="s">
        <v>91</v>
      </c>
      <c r="AX108" s="39" t="s">
        <v>382</v>
      </c>
      <c r="AY108" s="38" t="s">
        <v>94</v>
      </c>
      <c r="AZ108" s="39" t="s">
        <v>95</v>
      </c>
      <c r="BA108" s="38" t="s">
        <v>92</v>
      </c>
      <c r="BB108" s="39" t="s">
        <v>1451</v>
      </c>
      <c r="BC108" s="38" t="s">
        <v>92</v>
      </c>
      <c r="BD108" s="39" t="s">
        <v>267</v>
      </c>
      <c r="BE108" s="38" t="s">
        <v>94</v>
      </c>
      <c r="BF108" s="40" t="s">
        <v>95</v>
      </c>
      <c r="BG108" s="38" t="s">
        <v>94</v>
      </c>
      <c r="BH108" s="39" t="s">
        <v>95</v>
      </c>
      <c r="BI108" s="38" t="s">
        <v>94</v>
      </c>
      <c r="BJ108" s="39" t="s">
        <v>95</v>
      </c>
      <c r="BK108" s="38" t="s">
        <v>94</v>
      </c>
      <c r="BL108" s="40" t="s">
        <v>95</v>
      </c>
      <c r="BM108" s="38" t="s">
        <v>94</v>
      </c>
      <c r="BN108" s="40" t="s">
        <v>95</v>
      </c>
      <c r="BO108" s="38" t="s">
        <v>94</v>
      </c>
      <c r="BP108" s="39" t="s">
        <v>95</v>
      </c>
      <c r="BQ108" s="38" t="s">
        <v>93</v>
      </c>
      <c r="BR108" s="39" t="s">
        <v>1734</v>
      </c>
      <c r="BS108" s="38" t="s">
        <v>89</v>
      </c>
      <c r="BT108" s="40" t="s">
        <v>1735</v>
      </c>
      <c r="BU108" s="38" t="s">
        <v>89</v>
      </c>
      <c r="BV108" s="39" t="s">
        <v>1736</v>
      </c>
      <c r="BW108" s="38" t="s">
        <v>94</v>
      </c>
      <c r="BX108" s="40" t="s">
        <v>95</v>
      </c>
      <c r="BY108" s="38" t="s">
        <v>99</v>
      </c>
      <c r="BZ108" s="39" t="s">
        <v>1737</v>
      </c>
      <c r="CA108" s="38" t="s">
        <v>94</v>
      </c>
      <c r="CB108" s="40" t="s">
        <v>95</v>
      </c>
      <c r="CC108" s="38" t="s">
        <v>91</v>
      </c>
      <c r="CD108" s="39" t="s">
        <v>1738</v>
      </c>
      <c r="CE108" s="38" t="s">
        <v>94</v>
      </c>
      <c r="CF108" s="39" t="s">
        <v>95</v>
      </c>
      <c r="CG108" s="38" t="s">
        <v>94</v>
      </c>
      <c r="CH108" s="39" t="s">
        <v>95</v>
      </c>
      <c r="CI108" s="38" t="s">
        <v>94</v>
      </c>
      <c r="CJ108" s="39" t="s">
        <v>95</v>
      </c>
      <c r="CK108" s="38" t="s">
        <v>94</v>
      </c>
      <c r="CL108" s="39" t="s">
        <v>95</v>
      </c>
      <c r="CM108" s="38" t="s">
        <v>94</v>
      </c>
      <c r="CN108" s="39" t="s">
        <v>95</v>
      </c>
      <c r="CO108" s="38" t="s">
        <v>91</v>
      </c>
      <c r="CP108" s="39" t="s">
        <v>1739</v>
      </c>
      <c r="CQ108" s="38" t="s">
        <v>94</v>
      </c>
      <c r="CR108" s="40" t="s">
        <v>95</v>
      </c>
      <c r="CS108" s="38" t="s">
        <v>94</v>
      </c>
      <c r="CT108" s="39" t="s">
        <v>95</v>
      </c>
      <c r="CU108" s="38" t="s">
        <v>92</v>
      </c>
      <c r="CV108" s="39" t="s">
        <v>1740</v>
      </c>
      <c r="CW108" s="41"/>
      <c r="CX108" s="41"/>
      <c r="CY108" s="41"/>
      <c r="CZ108" s="41"/>
      <c r="DA108" s="41"/>
      <c r="DB108" s="41"/>
      <c r="DC108" s="41"/>
      <c r="DD108" s="41"/>
      <c r="DE108" s="41"/>
      <c r="DF108" s="41"/>
      <c r="DG108" s="41"/>
      <c r="DH108" s="41"/>
      <c r="DI108" s="41"/>
      <c r="DJ108" s="41"/>
      <c r="DK108" s="41"/>
      <c r="DL108" s="41"/>
      <c r="DM108" s="41"/>
      <c r="DN108" s="41"/>
      <c r="DO108" s="41"/>
      <c r="DP108" s="41"/>
      <c r="DQ108" s="41"/>
      <c r="DR108" s="41"/>
      <c r="DS108" s="41"/>
      <c r="DT108" s="41"/>
      <c r="DU108" s="41"/>
      <c r="DV108" s="41"/>
      <c r="DW108" s="92" t="s">
        <v>1741</v>
      </c>
      <c r="DX108" s="37"/>
      <c r="DY108" s="37"/>
      <c r="DZ108" s="37"/>
      <c r="EA108" s="37"/>
      <c r="EB108" s="37"/>
    </row>
    <row r="109" spans="1:133" s="44" customFormat="1" ht="31.5" customHeight="1" thickBot="1">
      <c r="A109" s="33">
        <v>107</v>
      </c>
      <c r="B109" s="43"/>
      <c r="C109" s="35" t="s">
        <v>1742</v>
      </c>
      <c r="D109" s="36" t="s">
        <v>200</v>
      </c>
      <c r="E109" s="37">
        <v>345</v>
      </c>
      <c r="F109" s="37" t="s">
        <v>244</v>
      </c>
      <c r="G109" s="38" t="s">
        <v>92</v>
      </c>
      <c r="H109" s="39" t="s">
        <v>1719</v>
      </c>
      <c r="I109" s="38" t="s">
        <v>92</v>
      </c>
      <c r="J109" s="39" t="s">
        <v>1720</v>
      </c>
      <c r="K109" s="38" t="s">
        <v>94</v>
      </c>
      <c r="L109" s="39" t="s">
        <v>95</v>
      </c>
      <c r="M109" s="38" t="s">
        <v>94</v>
      </c>
      <c r="N109" s="39" t="s">
        <v>95</v>
      </c>
      <c r="O109" s="38" t="s">
        <v>94</v>
      </c>
      <c r="P109" s="39" t="s">
        <v>95</v>
      </c>
      <c r="Q109" s="38" t="s">
        <v>91</v>
      </c>
      <c r="R109" s="40" t="s">
        <v>1743</v>
      </c>
      <c r="S109" s="38" t="s">
        <v>99</v>
      </c>
      <c r="T109" s="39" t="s">
        <v>1744</v>
      </c>
      <c r="U109" s="38" t="s">
        <v>99</v>
      </c>
      <c r="V109" s="39" t="s">
        <v>1745</v>
      </c>
      <c r="W109" s="38" t="s">
        <v>94</v>
      </c>
      <c r="X109" s="40" t="s">
        <v>95</v>
      </c>
      <c r="Y109" s="38" t="s">
        <v>89</v>
      </c>
      <c r="Z109" s="39" t="s">
        <v>1746</v>
      </c>
      <c r="AA109" s="38" t="s">
        <v>99</v>
      </c>
      <c r="AB109" s="40" t="s">
        <v>1726</v>
      </c>
      <c r="AC109" s="38" t="s">
        <v>94</v>
      </c>
      <c r="AD109" s="39" t="s">
        <v>632</v>
      </c>
      <c r="AE109" s="38" t="s">
        <v>94</v>
      </c>
      <c r="AF109" s="39" t="s">
        <v>95</v>
      </c>
      <c r="AG109" s="38" t="s">
        <v>94</v>
      </c>
      <c r="AH109" s="39" t="s">
        <v>95</v>
      </c>
      <c r="AI109" s="38" t="s">
        <v>94</v>
      </c>
      <c r="AJ109" s="39" t="s">
        <v>95</v>
      </c>
      <c r="AK109" s="38" t="s">
        <v>99</v>
      </c>
      <c r="AL109" s="39" t="s">
        <v>1747</v>
      </c>
      <c r="AM109" s="38" t="s">
        <v>94</v>
      </c>
      <c r="AN109" s="39" t="s">
        <v>95</v>
      </c>
      <c r="AO109" s="38" t="s">
        <v>94</v>
      </c>
      <c r="AP109" s="40" t="s">
        <v>95</v>
      </c>
      <c r="AQ109" s="38" t="s">
        <v>91</v>
      </c>
      <c r="AR109" s="40" t="s">
        <v>1748</v>
      </c>
      <c r="AS109" s="38" t="s">
        <v>99</v>
      </c>
      <c r="AT109" s="39" t="s">
        <v>1732</v>
      </c>
      <c r="AU109" s="38" t="s">
        <v>94</v>
      </c>
      <c r="AV109" s="40" t="s">
        <v>95</v>
      </c>
      <c r="AW109" s="38" t="s">
        <v>91</v>
      </c>
      <c r="AX109" s="39" t="s">
        <v>382</v>
      </c>
      <c r="AY109" s="38" t="s">
        <v>94</v>
      </c>
      <c r="AZ109" s="39" t="s">
        <v>95</v>
      </c>
      <c r="BA109" s="38" t="s">
        <v>89</v>
      </c>
      <c r="BB109" s="39" t="s">
        <v>1451</v>
      </c>
      <c r="BC109" s="38" t="s">
        <v>89</v>
      </c>
      <c r="BD109" s="39" t="s">
        <v>1749</v>
      </c>
      <c r="BE109" s="38" t="s">
        <v>94</v>
      </c>
      <c r="BF109" s="40" t="s">
        <v>95</v>
      </c>
      <c r="BG109" s="38" t="s">
        <v>94</v>
      </c>
      <c r="BH109" s="39" t="s">
        <v>95</v>
      </c>
      <c r="BI109" s="38" t="s">
        <v>94</v>
      </c>
      <c r="BJ109" s="39" t="s">
        <v>95</v>
      </c>
      <c r="BK109" s="38" t="s">
        <v>91</v>
      </c>
      <c r="BL109" s="40" t="s">
        <v>1750</v>
      </c>
      <c r="BM109" s="38" t="s">
        <v>94</v>
      </c>
      <c r="BN109" s="40" t="s">
        <v>95</v>
      </c>
      <c r="BO109" s="38" t="s">
        <v>94</v>
      </c>
      <c r="BP109" s="39" t="s">
        <v>95</v>
      </c>
      <c r="BQ109" s="38" t="s">
        <v>92</v>
      </c>
      <c r="BR109" s="39" t="s">
        <v>1734</v>
      </c>
      <c r="BS109" s="38" t="s">
        <v>89</v>
      </c>
      <c r="BT109" s="40" t="s">
        <v>1735</v>
      </c>
      <c r="BU109" s="38" t="s">
        <v>91</v>
      </c>
      <c r="BV109" s="39" t="s">
        <v>1736</v>
      </c>
      <c r="BW109" s="38" t="s">
        <v>94</v>
      </c>
      <c r="BX109" s="40" t="s">
        <v>95</v>
      </c>
      <c r="BY109" s="38" t="s">
        <v>91</v>
      </c>
      <c r="BZ109" s="39" t="s">
        <v>1737</v>
      </c>
      <c r="CA109" s="38" t="s">
        <v>94</v>
      </c>
      <c r="CB109" s="40" t="s">
        <v>95</v>
      </c>
      <c r="CC109" s="38" t="s">
        <v>91</v>
      </c>
      <c r="CD109" s="39" t="s">
        <v>1751</v>
      </c>
      <c r="CE109" s="38" t="s">
        <v>94</v>
      </c>
      <c r="CF109" s="39" t="s">
        <v>95</v>
      </c>
      <c r="CG109" s="38" t="s">
        <v>94</v>
      </c>
      <c r="CH109" s="39" t="s">
        <v>95</v>
      </c>
      <c r="CI109" s="38" t="s">
        <v>94</v>
      </c>
      <c r="CJ109" s="39" t="s">
        <v>95</v>
      </c>
      <c r="CK109" s="38" t="s">
        <v>94</v>
      </c>
      <c r="CL109" s="39" t="s">
        <v>95</v>
      </c>
      <c r="CM109" s="38" t="s">
        <v>94</v>
      </c>
      <c r="CN109" s="39" t="s">
        <v>95</v>
      </c>
      <c r="CO109" s="38" t="s">
        <v>91</v>
      </c>
      <c r="CP109" s="39" t="s">
        <v>1739</v>
      </c>
      <c r="CQ109" s="38" t="s">
        <v>94</v>
      </c>
      <c r="CR109" s="40" t="s">
        <v>95</v>
      </c>
      <c r="CS109" s="38" t="s">
        <v>94</v>
      </c>
      <c r="CT109" s="39" t="s">
        <v>95</v>
      </c>
      <c r="CU109" s="38" t="s">
        <v>89</v>
      </c>
      <c r="CV109" s="39" t="s">
        <v>1752</v>
      </c>
      <c r="CW109" s="41"/>
      <c r="CX109" s="41"/>
      <c r="CY109" s="41"/>
      <c r="CZ109" s="41"/>
      <c r="DA109" s="41"/>
      <c r="DB109" s="41"/>
      <c r="DC109" s="41"/>
      <c r="DD109" s="41"/>
      <c r="DE109" s="41"/>
      <c r="DF109" s="41"/>
      <c r="DG109" s="41"/>
      <c r="DH109" s="41"/>
      <c r="DI109" s="41"/>
      <c r="DJ109" s="41"/>
      <c r="DK109" s="41"/>
      <c r="DL109" s="41"/>
      <c r="DM109" s="41"/>
      <c r="DN109" s="41"/>
      <c r="DO109" s="41"/>
      <c r="DP109" s="41"/>
      <c r="DQ109" s="41"/>
      <c r="DR109" s="41"/>
      <c r="DS109" s="41"/>
      <c r="DT109" s="41"/>
      <c r="DU109" s="41"/>
      <c r="DV109" s="41"/>
      <c r="DW109" s="92" t="s">
        <v>1741</v>
      </c>
      <c r="DX109" s="37"/>
      <c r="DY109" s="37"/>
      <c r="DZ109" s="37"/>
      <c r="EA109" s="37"/>
      <c r="EB109" s="37"/>
    </row>
    <row r="110" spans="1:133" s="42" customFormat="1" ht="31.5" customHeight="1" thickBot="1">
      <c r="A110" s="33">
        <v>108</v>
      </c>
      <c r="B110" s="43"/>
      <c r="C110" s="35" t="s">
        <v>1753</v>
      </c>
      <c r="D110" s="36" t="s">
        <v>1754</v>
      </c>
      <c r="E110" s="37">
        <v>643</v>
      </c>
      <c r="F110" s="37" t="s">
        <v>88</v>
      </c>
      <c r="G110" s="38" t="s">
        <v>99</v>
      </c>
      <c r="H110" s="39" t="s">
        <v>1755</v>
      </c>
      <c r="I110" s="38" t="s">
        <v>99</v>
      </c>
      <c r="J110" s="39" t="s">
        <v>1756</v>
      </c>
      <c r="K110" s="38" t="s">
        <v>99</v>
      </c>
      <c r="L110" s="39" t="s">
        <v>1755</v>
      </c>
      <c r="M110" s="38" t="s">
        <v>94</v>
      </c>
      <c r="N110" s="39" t="s">
        <v>1757</v>
      </c>
      <c r="O110" s="38" t="s">
        <v>94</v>
      </c>
      <c r="P110" s="39" t="s">
        <v>1757</v>
      </c>
      <c r="Q110" s="38" t="s">
        <v>94</v>
      </c>
      <c r="R110" s="40" t="s">
        <v>95</v>
      </c>
      <c r="S110" s="38" t="s">
        <v>94</v>
      </c>
      <c r="T110" s="39" t="s">
        <v>95</v>
      </c>
      <c r="U110" s="38" t="s">
        <v>94</v>
      </c>
      <c r="V110" s="39" t="s">
        <v>1758</v>
      </c>
      <c r="W110" s="38" t="s">
        <v>156</v>
      </c>
      <c r="X110" s="40" t="s">
        <v>1759</v>
      </c>
      <c r="Y110" s="38" t="s">
        <v>94</v>
      </c>
      <c r="Z110" s="39" t="s">
        <v>95</v>
      </c>
      <c r="AA110" s="38" t="s">
        <v>94</v>
      </c>
      <c r="AB110" s="40" t="s">
        <v>95</v>
      </c>
      <c r="AC110" s="38" t="s">
        <v>94</v>
      </c>
      <c r="AD110" s="39" t="s">
        <v>95</v>
      </c>
      <c r="AE110" s="38" t="s">
        <v>94</v>
      </c>
      <c r="AF110" s="39" t="s">
        <v>95</v>
      </c>
      <c r="AG110" s="38" t="s">
        <v>94</v>
      </c>
      <c r="AH110" s="39" t="s">
        <v>95</v>
      </c>
      <c r="AI110" s="38" t="s">
        <v>94</v>
      </c>
      <c r="AJ110" s="39" t="s">
        <v>95</v>
      </c>
      <c r="AK110" s="38" t="s">
        <v>94</v>
      </c>
      <c r="AL110" s="39" t="s">
        <v>95</v>
      </c>
      <c r="AM110" s="38" t="s">
        <v>94</v>
      </c>
      <c r="AN110" s="39" t="s">
        <v>95</v>
      </c>
      <c r="AO110" s="38" t="s">
        <v>94</v>
      </c>
      <c r="AP110" s="40" t="s">
        <v>95</v>
      </c>
      <c r="AQ110" s="38" t="s">
        <v>94</v>
      </c>
      <c r="AR110" s="40" t="s">
        <v>95</v>
      </c>
      <c r="AS110" s="38" t="s">
        <v>94</v>
      </c>
      <c r="AT110" s="39" t="s">
        <v>95</v>
      </c>
      <c r="AU110" s="38" t="s">
        <v>94</v>
      </c>
      <c r="AV110" s="40" t="s">
        <v>95</v>
      </c>
      <c r="AW110" s="38" t="s">
        <v>94</v>
      </c>
      <c r="AX110" s="39" t="s">
        <v>95</v>
      </c>
      <c r="AY110" s="38" t="s">
        <v>94</v>
      </c>
      <c r="AZ110" s="39" t="s">
        <v>95</v>
      </c>
      <c r="BA110" s="38" t="s">
        <v>99</v>
      </c>
      <c r="BB110" s="39" t="s">
        <v>1517</v>
      </c>
      <c r="BC110" s="38" t="s">
        <v>94</v>
      </c>
      <c r="BD110" s="39" t="s">
        <v>95</v>
      </c>
      <c r="BE110" s="38" t="s">
        <v>94</v>
      </c>
      <c r="BF110" s="40" t="s">
        <v>95</v>
      </c>
      <c r="BG110" s="38" t="s">
        <v>94</v>
      </c>
      <c r="BH110" s="39" t="s">
        <v>95</v>
      </c>
      <c r="BI110" s="38" t="s">
        <v>94</v>
      </c>
      <c r="BJ110" s="39" t="s">
        <v>95</v>
      </c>
      <c r="BK110" s="38" t="s">
        <v>94</v>
      </c>
      <c r="BL110" s="40" t="s">
        <v>95</v>
      </c>
      <c r="BM110" s="38" t="s">
        <v>94</v>
      </c>
      <c r="BN110" s="40" t="s">
        <v>95</v>
      </c>
      <c r="BO110" s="38" t="s">
        <v>99</v>
      </c>
      <c r="BP110" s="39" t="s">
        <v>1760</v>
      </c>
      <c r="BQ110" s="38" t="s">
        <v>94</v>
      </c>
      <c r="BR110" s="39" t="s">
        <v>95</v>
      </c>
      <c r="BS110" s="38" t="s">
        <v>89</v>
      </c>
      <c r="BT110" s="40" t="s">
        <v>1761</v>
      </c>
      <c r="BU110" s="38" t="s">
        <v>94</v>
      </c>
      <c r="BV110" s="39" t="s">
        <v>95</v>
      </c>
      <c r="BW110" s="38" t="s">
        <v>94</v>
      </c>
      <c r="BX110" s="40" t="s">
        <v>95</v>
      </c>
      <c r="BY110" s="38" t="s">
        <v>94</v>
      </c>
      <c r="BZ110" s="39" t="s">
        <v>95</v>
      </c>
      <c r="CA110" s="38" t="s">
        <v>92</v>
      </c>
      <c r="CB110" s="40" t="s">
        <v>189</v>
      </c>
      <c r="CC110" s="38" t="s">
        <v>92</v>
      </c>
      <c r="CD110" s="39" t="s">
        <v>190</v>
      </c>
      <c r="CE110" s="38" t="s">
        <v>92</v>
      </c>
      <c r="CF110" s="39" t="s">
        <v>1762</v>
      </c>
      <c r="CG110" s="38" t="s">
        <v>94</v>
      </c>
      <c r="CH110" s="39" t="s">
        <v>95</v>
      </c>
      <c r="CI110" s="38" t="s">
        <v>99</v>
      </c>
      <c r="CJ110" s="39" t="s">
        <v>1763</v>
      </c>
      <c r="CK110" s="38" t="s">
        <v>94</v>
      </c>
      <c r="CL110" s="39" t="s">
        <v>95</v>
      </c>
      <c r="CM110" s="38" t="s">
        <v>94</v>
      </c>
      <c r="CN110" s="39" t="s">
        <v>95</v>
      </c>
      <c r="CO110" s="38" t="s">
        <v>93</v>
      </c>
      <c r="CP110" s="39" t="s">
        <v>95</v>
      </c>
      <c r="CQ110" s="38" t="s">
        <v>93</v>
      </c>
      <c r="CR110" s="40" t="s">
        <v>1764</v>
      </c>
      <c r="CS110" s="38" t="s">
        <v>94</v>
      </c>
      <c r="CT110" s="39" t="s">
        <v>95</v>
      </c>
      <c r="CU110" s="38" t="s">
        <v>94</v>
      </c>
      <c r="CV110" s="39" t="s">
        <v>95</v>
      </c>
      <c r="CW110" s="41"/>
      <c r="CX110" s="41"/>
      <c r="CY110" s="41"/>
      <c r="CZ110" s="41"/>
      <c r="DA110" s="41"/>
      <c r="DB110" s="41"/>
      <c r="DC110" s="41"/>
      <c r="DD110" s="41"/>
      <c r="DE110" s="41"/>
      <c r="DF110" s="41"/>
      <c r="DG110" s="41"/>
      <c r="DH110" s="41"/>
      <c r="DI110" s="41"/>
      <c r="DJ110" s="41"/>
      <c r="DK110" s="41"/>
      <c r="DL110" s="41"/>
      <c r="DM110" s="41"/>
      <c r="DN110" s="41"/>
      <c r="DO110" s="41"/>
      <c r="DP110" s="41"/>
      <c r="DQ110" s="41"/>
      <c r="DR110" s="41"/>
      <c r="DS110" s="41"/>
      <c r="DT110" s="41"/>
      <c r="DU110" s="41"/>
      <c r="DV110" s="41"/>
      <c r="DW110" s="92"/>
      <c r="DX110" s="37"/>
      <c r="DY110" s="37"/>
      <c r="DZ110" s="37"/>
      <c r="EA110" s="37"/>
      <c r="EB110" s="37"/>
    </row>
    <row r="111" spans="1:133" s="44" customFormat="1" ht="31.5" customHeight="1" thickBot="1">
      <c r="A111" s="33">
        <v>109</v>
      </c>
      <c r="B111" s="43"/>
      <c r="C111" s="35" t="s">
        <v>1765</v>
      </c>
      <c r="D111" s="36" t="s">
        <v>1766</v>
      </c>
      <c r="E111" s="37">
        <v>391</v>
      </c>
      <c r="F111" s="37" t="s">
        <v>88</v>
      </c>
      <c r="G111" s="38" t="s">
        <v>89</v>
      </c>
      <c r="H111" s="39" t="s">
        <v>1767</v>
      </c>
      <c r="I111" s="38" t="s">
        <v>99</v>
      </c>
      <c r="J111" s="39" t="s">
        <v>1768</v>
      </c>
      <c r="K111" s="38" t="s">
        <v>91</v>
      </c>
      <c r="L111" s="39" t="s">
        <v>1769</v>
      </c>
      <c r="M111" s="38" t="s">
        <v>89</v>
      </c>
      <c r="N111" s="39" t="s">
        <v>1770</v>
      </c>
      <c r="O111" s="38" t="s">
        <v>92</v>
      </c>
      <c r="P111" s="39" t="s">
        <v>1771</v>
      </c>
      <c r="Q111" s="38" t="s">
        <v>94</v>
      </c>
      <c r="R111" s="40" t="s">
        <v>95</v>
      </c>
      <c r="S111" s="38" t="s">
        <v>99</v>
      </c>
      <c r="T111" s="39" t="s">
        <v>1772</v>
      </c>
      <c r="U111" s="38" t="s">
        <v>92</v>
      </c>
      <c r="V111" s="39" t="s">
        <v>1773</v>
      </c>
      <c r="W111" s="38" t="s">
        <v>91</v>
      </c>
      <c r="X111" s="40" t="s">
        <v>1774</v>
      </c>
      <c r="Y111" s="38" t="s">
        <v>93</v>
      </c>
      <c r="Z111" s="39" t="s">
        <v>925</v>
      </c>
      <c r="AA111" s="38" t="s">
        <v>92</v>
      </c>
      <c r="AB111" s="40" t="s">
        <v>926</v>
      </c>
      <c r="AC111" s="38" t="s">
        <v>156</v>
      </c>
      <c r="AD111" s="39" t="s">
        <v>1775</v>
      </c>
      <c r="AE111" s="38" t="s">
        <v>99</v>
      </c>
      <c r="AF111" s="39" t="s">
        <v>170</v>
      </c>
      <c r="AG111" s="38" t="s">
        <v>91</v>
      </c>
      <c r="AH111" s="39" t="s">
        <v>170</v>
      </c>
      <c r="AI111" s="38" t="s">
        <v>94</v>
      </c>
      <c r="AJ111" s="39" t="s">
        <v>95</v>
      </c>
      <c r="AK111" s="38" t="s">
        <v>94</v>
      </c>
      <c r="AL111" s="39" t="s">
        <v>95</v>
      </c>
      <c r="AM111" s="38" t="s">
        <v>89</v>
      </c>
      <c r="AN111" s="39" t="s">
        <v>929</v>
      </c>
      <c r="AO111" s="38" t="s">
        <v>94</v>
      </c>
      <c r="AP111" s="40" t="s">
        <v>95</v>
      </c>
      <c r="AQ111" s="38" t="s">
        <v>94</v>
      </c>
      <c r="AR111" s="40" t="s">
        <v>95</v>
      </c>
      <c r="AS111" s="38" t="s">
        <v>93</v>
      </c>
      <c r="AT111" s="39" t="s">
        <v>1776</v>
      </c>
      <c r="AU111" s="38" t="s">
        <v>93</v>
      </c>
      <c r="AV111" s="40" t="s">
        <v>381</v>
      </c>
      <c r="AW111" s="38" t="s">
        <v>89</v>
      </c>
      <c r="AX111" s="39" t="s">
        <v>1777</v>
      </c>
      <c r="AY111" s="38" t="s">
        <v>91</v>
      </c>
      <c r="AZ111" s="39" t="s">
        <v>1778</v>
      </c>
      <c r="BA111" s="38" t="s">
        <v>93</v>
      </c>
      <c r="BB111" s="39" t="s">
        <v>841</v>
      </c>
      <c r="BC111" s="38" t="s">
        <v>89</v>
      </c>
      <c r="BD111" s="39" t="s">
        <v>1779</v>
      </c>
      <c r="BE111" s="38" t="s">
        <v>91</v>
      </c>
      <c r="BF111" s="40" t="s">
        <v>1780</v>
      </c>
      <c r="BG111" s="38" t="s">
        <v>89</v>
      </c>
      <c r="BH111" s="39" t="s">
        <v>1781</v>
      </c>
      <c r="BI111" s="38" t="s">
        <v>91</v>
      </c>
      <c r="BJ111" s="39" t="s">
        <v>1782</v>
      </c>
      <c r="BK111" s="38" t="s">
        <v>91</v>
      </c>
      <c r="BL111" s="40" t="s">
        <v>1783</v>
      </c>
      <c r="BM111" s="38" t="s">
        <v>91</v>
      </c>
      <c r="BN111" s="40" t="s">
        <v>1784</v>
      </c>
      <c r="BO111" s="38" t="s">
        <v>93</v>
      </c>
      <c r="BP111" s="39" t="s">
        <v>1785</v>
      </c>
      <c r="BQ111" s="38" t="s">
        <v>91</v>
      </c>
      <c r="BR111" s="39" t="s">
        <v>460</v>
      </c>
      <c r="BS111" s="38" t="s">
        <v>89</v>
      </c>
      <c r="BT111" s="40" t="s">
        <v>187</v>
      </c>
      <c r="BU111" s="38" t="s">
        <v>94</v>
      </c>
      <c r="BV111" s="39" t="s">
        <v>95</v>
      </c>
      <c r="BW111" s="38" t="s">
        <v>91</v>
      </c>
      <c r="BX111" s="40" t="s">
        <v>1786</v>
      </c>
      <c r="BY111" s="38" t="s">
        <v>94</v>
      </c>
      <c r="BZ111" s="39" t="s">
        <v>115</v>
      </c>
      <c r="CA111" s="38" t="s">
        <v>89</v>
      </c>
      <c r="CB111" s="40" t="s">
        <v>189</v>
      </c>
      <c r="CC111" s="38" t="s">
        <v>93</v>
      </c>
      <c r="CD111" s="39" t="s">
        <v>190</v>
      </c>
      <c r="CE111" s="38" t="s">
        <v>93</v>
      </c>
      <c r="CF111" s="39" t="s">
        <v>1787</v>
      </c>
      <c r="CG111" s="38" t="s">
        <v>94</v>
      </c>
      <c r="CH111" s="39" t="s">
        <v>95</v>
      </c>
      <c r="CI111" s="38" t="s">
        <v>94</v>
      </c>
      <c r="CJ111" s="39" t="s">
        <v>95</v>
      </c>
      <c r="CK111" s="38" t="s">
        <v>91</v>
      </c>
      <c r="CL111" s="39" t="s">
        <v>1788</v>
      </c>
      <c r="CM111" s="38" t="s">
        <v>94</v>
      </c>
      <c r="CN111" s="39" t="s">
        <v>95</v>
      </c>
      <c r="CO111" s="38" t="s">
        <v>93</v>
      </c>
      <c r="CP111" s="39" t="s">
        <v>1789</v>
      </c>
      <c r="CQ111" s="38" t="s">
        <v>93</v>
      </c>
      <c r="CR111" s="40" t="s">
        <v>195</v>
      </c>
      <c r="CS111" s="38" t="s">
        <v>94</v>
      </c>
      <c r="CT111" s="39" t="s">
        <v>95</v>
      </c>
      <c r="CU111" s="38" t="s">
        <v>91</v>
      </c>
      <c r="CV111" s="39" t="s">
        <v>1790</v>
      </c>
      <c r="CW111" s="41"/>
      <c r="CX111" s="41"/>
      <c r="CY111" s="41"/>
      <c r="CZ111" s="41"/>
      <c r="DA111" s="41"/>
      <c r="DB111" s="41"/>
      <c r="DC111" s="41"/>
      <c r="DD111" s="41"/>
      <c r="DE111" s="41"/>
      <c r="DF111" s="41"/>
      <c r="DG111" s="41"/>
      <c r="DH111" s="41"/>
      <c r="DI111" s="41"/>
      <c r="DJ111" s="41"/>
      <c r="DK111" s="41"/>
      <c r="DL111" s="41"/>
      <c r="DM111" s="41"/>
      <c r="DN111" s="41"/>
      <c r="DO111" s="41"/>
      <c r="DP111" s="41"/>
      <c r="DQ111" s="41"/>
      <c r="DR111" s="41"/>
      <c r="DS111" s="41"/>
      <c r="DT111" s="41"/>
      <c r="DU111" s="41"/>
      <c r="DV111" s="41"/>
      <c r="DW111" s="92" t="s">
        <v>1791</v>
      </c>
      <c r="DX111" s="37"/>
      <c r="DY111" s="37"/>
      <c r="DZ111" s="37"/>
      <c r="EA111" s="37"/>
      <c r="EB111" s="37"/>
    </row>
    <row r="112" spans="1:133" s="44" customFormat="1" ht="31.5" customHeight="1" thickBot="1">
      <c r="A112" s="33">
        <v>110</v>
      </c>
      <c r="B112" s="43"/>
      <c r="C112" s="35" t="s">
        <v>1792</v>
      </c>
      <c r="D112" s="36" t="s">
        <v>1793</v>
      </c>
      <c r="E112" s="37">
        <v>390</v>
      </c>
      <c r="F112" s="37" t="s">
        <v>88</v>
      </c>
      <c r="G112" s="38" t="s">
        <v>99</v>
      </c>
      <c r="H112" s="39" t="s">
        <v>1767</v>
      </c>
      <c r="I112" s="38" t="s">
        <v>99</v>
      </c>
      <c r="J112" s="39" t="s">
        <v>1794</v>
      </c>
      <c r="K112" s="38" t="s">
        <v>91</v>
      </c>
      <c r="L112" s="39" t="s">
        <v>1769</v>
      </c>
      <c r="M112" s="38" t="s">
        <v>94</v>
      </c>
      <c r="N112" s="39" t="s">
        <v>95</v>
      </c>
      <c r="O112" s="38" t="s">
        <v>92</v>
      </c>
      <c r="P112" s="39" t="s">
        <v>1795</v>
      </c>
      <c r="Q112" s="38" t="s">
        <v>94</v>
      </c>
      <c r="R112" s="40" t="s">
        <v>95</v>
      </c>
      <c r="S112" s="38" t="s">
        <v>92</v>
      </c>
      <c r="T112" s="39" t="s">
        <v>164</v>
      </c>
      <c r="U112" s="38" t="s">
        <v>92</v>
      </c>
      <c r="V112" s="39" t="s">
        <v>1773</v>
      </c>
      <c r="W112" s="38" t="s">
        <v>99</v>
      </c>
      <c r="X112" s="40" t="s">
        <v>1774</v>
      </c>
      <c r="Y112" s="38" t="s">
        <v>94</v>
      </c>
      <c r="Z112" s="39" t="s">
        <v>95</v>
      </c>
      <c r="AA112" s="38" t="s">
        <v>94</v>
      </c>
      <c r="AB112" s="40" t="s">
        <v>95</v>
      </c>
      <c r="AC112" s="38" t="s">
        <v>275</v>
      </c>
      <c r="AD112" s="39" t="s">
        <v>1796</v>
      </c>
      <c r="AE112" s="38" t="s">
        <v>99</v>
      </c>
      <c r="AF112" s="39" t="s">
        <v>170</v>
      </c>
      <c r="AG112" s="38" t="s">
        <v>99</v>
      </c>
      <c r="AH112" s="39" t="s">
        <v>170</v>
      </c>
      <c r="AI112" s="38" t="s">
        <v>94</v>
      </c>
      <c r="AJ112" s="39" t="s">
        <v>95</v>
      </c>
      <c r="AK112" s="38" t="s">
        <v>94</v>
      </c>
      <c r="AL112" s="39" t="s">
        <v>95</v>
      </c>
      <c r="AM112" s="38" t="s">
        <v>94</v>
      </c>
      <c r="AN112" s="39" t="s">
        <v>95</v>
      </c>
      <c r="AO112" s="38" t="s">
        <v>94</v>
      </c>
      <c r="AP112" s="40" t="s">
        <v>95</v>
      </c>
      <c r="AQ112" s="38" t="s">
        <v>94</v>
      </c>
      <c r="AR112" s="40" t="s">
        <v>95</v>
      </c>
      <c r="AS112" s="38" t="s">
        <v>93</v>
      </c>
      <c r="AT112" s="39" t="s">
        <v>381</v>
      </c>
      <c r="AU112" s="38" t="s">
        <v>93</v>
      </c>
      <c r="AV112" s="40" t="s">
        <v>381</v>
      </c>
      <c r="AW112" s="38" t="s">
        <v>89</v>
      </c>
      <c r="AX112" s="39" t="s">
        <v>1797</v>
      </c>
      <c r="AY112" s="38" t="s">
        <v>99</v>
      </c>
      <c r="AZ112" s="39" t="s">
        <v>1778</v>
      </c>
      <c r="BA112" s="38" t="s">
        <v>92</v>
      </c>
      <c r="BB112" s="39" t="s">
        <v>841</v>
      </c>
      <c r="BC112" s="38" t="s">
        <v>99</v>
      </c>
      <c r="BD112" s="39" t="s">
        <v>1798</v>
      </c>
      <c r="BE112" s="38" t="s">
        <v>99</v>
      </c>
      <c r="BF112" s="40" t="s">
        <v>1799</v>
      </c>
      <c r="BG112" s="38" t="s">
        <v>99</v>
      </c>
      <c r="BH112" s="39" t="s">
        <v>1781</v>
      </c>
      <c r="BI112" s="38" t="s">
        <v>91</v>
      </c>
      <c r="BJ112" s="39" t="s">
        <v>1782</v>
      </c>
      <c r="BK112" s="38" t="s">
        <v>91</v>
      </c>
      <c r="BL112" s="40" t="s">
        <v>1783</v>
      </c>
      <c r="BM112" s="38" t="s">
        <v>91</v>
      </c>
      <c r="BN112" s="40" t="s">
        <v>1784</v>
      </c>
      <c r="BO112" s="38" t="s">
        <v>89</v>
      </c>
      <c r="BP112" s="39" t="s">
        <v>1800</v>
      </c>
      <c r="BQ112" s="38" t="s">
        <v>91</v>
      </c>
      <c r="BR112" s="39" t="s">
        <v>1801</v>
      </c>
      <c r="BS112" s="38" t="s">
        <v>99</v>
      </c>
      <c r="BT112" s="40" t="s">
        <v>187</v>
      </c>
      <c r="BU112" s="38" t="s">
        <v>94</v>
      </c>
      <c r="BV112" s="39" t="s">
        <v>95</v>
      </c>
      <c r="BW112" s="38" t="s">
        <v>94</v>
      </c>
      <c r="BX112" s="40" t="s">
        <v>95</v>
      </c>
      <c r="BY112" s="38" t="s">
        <v>94</v>
      </c>
      <c r="BZ112" s="39" t="s">
        <v>95</v>
      </c>
      <c r="CA112" s="38" t="s">
        <v>92</v>
      </c>
      <c r="CB112" s="40" t="s">
        <v>189</v>
      </c>
      <c r="CC112" s="38" t="s">
        <v>93</v>
      </c>
      <c r="CD112" s="39" t="s">
        <v>190</v>
      </c>
      <c r="CE112" s="38" t="s">
        <v>92</v>
      </c>
      <c r="CF112" s="39" t="s">
        <v>1802</v>
      </c>
      <c r="CG112" s="38" t="s">
        <v>94</v>
      </c>
      <c r="CH112" s="39" t="s">
        <v>95</v>
      </c>
      <c r="CI112" s="38" t="s">
        <v>92</v>
      </c>
      <c r="CJ112" s="39" t="s">
        <v>1763</v>
      </c>
      <c r="CK112" s="38" t="s">
        <v>94</v>
      </c>
      <c r="CL112" s="39" t="s">
        <v>95</v>
      </c>
      <c r="CM112" s="38" t="s">
        <v>94</v>
      </c>
      <c r="CN112" s="39" t="s">
        <v>95</v>
      </c>
      <c r="CO112" s="38" t="s">
        <v>99</v>
      </c>
      <c r="CP112" s="39" t="s">
        <v>1803</v>
      </c>
      <c r="CQ112" s="38" t="s">
        <v>89</v>
      </c>
      <c r="CR112" s="40" t="s">
        <v>1804</v>
      </c>
      <c r="CS112" s="38" t="s">
        <v>94</v>
      </c>
      <c r="CT112" s="39" t="s">
        <v>95</v>
      </c>
      <c r="CU112" s="38" t="s">
        <v>91</v>
      </c>
      <c r="CV112" s="39" t="s">
        <v>1805</v>
      </c>
      <c r="CW112" s="41"/>
      <c r="CX112" s="41"/>
      <c r="CY112" s="41"/>
      <c r="CZ112" s="41"/>
      <c r="DA112" s="41"/>
      <c r="DB112" s="41"/>
      <c r="DC112" s="41"/>
      <c r="DD112" s="41"/>
      <c r="DE112" s="41"/>
      <c r="DF112" s="41"/>
      <c r="DG112" s="41"/>
      <c r="DH112" s="41"/>
      <c r="DI112" s="41"/>
      <c r="DJ112" s="41"/>
      <c r="DK112" s="41"/>
      <c r="DL112" s="41"/>
      <c r="DM112" s="41"/>
      <c r="DN112" s="41"/>
      <c r="DO112" s="41"/>
      <c r="DP112" s="41"/>
      <c r="DQ112" s="41"/>
      <c r="DR112" s="41"/>
      <c r="DS112" s="41"/>
      <c r="DT112" s="41"/>
      <c r="DU112" s="41"/>
      <c r="DV112" s="41"/>
      <c r="DW112" s="92"/>
      <c r="DX112" s="37"/>
      <c r="DY112" s="37"/>
      <c r="DZ112" s="37"/>
      <c r="EA112" s="37"/>
      <c r="EB112" s="37"/>
    </row>
    <row r="113" spans="1:133" s="44" customFormat="1" ht="31.5" customHeight="1" thickBot="1">
      <c r="A113" s="33">
        <v>111</v>
      </c>
      <c r="B113" s="43"/>
      <c r="C113" s="35" t="s">
        <v>1806</v>
      </c>
      <c r="D113" s="36" t="s">
        <v>985</v>
      </c>
      <c r="E113" s="37">
        <v>654</v>
      </c>
      <c r="F113" s="37" t="s">
        <v>986</v>
      </c>
      <c r="G113" s="38" t="s">
        <v>93</v>
      </c>
      <c r="H113" s="39" t="s">
        <v>542</v>
      </c>
      <c r="I113" s="38" t="s">
        <v>91</v>
      </c>
      <c r="J113" s="39" t="s">
        <v>1807</v>
      </c>
      <c r="K113" s="38" t="s">
        <v>93</v>
      </c>
      <c r="L113" s="39" t="s">
        <v>1808</v>
      </c>
      <c r="M113" s="38" t="s">
        <v>93</v>
      </c>
      <c r="N113" s="39" t="s">
        <v>1809</v>
      </c>
      <c r="O113" s="38" t="s">
        <v>92</v>
      </c>
      <c r="P113" s="39" t="s">
        <v>1809</v>
      </c>
      <c r="Q113" s="38" t="s">
        <v>94</v>
      </c>
      <c r="R113" s="40" t="s">
        <v>95</v>
      </c>
      <c r="S113" s="38" t="s">
        <v>99</v>
      </c>
      <c r="T113" s="39" t="s">
        <v>1810</v>
      </c>
      <c r="U113" s="38" t="s">
        <v>93</v>
      </c>
      <c r="V113" s="39" t="s">
        <v>1811</v>
      </c>
      <c r="W113" s="38" t="s">
        <v>94</v>
      </c>
      <c r="X113" s="40" t="s">
        <v>1774</v>
      </c>
      <c r="Y113" s="38" t="s">
        <v>91</v>
      </c>
      <c r="Z113" s="39" t="s">
        <v>1812</v>
      </c>
      <c r="AA113" s="38" t="s">
        <v>89</v>
      </c>
      <c r="AB113" s="40" t="s">
        <v>1813</v>
      </c>
      <c r="AC113" s="38" t="s">
        <v>89</v>
      </c>
      <c r="AD113" s="39" t="s">
        <v>1814</v>
      </c>
      <c r="AE113" s="38" t="s">
        <v>92</v>
      </c>
      <c r="AF113" s="39" t="s">
        <v>1814</v>
      </c>
      <c r="AG113" s="38" t="s">
        <v>91</v>
      </c>
      <c r="AH113" s="39" t="s">
        <v>1815</v>
      </c>
      <c r="AI113" s="38" t="s">
        <v>94</v>
      </c>
      <c r="AJ113" s="39" t="s">
        <v>95</v>
      </c>
      <c r="AK113" s="38" t="s">
        <v>91</v>
      </c>
      <c r="AL113" s="39" t="s">
        <v>1814</v>
      </c>
      <c r="AM113" s="38" t="s">
        <v>94</v>
      </c>
      <c r="AN113" s="39" t="s">
        <v>95</v>
      </c>
      <c r="AO113" s="38" t="s">
        <v>94</v>
      </c>
      <c r="AP113" s="40" t="s">
        <v>95</v>
      </c>
      <c r="AQ113" s="38" t="s">
        <v>94</v>
      </c>
      <c r="AR113" s="40" t="s">
        <v>95</v>
      </c>
      <c r="AS113" s="38" t="s">
        <v>91</v>
      </c>
      <c r="AT113" s="39" t="s">
        <v>555</v>
      </c>
      <c r="AU113" s="38" t="s">
        <v>91</v>
      </c>
      <c r="AV113" s="40" t="s">
        <v>381</v>
      </c>
      <c r="AW113" s="38" t="s">
        <v>91</v>
      </c>
      <c r="AX113" s="39" t="s">
        <v>382</v>
      </c>
      <c r="AY113" s="38" t="s">
        <v>91</v>
      </c>
      <c r="AZ113" s="39" t="s">
        <v>527</v>
      </c>
      <c r="BA113" s="38" t="s">
        <v>89</v>
      </c>
      <c r="BB113" s="39" t="s">
        <v>1816</v>
      </c>
      <c r="BC113" s="38" t="s">
        <v>94</v>
      </c>
      <c r="BD113" s="39" t="s">
        <v>95</v>
      </c>
      <c r="BE113" s="38" t="s">
        <v>94</v>
      </c>
      <c r="BF113" s="40" t="s">
        <v>95</v>
      </c>
      <c r="BG113" s="38" t="s">
        <v>89</v>
      </c>
      <c r="BH113" s="39" t="s">
        <v>1817</v>
      </c>
      <c r="BI113" s="38" t="s">
        <v>91</v>
      </c>
      <c r="BJ113" s="39" t="s">
        <v>1818</v>
      </c>
      <c r="BK113" s="38" t="s">
        <v>94</v>
      </c>
      <c r="BL113" s="40" t="s">
        <v>1819</v>
      </c>
      <c r="BM113" s="38" t="s">
        <v>94</v>
      </c>
      <c r="BN113" s="40" t="s">
        <v>1820</v>
      </c>
      <c r="BO113" s="38" t="s">
        <v>91</v>
      </c>
      <c r="BP113" s="39" t="s">
        <v>1821</v>
      </c>
      <c r="BQ113" s="38" t="s">
        <v>99</v>
      </c>
      <c r="BR113" s="39" t="s">
        <v>1822</v>
      </c>
      <c r="BS113" s="38" t="s">
        <v>91</v>
      </c>
      <c r="BT113" s="40" t="s">
        <v>187</v>
      </c>
      <c r="BU113" s="38" t="s">
        <v>94</v>
      </c>
      <c r="BV113" s="39" t="s">
        <v>95</v>
      </c>
      <c r="BW113" s="38" t="s">
        <v>94</v>
      </c>
      <c r="BX113" s="40" t="s">
        <v>95</v>
      </c>
      <c r="BY113" s="38" t="s">
        <v>94</v>
      </c>
      <c r="BZ113" s="39" t="s">
        <v>95</v>
      </c>
      <c r="CA113" s="38" t="s">
        <v>94</v>
      </c>
      <c r="CB113" s="40" t="s">
        <v>1823</v>
      </c>
      <c r="CC113" s="38" t="s">
        <v>91</v>
      </c>
      <c r="CD113" s="39" t="s">
        <v>1824</v>
      </c>
      <c r="CE113" s="38" t="s">
        <v>91</v>
      </c>
      <c r="CF113" s="39" t="s">
        <v>394</v>
      </c>
      <c r="CG113" s="38" t="s">
        <v>94</v>
      </c>
      <c r="CH113" s="39" t="s">
        <v>95</v>
      </c>
      <c r="CI113" s="38" t="s">
        <v>91</v>
      </c>
      <c r="CJ113" s="39" t="s">
        <v>748</v>
      </c>
      <c r="CK113" s="38" t="s">
        <v>94</v>
      </c>
      <c r="CL113" s="39" t="s">
        <v>95</v>
      </c>
      <c r="CM113" s="38" t="s">
        <v>94</v>
      </c>
      <c r="CN113" s="39" t="s">
        <v>95</v>
      </c>
      <c r="CO113" s="38" t="s">
        <v>91</v>
      </c>
      <c r="CP113" s="39" t="s">
        <v>1825</v>
      </c>
      <c r="CQ113" s="38" t="s">
        <v>91</v>
      </c>
      <c r="CR113" s="40" t="s">
        <v>1826</v>
      </c>
      <c r="CS113" s="38" t="s">
        <v>94</v>
      </c>
      <c r="CT113" s="39" t="s">
        <v>95</v>
      </c>
      <c r="CU113" s="38" t="s">
        <v>94</v>
      </c>
      <c r="CV113" s="39" t="s">
        <v>95</v>
      </c>
      <c r="CW113" s="41"/>
      <c r="CX113" s="41"/>
      <c r="CY113" s="41"/>
      <c r="CZ113" s="41"/>
      <c r="DA113" s="41"/>
      <c r="DB113" s="41"/>
      <c r="DC113" s="41"/>
      <c r="DD113" s="41"/>
      <c r="DE113" s="41"/>
      <c r="DF113" s="41"/>
      <c r="DG113" s="41"/>
      <c r="DH113" s="41"/>
      <c r="DI113" s="41"/>
      <c r="DJ113" s="41"/>
      <c r="DK113" s="41"/>
      <c r="DL113" s="41"/>
      <c r="DM113" s="41"/>
      <c r="DN113" s="41"/>
      <c r="DO113" s="41"/>
      <c r="DP113" s="41"/>
      <c r="DQ113" s="41"/>
      <c r="DR113" s="41"/>
      <c r="DS113" s="41"/>
      <c r="DT113" s="41"/>
      <c r="DU113" s="41"/>
      <c r="DV113" s="41"/>
      <c r="DW113" s="92" t="s">
        <v>1827</v>
      </c>
      <c r="DX113" s="37"/>
      <c r="DY113" s="37"/>
      <c r="DZ113" s="37"/>
      <c r="EA113" s="37"/>
      <c r="EB113" s="37"/>
    </row>
    <row r="114" spans="1:133" s="44" customFormat="1" ht="31.5" customHeight="1" thickBot="1">
      <c r="A114" s="33">
        <v>112</v>
      </c>
      <c r="B114" s="43"/>
      <c r="C114" s="35" t="s">
        <v>1828</v>
      </c>
      <c r="D114" s="36" t="s">
        <v>668</v>
      </c>
      <c r="E114" s="37">
        <v>555</v>
      </c>
      <c r="F114" s="37" t="s">
        <v>986</v>
      </c>
      <c r="G114" s="38" t="s">
        <v>93</v>
      </c>
      <c r="H114" s="39" t="s">
        <v>1829</v>
      </c>
      <c r="I114" s="38" t="s">
        <v>94</v>
      </c>
      <c r="J114" s="39" t="s">
        <v>95</v>
      </c>
      <c r="K114" s="38" t="s">
        <v>93</v>
      </c>
      <c r="L114" s="39" t="s">
        <v>1830</v>
      </c>
      <c r="M114" s="38" t="s">
        <v>91</v>
      </c>
      <c r="N114" s="39" t="s">
        <v>1831</v>
      </c>
      <c r="O114" s="38" t="s">
        <v>91</v>
      </c>
      <c r="P114" s="39" t="s">
        <v>1831</v>
      </c>
      <c r="Q114" s="38" t="s">
        <v>94</v>
      </c>
      <c r="R114" s="40" t="s">
        <v>95</v>
      </c>
      <c r="S114" s="38" t="s">
        <v>94</v>
      </c>
      <c r="T114" s="39" t="s">
        <v>95</v>
      </c>
      <c r="U114" s="38" t="s">
        <v>94</v>
      </c>
      <c r="V114" s="39" t="s">
        <v>95</v>
      </c>
      <c r="W114" s="38" t="s">
        <v>94</v>
      </c>
      <c r="X114" s="40" t="s">
        <v>95</v>
      </c>
      <c r="Y114" s="38" t="s">
        <v>94</v>
      </c>
      <c r="Z114" s="39" t="s">
        <v>95</v>
      </c>
      <c r="AA114" s="38" t="s">
        <v>91</v>
      </c>
      <c r="AB114" s="40" t="s">
        <v>1832</v>
      </c>
      <c r="AC114" s="38" t="s">
        <v>94</v>
      </c>
      <c r="AD114" s="39" t="s">
        <v>95</v>
      </c>
      <c r="AE114" s="38" t="s">
        <v>91</v>
      </c>
      <c r="AF114" s="39" t="s">
        <v>1833</v>
      </c>
      <c r="AG114" s="38" t="s">
        <v>91</v>
      </c>
      <c r="AH114" s="39" t="s">
        <v>1833</v>
      </c>
      <c r="AI114" s="38" t="s">
        <v>99</v>
      </c>
      <c r="AJ114" s="39" t="s">
        <v>1834</v>
      </c>
      <c r="AK114" s="38" t="s">
        <v>94</v>
      </c>
      <c r="AL114" s="39" t="s">
        <v>95</v>
      </c>
      <c r="AM114" s="38" t="s">
        <v>94</v>
      </c>
      <c r="AN114" s="39" t="s">
        <v>95</v>
      </c>
      <c r="AO114" s="38" t="s">
        <v>94</v>
      </c>
      <c r="AP114" s="40" t="s">
        <v>95</v>
      </c>
      <c r="AQ114" s="38" t="s">
        <v>94</v>
      </c>
      <c r="AR114" s="40" t="s">
        <v>95</v>
      </c>
      <c r="AS114" s="38" t="s">
        <v>94</v>
      </c>
      <c r="AT114" s="39" t="s">
        <v>95</v>
      </c>
      <c r="AU114" s="38" t="s">
        <v>94</v>
      </c>
      <c r="AV114" s="40" t="s">
        <v>95</v>
      </c>
      <c r="AW114" s="38" t="s">
        <v>91</v>
      </c>
      <c r="AX114" s="39" t="s">
        <v>1835</v>
      </c>
      <c r="AY114" s="38" t="s">
        <v>94</v>
      </c>
      <c r="AZ114" s="39" t="s">
        <v>95</v>
      </c>
      <c r="BA114" s="38" t="s">
        <v>99</v>
      </c>
      <c r="BB114" s="39" t="s">
        <v>1836</v>
      </c>
      <c r="BC114" s="38" t="s">
        <v>94</v>
      </c>
      <c r="BD114" s="39" t="s">
        <v>95</v>
      </c>
      <c r="BE114" s="38" t="s">
        <v>94</v>
      </c>
      <c r="BF114" s="40" t="s">
        <v>95</v>
      </c>
      <c r="BG114" s="38" t="s">
        <v>91</v>
      </c>
      <c r="BH114" s="39" t="s">
        <v>1837</v>
      </c>
      <c r="BI114" s="38" t="s">
        <v>94</v>
      </c>
      <c r="BJ114" s="39" t="s">
        <v>95</v>
      </c>
      <c r="BK114" s="38" t="s">
        <v>91</v>
      </c>
      <c r="BL114" s="40" t="s">
        <v>1838</v>
      </c>
      <c r="BM114" s="38" t="s">
        <v>156</v>
      </c>
      <c r="BN114" s="40" t="s">
        <v>1839</v>
      </c>
      <c r="BO114" s="38" t="s">
        <v>94</v>
      </c>
      <c r="BP114" s="39" t="s">
        <v>95</v>
      </c>
      <c r="BQ114" s="38" t="s">
        <v>94</v>
      </c>
      <c r="BR114" s="39" t="s">
        <v>95</v>
      </c>
      <c r="BS114" s="38" t="s">
        <v>91</v>
      </c>
      <c r="BT114" s="40" t="s">
        <v>1840</v>
      </c>
      <c r="BU114" s="38" t="s">
        <v>94</v>
      </c>
      <c r="BV114" s="39" t="s">
        <v>95</v>
      </c>
      <c r="BW114" s="38" t="s">
        <v>94</v>
      </c>
      <c r="BX114" s="40" t="s">
        <v>95</v>
      </c>
      <c r="BY114" s="38" t="s">
        <v>94</v>
      </c>
      <c r="BZ114" s="39" t="s">
        <v>95</v>
      </c>
      <c r="CA114" s="38" t="s">
        <v>94</v>
      </c>
      <c r="CB114" s="40" t="s">
        <v>95</v>
      </c>
      <c r="CC114" s="38" t="s">
        <v>91</v>
      </c>
      <c r="CD114" s="39" t="s">
        <v>1841</v>
      </c>
      <c r="CE114" s="38" t="s">
        <v>94</v>
      </c>
      <c r="CF114" s="39" t="s">
        <v>95</v>
      </c>
      <c r="CG114" s="38" t="s">
        <v>94</v>
      </c>
      <c r="CH114" s="39" t="s">
        <v>95</v>
      </c>
      <c r="CI114" s="38" t="s">
        <v>94</v>
      </c>
      <c r="CJ114" s="39" t="s">
        <v>95</v>
      </c>
      <c r="CK114" s="38" t="s">
        <v>94</v>
      </c>
      <c r="CL114" s="39" t="s">
        <v>95</v>
      </c>
      <c r="CM114" s="38" t="s">
        <v>94</v>
      </c>
      <c r="CN114" s="39" t="s">
        <v>95</v>
      </c>
      <c r="CO114" s="38" t="s">
        <v>94</v>
      </c>
      <c r="CP114" s="39" t="s">
        <v>95</v>
      </c>
      <c r="CQ114" s="38" t="s">
        <v>94</v>
      </c>
      <c r="CR114" s="40" t="s">
        <v>95</v>
      </c>
      <c r="CS114" s="38" t="s">
        <v>94</v>
      </c>
      <c r="CT114" s="39" t="s">
        <v>95</v>
      </c>
      <c r="CU114" s="38" t="s">
        <v>94</v>
      </c>
      <c r="CV114" s="39" t="s">
        <v>95</v>
      </c>
      <c r="CW114" s="41"/>
      <c r="CX114" s="41"/>
      <c r="CY114" s="41"/>
      <c r="CZ114" s="41"/>
      <c r="DA114" s="41"/>
      <c r="DB114" s="41"/>
      <c r="DC114" s="41"/>
      <c r="DD114" s="41"/>
      <c r="DE114" s="41"/>
      <c r="DF114" s="41"/>
      <c r="DG114" s="41"/>
      <c r="DH114" s="41"/>
      <c r="DI114" s="41"/>
      <c r="DJ114" s="41"/>
      <c r="DK114" s="41"/>
      <c r="DL114" s="41"/>
      <c r="DM114" s="41"/>
      <c r="DN114" s="41"/>
      <c r="DO114" s="41"/>
      <c r="DP114" s="41"/>
      <c r="DQ114" s="41"/>
      <c r="DR114" s="41"/>
      <c r="DS114" s="41"/>
      <c r="DT114" s="41"/>
      <c r="DU114" s="41"/>
      <c r="DV114" s="41"/>
      <c r="DW114" s="92"/>
      <c r="DX114" s="37"/>
      <c r="DY114" s="37"/>
      <c r="DZ114" s="37"/>
      <c r="EA114" s="37"/>
      <c r="EB114" s="37"/>
    </row>
    <row r="115" spans="1:133" s="44" customFormat="1" ht="31.5" customHeight="1" thickBot="1">
      <c r="A115" s="33">
        <v>113</v>
      </c>
      <c r="B115" s="43"/>
      <c r="C115" s="35" t="s">
        <v>1842</v>
      </c>
      <c r="D115" s="36" t="s">
        <v>143</v>
      </c>
      <c r="E115" s="37">
        <v>558</v>
      </c>
      <c r="F115" s="37" t="s">
        <v>144</v>
      </c>
      <c r="G115" s="38" t="s">
        <v>91</v>
      </c>
      <c r="H115" s="39" t="s">
        <v>1843</v>
      </c>
      <c r="I115" s="38" t="s">
        <v>94</v>
      </c>
      <c r="J115" s="39" t="s">
        <v>95</v>
      </c>
      <c r="K115" s="38" t="s">
        <v>89</v>
      </c>
      <c r="L115" s="39" t="s">
        <v>1843</v>
      </c>
      <c r="M115" s="38" t="s">
        <v>91</v>
      </c>
      <c r="N115" s="39" t="s">
        <v>1843</v>
      </c>
      <c r="O115" s="38" t="s">
        <v>91</v>
      </c>
      <c r="P115" s="39" t="s">
        <v>1843</v>
      </c>
      <c r="Q115" s="38" t="s">
        <v>94</v>
      </c>
      <c r="R115" s="40" t="s">
        <v>95</v>
      </c>
      <c r="S115" s="38" t="s">
        <v>94</v>
      </c>
      <c r="T115" s="39" t="s">
        <v>1844</v>
      </c>
      <c r="U115" s="38" t="s">
        <v>94</v>
      </c>
      <c r="V115" s="39" t="s">
        <v>95</v>
      </c>
      <c r="W115" s="38" t="s">
        <v>94</v>
      </c>
      <c r="X115" s="40" t="s">
        <v>1845</v>
      </c>
      <c r="Y115" s="38" t="s">
        <v>94</v>
      </c>
      <c r="Z115" s="39" t="s">
        <v>95</v>
      </c>
      <c r="AA115" s="38" t="s">
        <v>94</v>
      </c>
      <c r="AB115" s="40" t="s">
        <v>95</v>
      </c>
      <c r="AC115" s="38" t="s">
        <v>156</v>
      </c>
      <c r="AD115" s="39" t="s">
        <v>1846</v>
      </c>
      <c r="AE115" s="38" t="s">
        <v>91</v>
      </c>
      <c r="AF115" s="39" t="s">
        <v>1847</v>
      </c>
      <c r="AG115" s="38" t="s">
        <v>91</v>
      </c>
      <c r="AH115" s="39" t="s">
        <v>1847</v>
      </c>
      <c r="AI115" s="38" t="s">
        <v>94</v>
      </c>
      <c r="AJ115" s="39" t="s">
        <v>95</v>
      </c>
      <c r="AK115" s="38" t="s">
        <v>89</v>
      </c>
      <c r="AL115" s="39" t="s">
        <v>1848</v>
      </c>
      <c r="AM115" s="38" t="s">
        <v>94</v>
      </c>
      <c r="AN115" s="39" t="s">
        <v>1849</v>
      </c>
      <c r="AO115" s="38" t="s">
        <v>94</v>
      </c>
      <c r="AP115" s="40" t="s">
        <v>1850</v>
      </c>
      <c r="AQ115" s="38" t="s">
        <v>94</v>
      </c>
      <c r="AR115" s="40" t="s">
        <v>95</v>
      </c>
      <c r="AS115" s="38" t="s">
        <v>99</v>
      </c>
      <c r="AT115" s="39" t="s">
        <v>1851</v>
      </c>
      <c r="AU115" s="38" t="s">
        <v>99</v>
      </c>
      <c r="AV115" s="40" t="s">
        <v>1852</v>
      </c>
      <c r="AW115" s="38" t="s">
        <v>99</v>
      </c>
      <c r="AX115" s="39" t="s">
        <v>1853</v>
      </c>
      <c r="AY115" s="38" t="s">
        <v>94</v>
      </c>
      <c r="AZ115" s="39" t="s">
        <v>95</v>
      </c>
      <c r="BA115" s="38" t="s">
        <v>91</v>
      </c>
      <c r="BB115" s="39" t="s">
        <v>1854</v>
      </c>
      <c r="BC115" s="38" t="s">
        <v>94</v>
      </c>
      <c r="BD115" s="39" t="s">
        <v>95</v>
      </c>
      <c r="BE115" s="38" t="s">
        <v>94</v>
      </c>
      <c r="BF115" s="40" t="s">
        <v>95</v>
      </c>
      <c r="BG115" s="38" t="s">
        <v>94</v>
      </c>
      <c r="BH115" s="39" t="s">
        <v>1855</v>
      </c>
      <c r="BI115" s="38" t="s">
        <v>94</v>
      </c>
      <c r="BJ115" s="39" t="s">
        <v>95</v>
      </c>
      <c r="BK115" s="38" t="s">
        <v>99</v>
      </c>
      <c r="BL115" s="40" t="s">
        <v>1856</v>
      </c>
      <c r="BM115" s="38" t="s">
        <v>94</v>
      </c>
      <c r="BN115" s="40" t="s">
        <v>95</v>
      </c>
      <c r="BO115" s="38" t="s">
        <v>94</v>
      </c>
      <c r="BP115" s="39" t="s">
        <v>95</v>
      </c>
      <c r="BQ115" s="38" t="s">
        <v>94</v>
      </c>
      <c r="BR115" s="39" t="s">
        <v>95</v>
      </c>
      <c r="BS115" s="38" t="s">
        <v>94</v>
      </c>
      <c r="BT115" s="40" t="s">
        <v>95</v>
      </c>
      <c r="BU115" s="38" t="s">
        <v>94</v>
      </c>
      <c r="BV115" s="39" t="s">
        <v>95</v>
      </c>
      <c r="BW115" s="38" t="s">
        <v>94</v>
      </c>
      <c r="BX115" s="40" t="s">
        <v>95</v>
      </c>
      <c r="BY115" s="38" t="s">
        <v>94</v>
      </c>
      <c r="BZ115" s="39" t="s">
        <v>95</v>
      </c>
      <c r="CA115" s="38" t="s">
        <v>94</v>
      </c>
      <c r="CB115" s="40" t="s">
        <v>95</v>
      </c>
      <c r="CC115" s="38" t="s">
        <v>94</v>
      </c>
      <c r="CD115" s="39" t="s">
        <v>95</v>
      </c>
      <c r="CE115" s="38" t="s">
        <v>94</v>
      </c>
      <c r="CF115" s="39" t="s">
        <v>95</v>
      </c>
      <c r="CG115" s="38" t="s">
        <v>94</v>
      </c>
      <c r="CH115" s="39" t="s">
        <v>95</v>
      </c>
      <c r="CI115" s="38" t="s">
        <v>94</v>
      </c>
      <c r="CJ115" s="39" t="s">
        <v>95</v>
      </c>
      <c r="CK115" s="38" t="s">
        <v>94</v>
      </c>
      <c r="CL115" s="39" t="s">
        <v>95</v>
      </c>
      <c r="CM115" s="38" t="s">
        <v>99</v>
      </c>
      <c r="CN115" s="39" t="s">
        <v>1857</v>
      </c>
      <c r="CO115" s="38" t="s">
        <v>94</v>
      </c>
      <c r="CP115" s="39" t="s">
        <v>95</v>
      </c>
      <c r="CQ115" s="38" t="s">
        <v>94</v>
      </c>
      <c r="CR115" s="40" t="s">
        <v>95</v>
      </c>
      <c r="CS115" s="38" t="s">
        <v>94</v>
      </c>
      <c r="CT115" s="39" t="s">
        <v>95</v>
      </c>
      <c r="CU115" s="38" t="s">
        <v>94</v>
      </c>
      <c r="CV115" s="39" t="s">
        <v>95</v>
      </c>
      <c r="CW115" s="41"/>
      <c r="CX115" s="41"/>
      <c r="CY115" s="41"/>
      <c r="CZ115" s="41"/>
      <c r="DA115" s="41"/>
      <c r="DB115" s="41"/>
      <c r="DC115" s="41"/>
      <c r="DD115" s="41"/>
      <c r="DE115" s="41"/>
      <c r="DF115" s="41"/>
      <c r="DG115" s="41"/>
      <c r="DH115" s="41"/>
      <c r="DI115" s="41"/>
      <c r="DJ115" s="41"/>
      <c r="DK115" s="41"/>
      <c r="DL115" s="41"/>
      <c r="DM115" s="41"/>
      <c r="DN115" s="41"/>
      <c r="DO115" s="41"/>
      <c r="DP115" s="41"/>
      <c r="DQ115" s="41"/>
      <c r="DR115" s="41"/>
      <c r="DS115" s="41"/>
      <c r="DT115" s="41"/>
      <c r="DU115" s="41"/>
      <c r="DV115" s="41"/>
      <c r="DW115" s="92" t="s">
        <v>1858</v>
      </c>
      <c r="DX115" s="37"/>
      <c r="DY115" s="37"/>
      <c r="DZ115" s="37"/>
      <c r="EA115" s="37"/>
      <c r="EB115" s="37"/>
    </row>
    <row r="116" spans="1:133" s="42" customFormat="1" ht="31.5" customHeight="1" thickBot="1">
      <c r="A116" s="33">
        <v>114</v>
      </c>
      <c r="B116" s="43"/>
      <c r="C116" s="35" t="s">
        <v>1859</v>
      </c>
      <c r="D116" s="36" t="s">
        <v>143</v>
      </c>
      <c r="E116" s="37">
        <v>367</v>
      </c>
      <c r="F116" s="37" t="s">
        <v>144</v>
      </c>
      <c r="G116" s="38" t="s">
        <v>94</v>
      </c>
      <c r="H116" s="39" t="s">
        <v>95</v>
      </c>
      <c r="I116" s="38" t="s">
        <v>94</v>
      </c>
      <c r="J116" s="39" t="s">
        <v>95</v>
      </c>
      <c r="K116" s="38" t="s">
        <v>94</v>
      </c>
      <c r="L116" s="39" t="s">
        <v>95</v>
      </c>
      <c r="M116" s="38" t="s">
        <v>94</v>
      </c>
      <c r="N116" s="39" t="s">
        <v>95</v>
      </c>
      <c r="O116" s="38" t="s">
        <v>94</v>
      </c>
      <c r="P116" s="39" t="s">
        <v>95</v>
      </c>
      <c r="Q116" s="38" t="s">
        <v>94</v>
      </c>
      <c r="R116" s="40" t="s">
        <v>95</v>
      </c>
      <c r="S116" s="38" t="s">
        <v>94</v>
      </c>
      <c r="T116" s="39" t="s">
        <v>95</v>
      </c>
      <c r="U116" s="38" t="s">
        <v>94</v>
      </c>
      <c r="V116" s="39" t="s">
        <v>95</v>
      </c>
      <c r="W116" s="38" t="s">
        <v>94</v>
      </c>
      <c r="X116" s="40" t="s">
        <v>95</v>
      </c>
      <c r="Y116" s="38" t="s">
        <v>94</v>
      </c>
      <c r="Z116" s="39" t="s">
        <v>95</v>
      </c>
      <c r="AA116" s="38" t="s">
        <v>94</v>
      </c>
      <c r="AB116" s="40" t="s">
        <v>95</v>
      </c>
      <c r="AC116" s="38" t="s">
        <v>156</v>
      </c>
      <c r="AD116" s="39" t="s">
        <v>1860</v>
      </c>
      <c r="AE116" s="38" t="s">
        <v>94</v>
      </c>
      <c r="AF116" s="39" t="s">
        <v>95</v>
      </c>
      <c r="AG116" s="38" t="s">
        <v>94</v>
      </c>
      <c r="AH116" s="39" t="s">
        <v>95</v>
      </c>
      <c r="AI116" s="38" t="s">
        <v>94</v>
      </c>
      <c r="AJ116" s="39" t="s">
        <v>95</v>
      </c>
      <c r="AK116" s="38" t="s">
        <v>94</v>
      </c>
      <c r="AL116" s="39" t="s">
        <v>95</v>
      </c>
      <c r="AM116" s="38" t="s">
        <v>94</v>
      </c>
      <c r="AN116" s="39" t="s">
        <v>95</v>
      </c>
      <c r="AO116" s="38" t="s">
        <v>94</v>
      </c>
      <c r="AP116" s="40" t="s">
        <v>95</v>
      </c>
      <c r="AQ116" s="38" t="s">
        <v>94</v>
      </c>
      <c r="AR116" s="40" t="s">
        <v>95</v>
      </c>
      <c r="AS116" s="38" t="s">
        <v>94</v>
      </c>
      <c r="AT116" s="39" t="s">
        <v>95</v>
      </c>
      <c r="AU116" s="38" t="s">
        <v>94</v>
      </c>
      <c r="AV116" s="40" t="s">
        <v>95</v>
      </c>
      <c r="AW116" s="38" t="s">
        <v>94</v>
      </c>
      <c r="AX116" s="39" t="s">
        <v>1861</v>
      </c>
      <c r="AY116" s="38" t="s">
        <v>91</v>
      </c>
      <c r="AZ116" s="39" t="s">
        <v>1862</v>
      </c>
      <c r="BA116" s="38" t="s">
        <v>94</v>
      </c>
      <c r="BB116" s="39" t="s">
        <v>95</v>
      </c>
      <c r="BC116" s="38" t="s">
        <v>94</v>
      </c>
      <c r="BD116" s="39" t="s">
        <v>95</v>
      </c>
      <c r="BE116" s="38" t="s">
        <v>94</v>
      </c>
      <c r="BF116" s="40" t="s">
        <v>95</v>
      </c>
      <c r="BG116" s="38" t="s">
        <v>91</v>
      </c>
      <c r="BH116" s="39" t="s">
        <v>1863</v>
      </c>
      <c r="BI116" s="38" t="s">
        <v>91</v>
      </c>
      <c r="BJ116" s="39" t="s">
        <v>1862</v>
      </c>
      <c r="BK116" s="38" t="s">
        <v>94</v>
      </c>
      <c r="BL116" s="40" t="s">
        <v>1861</v>
      </c>
      <c r="BM116" s="38" t="s">
        <v>94</v>
      </c>
      <c r="BN116" s="40" t="s">
        <v>95</v>
      </c>
      <c r="BO116" s="38" t="s">
        <v>94</v>
      </c>
      <c r="BP116" s="39" t="s">
        <v>95</v>
      </c>
      <c r="BQ116" s="38" t="s">
        <v>99</v>
      </c>
      <c r="BR116" s="39" t="s">
        <v>1864</v>
      </c>
      <c r="BS116" s="38" t="s">
        <v>92</v>
      </c>
      <c r="BT116" s="40" t="s">
        <v>1865</v>
      </c>
      <c r="BU116" s="38" t="s">
        <v>91</v>
      </c>
      <c r="BV116" s="39" t="s">
        <v>1866</v>
      </c>
      <c r="BW116" s="38" t="s">
        <v>92</v>
      </c>
      <c r="BX116" s="40" t="s">
        <v>1867</v>
      </c>
      <c r="BY116" s="38" t="s">
        <v>99</v>
      </c>
      <c r="BZ116" s="39" t="s">
        <v>1868</v>
      </c>
      <c r="CA116" s="38" t="s">
        <v>94</v>
      </c>
      <c r="CB116" s="40" t="s">
        <v>95</v>
      </c>
      <c r="CC116" s="38" t="s">
        <v>94</v>
      </c>
      <c r="CD116" s="39" t="s">
        <v>95</v>
      </c>
      <c r="CE116" s="38" t="s">
        <v>94</v>
      </c>
      <c r="CF116" s="39" t="s">
        <v>95</v>
      </c>
      <c r="CG116" s="38" t="s">
        <v>94</v>
      </c>
      <c r="CH116" s="39" t="s">
        <v>95</v>
      </c>
      <c r="CI116" s="38" t="s">
        <v>94</v>
      </c>
      <c r="CJ116" s="39" t="s">
        <v>95</v>
      </c>
      <c r="CK116" s="38" t="s">
        <v>94</v>
      </c>
      <c r="CL116" s="39" t="s">
        <v>95</v>
      </c>
      <c r="CM116" s="38" t="s">
        <v>94</v>
      </c>
      <c r="CN116" s="39" t="s">
        <v>95</v>
      </c>
      <c r="CO116" s="38" t="s">
        <v>94</v>
      </c>
      <c r="CP116" s="39" t="s">
        <v>95</v>
      </c>
      <c r="CQ116" s="38" t="s">
        <v>94</v>
      </c>
      <c r="CR116" s="40" t="s">
        <v>95</v>
      </c>
      <c r="CS116" s="38" t="s">
        <v>94</v>
      </c>
      <c r="CT116" s="39" t="s">
        <v>95</v>
      </c>
      <c r="CU116" s="38" t="s">
        <v>94</v>
      </c>
      <c r="CV116" s="39" t="s">
        <v>95</v>
      </c>
      <c r="CW116" s="41"/>
      <c r="CX116" s="41"/>
      <c r="CY116" s="41"/>
      <c r="CZ116" s="41"/>
      <c r="DA116" s="41"/>
      <c r="DB116" s="41"/>
      <c r="DC116" s="41"/>
      <c r="DD116" s="41"/>
      <c r="DE116" s="41"/>
      <c r="DF116" s="41"/>
      <c r="DG116" s="41"/>
      <c r="DH116" s="41"/>
      <c r="DI116" s="41"/>
      <c r="DJ116" s="41"/>
      <c r="DK116" s="41"/>
      <c r="DL116" s="41"/>
      <c r="DM116" s="41"/>
      <c r="DN116" s="41"/>
      <c r="DO116" s="41"/>
      <c r="DP116" s="41"/>
      <c r="DQ116" s="41"/>
      <c r="DR116" s="41"/>
      <c r="DS116" s="41"/>
      <c r="DT116" s="41"/>
      <c r="DU116" s="41"/>
      <c r="DV116" s="41"/>
      <c r="DW116" s="92" t="s">
        <v>1869</v>
      </c>
      <c r="DX116" s="37"/>
      <c r="DY116" s="37"/>
      <c r="DZ116" s="37"/>
      <c r="EA116" s="37"/>
      <c r="EB116" s="37"/>
      <c r="EC116" s="50" t="s">
        <v>1870</v>
      </c>
    </row>
    <row r="117" spans="1:133" s="44" customFormat="1" ht="31.5" customHeight="1" thickBot="1">
      <c r="A117" s="33">
        <v>115</v>
      </c>
      <c r="B117" s="43"/>
      <c r="C117" s="35" t="s">
        <v>1871</v>
      </c>
      <c r="D117" s="36" t="s">
        <v>668</v>
      </c>
      <c r="E117" s="37">
        <v>557</v>
      </c>
      <c r="F117" s="37" t="s">
        <v>244</v>
      </c>
      <c r="G117" s="38" t="s">
        <v>89</v>
      </c>
      <c r="H117" s="39" t="s">
        <v>1872</v>
      </c>
      <c r="I117" s="38" t="s">
        <v>91</v>
      </c>
      <c r="J117" s="39" t="s">
        <v>570</v>
      </c>
      <c r="K117" s="38" t="s">
        <v>89</v>
      </c>
      <c r="L117" s="39" t="s">
        <v>1872</v>
      </c>
      <c r="M117" s="38" t="s">
        <v>94</v>
      </c>
      <c r="N117" s="39" t="s">
        <v>1873</v>
      </c>
      <c r="O117" s="38" t="s">
        <v>94</v>
      </c>
      <c r="P117" s="39" t="s">
        <v>1874</v>
      </c>
      <c r="Q117" s="38" t="s">
        <v>94</v>
      </c>
      <c r="R117" s="40" t="s">
        <v>95</v>
      </c>
      <c r="S117" s="38" t="s">
        <v>94</v>
      </c>
      <c r="T117" s="39" t="s">
        <v>95</v>
      </c>
      <c r="U117" s="38" t="s">
        <v>91</v>
      </c>
      <c r="V117" s="39" t="s">
        <v>1875</v>
      </c>
      <c r="W117" s="38" t="s">
        <v>91</v>
      </c>
      <c r="X117" s="40" t="s">
        <v>1876</v>
      </c>
      <c r="Y117" s="38" t="s">
        <v>636</v>
      </c>
      <c r="Z117" s="39" t="s">
        <v>1579</v>
      </c>
      <c r="AA117" s="38" t="s">
        <v>636</v>
      </c>
      <c r="AB117" s="40" t="s">
        <v>1580</v>
      </c>
      <c r="AC117" s="38" t="s">
        <v>99</v>
      </c>
      <c r="AD117" s="39" t="s">
        <v>1877</v>
      </c>
      <c r="AE117" s="38" t="s">
        <v>156</v>
      </c>
      <c r="AF117" s="39" t="s">
        <v>1878</v>
      </c>
      <c r="AG117" s="38" t="s">
        <v>156</v>
      </c>
      <c r="AH117" s="39" t="s">
        <v>1878</v>
      </c>
      <c r="AI117" s="38" t="s">
        <v>94</v>
      </c>
      <c r="AJ117" s="39" t="s">
        <v>95</v>
      </c>
      <c r="AK117" s="38" t="s">
        <v>92</v>
      </c>
      <c r="AL117" s="39" t="s">
        <v>1879</v>
      </c>
      <c r="AM117" s="38" t="s">
        <v>156</v>
      </c>
      <c r="AN117" s="39" t="s">
        <v>1880</v>
      </c>
      <c r="AO117" s="38" t="s">
        <v>99</v>
      </c>
      <c r="AP117" s="40" t="s">
        <v>1881</v>
      </c>
      <c r="AQ117" s="38" t="s">
        <v>92</v>
      </c>
      <c r="AR117" s="40" t="s">
        <v>1882</v>
      </c>
      <c r="AS117" s="38" t="s">
        <v>275</v>
      </c>
      <c r="AT117" s="39" t="s">
        <v>1883</v>
      </c>
      <c r="AU117" s="38" t="s">
        <v>99</v>
      </c>
      <c r="AV117" s="40" t="s">
        <v>1884</v>
      </c>
      <c r="AW117" s="38" t="s">
        <v>91</v>
      </c>
      <c r="AX117" s="39" t="s">
        <v>1885</v>
      </c>
      <c r="AY117" s="38" t="s">
        <v>94</v>
      </c>
      <c r="AZ117" s="39" t="s">
        <v>95</v>
      </c>
      <c r="BA117" s="38" t="s">
        <v>99</v>
      </c>
      <c r="BB117" s="39" t="s">
        <v>1886</v>
      </c>
      <c r="BC117" s="38" t="s">
        <v>91</v>
      </c>
      <c r="BD117" s="39" t="s">
        <v>479</v>
      </c>
      <c r="BE117" s="38" t="s">
        <v>156</v>
      </c>
      <c r="BF117" s="40" t="s">
        <v>265</v>
      </c>
      <c r="BG117" s="38" t="s">
        <v>94</v>
      </c>
      <c r="BH117" s="39" t="s">
        <v>1887</v>
      </c>
      <c r="BI117" s="38" t="s">
        <v>94</v>
      </c>
      <c r="BJ117" s="39" t="s">
        <v>95</v>
      </c>
      <c r="BK117" s="38" t="s">
        <v>94</v>
      </c>
      <c r="BL117" s="40" t="s">
        <v>1888</v>
      </c>
      <c r="BM117" s="38" t="s">
        <v>94</v>
      </c>
      <c r="BN117" s="40" t="s">
        <v>1889</v>
      </c>
      <c r="BO117" s="38" t="s">
        <v>94</v>
      </c>
      <c r="BP117" s="39" t="s">
        <v>95</v>
      </c>
      <c r="BQ117" s="38" t="s">
        <v>94</v>
      </c>
      <c r="BR117" s="39" t="s">
        <v>95</v>
      </c>
      <c r="BS117" s="38" t="s">
        <v>94</v>
      </c>
      <c r="BT117" s="40" t="s">
        <v>1890</v>
      </c>
      <c r="BU117" s="38" t="s">
        <v>94</v>
      </c>
      <c r="BV117" s="39" t="s">
        <v>95</v>
      </c>
      <c r="BW117" s="38" t="s">
        <v>94</v>
      </c>
      <c r="BX117" s="40" t="s">
        <v>95</v>
      </c>
      <c r="BY117" s="38" t="s">
        <v>94</v>
      </c>
      <c r="BZ117" s="39" t="s">
        <v>95</v>
      </c>
      <c r="CA117" s="38" t="s">
        <v>94</v>
      </c>
      <c r="CB117" s="40" t="s">
        <v>95</v>
      </c>
      <c r="CC117" s="38" t="s">
        <v>91</v>
      </c>
      <c r="CD117" s="39" t="s">
        <v>1891</v>
      </c>
      <c r="CE117" s="38" t="s">
        <v>94</v>
      </c>
      <c r="CF117" s="39" t="s">
        <v>95</v>
      </c>
      <c r="CG117" s="38" t="s">
        <v>94</v>
      </c>
      <c r="CH117" s="39" t="s">
        <v>95</v>
      </c>
      <c r="CI117" s="38" t="s">
        <v>94</v>
      </c>
      <c r="CJ117" s="39" t="s">
        <v>95</v>
      </c>
      <c r="CK117" s="38" t="s">
        <v>94</v>
      </c>
      <c r="CL117" s="39" t="s">
        <v>95</v>
      </c>
      <c r="CM117" s="38" t="s">
        <v>94</v>
      </c>
      <c r="CN117" s="39" t="s">
        <v>95</v>
      </c>
      <c r="CO117" s="38" t="s">
        <v>94</v>
      </c>
      <c r="CP117" s="39" t="s">
        <v>95</v>
      </c>
      <c r="CQ117" s="38" t="s">
        <v>94</v>
      </c>
      <c r="CR117" s="40" t="s">
        <v>95</v>
      </c>
      <c r="CS117" s="38" t="s">
        <v>94</v>
      </c>
      <c r="CT117" s="39" t="s">
        <v>95</v>
      </c>
      <c r="CU117" s="38" t="s">
        <v>156</v>
      </c>
      <c r="CV117" s="39" t="s">
        <v>1892</v>
      </c>
      <c r="CW117" s="41"/>
      <c r="CX117" s="41"/>
      <c r="CY117" s="41"/>
      <c r="CZ117" s="41"/>
      <c r="DA117" s="41"/>
      <c r="DB117" s="41"/>
      <c r="DC117" s="41"/>
      <c r="DD117" s="41"/>
      <c r="DE117" s="41"/>
      <c r="DF117" s="41"/>
      <c r="DG117" s="41"/>
      <c r="DH117" s="41"/>
      <c r="DI117" s="41"/>
      <c r="DJ117" s="41"/>
      <c r="DK117" s="41"/>
      <c r="DL117" s="41"/>
      <c r="DM117" s="41"/>
      <c r="DN117" s="41"/>
      <c r="DO117" s="41"/>
      <c r="DP117" s="41"/>
      <c r="DQ117" s="41"/>
      <c r="DR117" s="41"/>
      <c r="DS117" s="41"/>
      <c r="DT117" s="41"/>
      <c r="DU117" s="41"/>
      <c r="DV117" s="41"/>
      <c r="DW117" s="92"/>
      <c r="DX117" s="37"/>
      <c r="DY117" s="37"/>
      <c r="DZ117" s="37"/>
      <c r="EA117" s="37"/>
      <c r="EB117" s="37"/>
    </row>
    <row r="118" spans="1:133" s="44" customFormat="1" ht="31.5" customHeight="1" thickBot="1">
      <c r="A118" s="33">
        <v>116</v>
      </c>
      <c r="B118" s="43"/>
      <c r="C118" s="35" t="s">
        <v>1893</v>
      </c>
      <c r="D118" s="36" t="s">
        <v>1311</v>
      </c>
      <c r="E118" s="37">
        <v>610</v>
      </c>
      <c r="F118" s="37" t="s">
        <v>88</v>
      </c>
      <c r="G118" s="38" t="s">
        <v>94</v>
      </c>
      <c r="H118" s="39" t="s">
        <v>95</v>
      </c>
      <c r="I118" s="38" t="s">
        <v>91</v>
      </c>
      <c r="J118" s="39" t="s">
        <v>1894</v>
      </c>
      <c r="K118" s="38" t="s">
        <v>94</v>
      </c>
      <c r="L118" s="39" t="s">
        <v>95</v>
      </c>
      <c r="M118" s="38" t="s">
        <v>94</v>
      </c>
      <c r="N118" s="39" t="s">
        <v>95</v>
      </c>
      <c r="O118" s="38" t="s">
        <v>94</v>
      </c>
      <c r="P118" s="39" t="s">
        <v>95</v>
      </c>
      <c r="Q118" s="38" t="s">
        <v>94</v>
      </c>
      <c r="R118" s="40" t="s">
        <v>95</v>
      </c>
      <c r="S118" s="38" t="s">
        <v>94</v>
      </c>
      <c r="T118" s="39" t="s">
        <v>95</v>
      </c>
      <c r="U118" s="38" t="s">
        <v>94</v>
      </c>
      <c r="V118" s="39" t="s">
        <v>95</v>
      </c>
      <c r="W118" s="38" t="s">
        <v>89</v>
      </c>
      <c r="X118" s="40" t="s">
        <v>1895</v>
      </c>
      <c r="Y118" s="38" t="s">
        <v>94</v>
      </c>
      <c r="Z118" s="39" t="s">
        <v>95</v>
      </c>
      <c r="AA118" s="38" t="s">
        <v>89</v>
      </c>
      <c r="AB118" s="40" t="s">
        <v>1896</v>
      </c>
      <c r="AC118" s="38" t="s">
        <v>94</v>
      </c>
      <c r="AD118" s="39" t="s">
        <v>95</v>
      </c>
      <c r="AE118" s="38" t="s">
        <v>94</v>
      </c>
      <c r="AF118" s="39" t="s">
        <v>95</v>
      </c>
      <c r="AG118" s="38" t="s">
        <v>99</v>
      </c>
      <c r="AH118" s="39" t="s">
        <v>1897</v>
      </c>
      <c r="AI118" s="38" t="s">
        <v>94</v>
      </c>
      <c r="AJ118" s="39" t="s">
        <v>95</v>
      </c>
      <c r="AK118" s="38" t="s">
        <v>99</v>
      </c>
      <c r="AL118" s="39" t="s">
        <v>1898</v>
      </c>
      <c r="AM118" s="38" t="s">
        <v>94</v>
      </c>
      <c r="AN118" s="39" t="s">
        <v>95</v>
      </c>
      <c r="AO118" s="38" t="s">
        <v>94</v>
      </c>
      <c r="AP118" s="40" t="s">
        <v>95</v>
      </c>
      <c r="AQ118" s="38" t="s">
        <v>99</v>
      </c>
      <c r="AR118" s="40" t="s">
        <v>1899</v>
      </c>
      <c r="AS118" s="38" t="s">
        <v>94</v>
      </c>
      <c r="AT118" s="39" t="s">
        <v>95</v>
      </c>
      <c r="AU118" s="38" t="s">
        <v>94</v>
      </c>
      <c r="AV118" s="40" t="s">
        <v>95</v>
      </c>
      <c r="AW118" s="38" t="s">
        <v>94</v>
      </c>
      <c r="AX118" s="39" t="s">
        <v>95</v>
      </c>
      <c r="AY118" s="38" t="s">
        <v>156</v>
      </c>
      <c r="AZ118" s="39" t="s">
        <v>1900</v>
      </c>
      <c r="BA118" s="38" t="s">
        <v>94</v>
      </c>
      <c r="BB118" s="39" t="s">
        <v>95</v>
      </c>
      <c r="BC118" s="38" t="s">
        <v>94</v>
      </c>
      <c r="BD118" s="39" t="s">
        <v>95</v>
      </c>
      <c r="BE118" s="38" t="s">
        <v>94</v>
      </c>
      <c r="BF118" s="40" t="s">
        <v>95</v>
      </c>
      <c r="BG118" s="38" t="s">
        <v>94</v>
      </c>
      <c r="BH118" s="39" t="s">
        <v>95</v>
      </c>
      <c r="BI118" s="38" t="s">
        <v>156</v>
      </c>
      <c r="BJ118" s="39" t="s">
        <v>1901</v>
      </c>
      <c r="BK118" s="38" t="s">
        <v>91</v>
      </c>
      <c r="BL118" s="40" t="s">
        <v>1902</v>
      </c>
      <c r="BM118" s="38" t="s">
        <v>275</v>
      </c>
      <c r="BN118" s="40" t="s">
        <v>1903</v>
      </c>
      <c r="BO118" s="38" t="s">
        <v>94</v>
      </c>
      <c r="BP118" s="39" t="s">
        <v>95</v>
      </c>
      <c r="BQ118" s="38" t="s">
        <v>91</v>
      </c>
      <c r="BR118" s="39" t="s">
        <v>1904</v>
      </c>
      <c r="BS118" s="38" t="s">
        <v>91</v>
      </c>
      <c r="BT118" s="40" t="s">
        <v>1905</v>
      </c>
      <c r="BU118" s="38" t="s">
        <v>94</v>
      </c>
      <c r="BV118" s="39" t="s">
        <v>95</v>
      </c>
      <c r="BW118" s="38" t="s">
        <v>94</v>
      </c>
      <c r="BX118" s="40" t="s">
        <v>95</v>
      </c>
      <c r="BY118" s="38" t="s">
        <v>94</v>
      </c>
      <c r="BZ118" s="39" t="s">
        <v>95</v>
      </c>
      <c r="CA118" s="38" t="s">
        <v>94</v>
      </c>
      <c r="CB118" s="40" t="s">
        <v>95</v>
      </c>
      <c r="CC118" s="38" t="s">
        <v>93</v>
      </c>
      <c r="CD118" s="39" t="s">
        <v>1906</v>
      </c>
      <c r="CE118" s="38" t="s">
        <v>99</v>
      </c>
      <c r="CF118" s="39" t="s">
        <v>1907</v>
      </c>
      <c r="CG118" s="38" t="s">
        <v>94</v>
      </c>
      <c r="CH118" s="39" t="s">
        <v>95</v>
      </c>
      <c r="CI118" s="38" t="s">
        <v>99</v>
      </c>
      <c r="CJ118" s="39" t="s">
        <v>1908</v>
      </c>
      <c r="CK118" s="38" t="s">
        <v>94</v>
      </c>
      <c r="CL118" s="39" t="s">
        <v>95</v>
      </c>
      <c r="CM118" s="38" t="s">
        <v>94</v>
      </c>
      <c r="CN118" s="39" t="s">
        <v>95</v>
      </c>
      <c r="CO118" s="38" t="s">
        <v>94</v>
      </c>
      <c r="CP118" s="39" t="s">
        <v>95</v>
      </c>
      <c r="CQ118" s="38" t="s">
        <v>94</v>
      </c>
      <c r="CR118" s="40" t="s">
        <v>95</v>
      </c>
      <c r="CS118" s="38" t="s">
        <v>94</v>
      </c>
      <c r="CT118" s="39" t="s">
        <v>95</v>
      </c>
      <c r="CU118" s="38" t="s">
        <v>94</v>
      </c>
      <c r="CV118" s="39" t="s">
        <v>95</v>
      </c>
      <c r="CW118" s="41"/>
      <c r="CX118" s="41"/>
      <c r="CY118" s="41"/>
      <c r="CZ118" s="41"/>
      <c r="DA118" s="41"/>
      <c r="DB118" s="41"/>
      <c r="DC118" s="41"/>
      <c r="DD118" s="41"/>
      <c r="DE118" s="41"/>
      <c r="DF118" s="41"/>
      <c r="DG118" s="41"/>
      <c r="DH118" s="41"/>
      <c r="DI118" s="41"/>
      <c r="DJ118" s="41"/>
      <c r="DK118" s="41"/>
      <c r="DL118" s="41"/>
      <c r="DM118" s="41"/>
      <c r="DN118" s="41"/>
      <c r="DO118" s="41"/>
      <c r="DP118" s="41"/>
      <c r="DQ118" s="41"/>
      <c r="DR118" s="41"/>
      <c r="DS118" s="41"/>
      <c r="DT118" s="41"/>
      <c r="DU118" s="41"/>
      <c r="DV118" s="41"/>
      <c r="DW118" s="92"/>
      <c r="DX118" s="37"/>
      <c r="DY118" s="37"/>
      <c r="DZ118" s="37"/>
      <c r="EA118" s="37"/>
      <c r="EB118" s="37"/>
    </row>
    <row r="119" spans="1:133" s="47" customFormat="1" ht="31.5" customHeight="1" thickBot="1">
      <c r="A119" s="33">
        <v>117</v>
      </c>
      <c r="B119" s="43"/>
      <c r="C119" s="35" t="s">
        <v>1909</v>
      </c>
      <c r="D119" s="36" t="s">
        <v>256</v>
      </c>
      <c r="E119" s="37">
        <v>604</v>
      </c>
      <c r="F119" s="37" t="s">
        <v>1910</v>
      </c>
      <c r="G119" s="38" t="s">
        <v>94</v>
      </c>
      <c r="H119" s="39" t="s">
        <v>95</v>
      </c>
      <c r="I119" s="38" t="s">
        <v>94</v>
      </c>
      <c r="J119" s="39" t="s">
        <v>95</v>
      </c>
      <c r="K119" s="38" t="s">
        <v>94</v>
      </c>
      <c r="L119" s="39" t="s">
        <v>95</v>
      </c>
      <c r="M119" s="38" t="s">
        <v>94</v>
      </c>
      <c r="N119" s="39" t="s">
        <v>95</v>
      </c>
      <c r="O119" s="38" t="s">
        <v>94</v>
      </c>
      <c r="P119" s="39" t="s">
        <v>95</v>
      </c>
      <c r="Q119" s="38" t="s">
        <v>94</v>
      </c>
      <c r="R119" s="40" t="s">
        <v>95</v>
      </c>
      <c r="S119" s="38" t="s">
        <v>94</v>
      </c>
      <c r="T119" s="39" t="s">
        <v>95</v>
      </c>
      <c r="U119" s="38" t="s">
        <v>94</v>
      </c>
      <c r="V119" s="39" t="s">
        <v>95</v>
      </c>
      <c r="W119" s="38" t="s">
        <v>94</v>
      </c>
      <c r="X119" s="40" t="s">
        <v>95</v>
      </c>
      <c r="Y119" s="38" t="s">
        <v>94</v>
      </c>
      <c r="Z119" s="39" t="s">
        <v>95</v>
      </c>
      <c r="AA119" s="38" t="s">
        <v>94</v>
      </c>
      <c r="AB119" s="40" t="s">
        <v>95</v>
      </c>
      <c r="AC119" s="38" t="s">
        <v>275</v>
      </c>
      <c r="AD119" s="39" t="s">
        <v>1911</v>
      </c>
      <c r="AE119" s="38" t="s">
        <v>94</v>
      </c>
      <c r="AF119" s="39" t="s">
        <v>95</v>
      </c>
      <c r="AG119" s="38" t="s">
        <v>94</v>
      </c>
      <c r="AH119" s="39" t="s">
        <v>95</v>
      </c>
      <c r="AI119" s="38" t="s">
        <v>94</v>
      </c>
      <c r="AJ119" s="39" t="s">
        <v>95</v>
      </c>
      <c r="AK119" s="38" t="s">
        <v>94</v>
      </c>
      <c r="AL119" s="39" t="s">
        <v>95</v>
      </c>
      <c r="AM119" s="38" t="s">
        <v>94</v>
      </c>
      <c r="AN119" s="39" t="s">
        <v>95</v>
      </c>
      <c r="AO119" s="38" t="s">
        <v>94</v>
      </c>
      <c r="AP119" s="40" t="s">
        <v>95</v>
      </c>
      <c r="AQ119" s="38" t="s">
        <v>94</v>
      </c>
      <c r="AR119" s="40" t="s">
        <v>95</v>
      </c>
      <c r="AS119" s="38" t="s">
        <v>93</v>
      </c>
      <c r="AT119" s="39" t="s">
        <v>1912</v>
      </c>
      <c r="AU119" s="38" t="s">
        <v>94</v>
      </c>
      <c r="AV119" s="40" t="s">
        <v>95</v>
      </c>
      <c r="AW119" s="38" t="s">
        <v>94</v>
      </c>
      <c r="AX119" s="39" t="s">
        <v>95</v>
      </c>
      <c r="AY119" s="38" t="s">
        <v>94</v>
      </c>
      <c r="AZ119" s="39" t="s">
        <v>95</v>
      </c>
      <c r="BA119" s="38" t="s">
        <v>94</v>
      </c>
      <c r="BB119" s="39" t="s">
        <v>95</v>
      </c>
      <c r="BC119" s="38" t="s">
        <v>94</v>
      </c>
      <c r="BD119" s="39" t="s">
        <v>95</v>
      </c>
      <c r="BE119" s="38" t="s">
        <v>94</v>
      </c>
      <c r="BF119" s="40" t="s">
        <v>95</v>
      </c>
      <c r="BG119" s="38" t="s">
        <v>94</v>
      </c>
      <c r="BH119" s="39" t="s">
        <v>95</v>
      </c>
      <c r="BI119" s="38" t="s">
        <v>94</v>
      </c>
      <c r="BJ119" s="39" t="s">
        <v>95</v>
      </c>
      <c r="BK119" s="38" t="s">
        <v>94</v>
      </c>
      <c r="BL119" s="40" t="s">
        <v>95</v>
      </c>
      <c r="BM119" s="38" t="s">
        <v>94</v>
      </c>
      <c r="BN119" s="40" t="s">
        <v>95</v>
      </c>
      <c r="BO119" s="38" t="s">
        <v>94</v>
      </c>
      <c r="BP119" s="39" t="s">
        <v>95</v>
      </c>
      <c r="BQ119" s="38" t="s">
        <v>94</v>
      </c>
      <c r="BR119" s="39" t="s">
        <v>95</v>
      </c>
      <c r="BS119" s="38" t="s">
        <v>91</v>
      </c>
      <c r="BT119" s="40" t="s">
        <v>1913</v>
      </c>
      <c r="BU119" s="38" t="s">
        <v>94</v>
      </c>
      <c r="BV119" s="39" t="s">
        <v>95</v>
      </c>
      <c r="BW119" s="38" t="s">
        <v>94</v>
      </c>
      <c r="BX119" s="40" t="s">
        <v>95</v>
      </c>
      <c r="BY119" s="38" t="s">
        <v>94</v>
      </c>
      <c r="BZ119" s="39" t="s">
        <v>95</v>
      </c>
      <c r="CA119" s="38" t="s">
        <v>94</v>
      </c>
      <c r="CB119" s="40" t="s">
        <v>95</v>
      </c>
      <c r="CC119" s="38" t="s">
        <v>94</v>
      </c>
      <c r="CD119" s="39" t="s">
        <v>95</v>
      </c>
      <c r="CE119" s="38" t="s">
        <v>94</v>
      </c>
      <c r="CF119" s="39" t="s">
        <v>95</v>
      </c>
      <c r="CG119" s="38" t="s">
        <v>94</v>
      </c>
      <c r="CH119" s="39" t="s">
        <v>95</v>
      </c>
      <c r="CI119" s="38" t="s">
        <v>94</v>
      </c>
      <c r="CJ119" s="39" t="s">
        <v>95</v>
      </c>
      <c r="CK119" s="38" t="s">
        <v>94</v>
      </c>
      <c r="CL119" s="39" t="s">
        <v>95</v>
      </c>
      <c r="CM119" s="38" t="s">
        <v>94</v>
      </c>
      <c r="CN119" s="39" t="s">
        <v>95</v>
      </c>
      <c r="CO119" s="38" t="s">
        <v>94</v>
      </c>
      <c r="CP119" s="39" t="s">
        <v>95</v>
      </c>
      <c r="CQ119" s="38" t="s">
        <v>94</v>
      </c>
      <c r="CR119" s="40" t="s">
        <v>95</v>
      </c>
      <c r="CS119" s="38" t="s">
        <v>94</v>
      </c>
      <c r="CT119" s="39" t="s">
        <v>95</v>
      </c>
      <c r="CU119" s="38" t="s">
        <v>94</v>
      </c>
      <c r="CV119" s="39" t="s">
        <v>95</v>
      </c>
      <c r="CW119" s="41"/>
      <c r="CX119" s="41"/>
      <c r="CY119" s="41"/>
      <c r="CZ119" s="41"/>
      <c r="DA119" s="41"/>
      <c r="DB119" s="41"/>
      <c r="DC119" s="41"/>
      <c r="DD119" s="41"/>
      <c r="DE119" s="41"/>
      <c r="DF119" s="41"/>
      <c r="DG119" s="41"/>
      <c r="DH119" s="41"/>
      <c r="DI119" s="41"/>
      <c r="DJ119" s="41"/>
      <c r="DK119" s="41"/>
      <c r="DL119" s="41"/>
      <c r="DM119" s="41"/>
      <c r="DN119" s="41"/>
      <c r="DO119" s="41"/>
      <c r="DP119" s="41"/>
      <c r="DQ119" s="41"/>
      <c r="DR119" s="41"/>
      <c r="DS119" s="41"/>
      <c r="DT119" s="41"/>
      <c r="DU119" s="41"/>
      <c r="DV119" s="41"/>
      <c r="DW119" s="92"/>
      <c r="DX119" s="37"/>
      <c r="DY119" s="37"/>
      <c r="DZ119" s="37"/>
      <c r="EA119" s="37"/>
      <c r="EB119" s="37"/>
      <c r="EC119" s="44"/>
    </row>
    <row r="120" spans="1:133" s="47" customFormat="1" ht="31.5" customHeight="1" thickBot="1">
      <c r="A120" s="33">
        <v>118</v>
      </c>
      <c r="B120" s="43"/>
      <c r="C120" s="35" t="s">
        <v>1914</v>
      </c>
      <c r="D120" s="36" t="s">
        <v>591</v>
      </c>
      <c r="E120" s="37">
        <v>350</v>
      </c>
      <c r="F120" s="37" t="s">
        <v>352</v>
      </c>
      <c r="G120" s="38" t="s">
        <v>94</v>
      </c>
      <c r="H120" s="39" t="s">
        <v>95</v>
      </c>
      <c r="I120" s="38" t="s">
        <v>94</v>
      </c>
      <c r="J120" s="39" t="s">
        <v>95</v>
      </c>
      <c r="K120" s="38" t="s">
        <v>99</v>
      </c>
      <c r="L120" s="39" t="s">
        <v>1915</v>
      </c>
      <c r="M120" s="38" t="s">
        <v>99</v>
      </c>
      <c r="N120" s="39" t="s">
        <v>1916</v>
      </c>
      <c r="O120" s="38" t="s">
        <v>94</v>
      </c>
      <c r="P120" s="39" t="s">
        <v>1917</v>
      </c>
      <c r="Q120" s="38" t="s">
        <v>94</v>
      </c>
      <c r="R120" s="40" t="s">
        <v>95</v>
      </c>
      <c r="S120" s="38" t="s">
        <v>94</v>
      </c>
      <c r="T120" s="39" t="s">
        <v>95</v>
      </c>
      <c r="U120" s="38" t="s">
        <v>94</v>
      </c>
      <c r="V120" s="39" t="s">
        <v>95</v>
      </c>
      <c r="W120" s="38" t="s">
        <v>94</v>
      </c>
      <c r="X120" s="40" t="s">
        <v>95</v>
      </c>
      <c r="Y120" s="38" t="s">
        <v>94</v>
      </c>
      <c r="Z120" s="39" t="s">
        <v>95</v>
      </c>
      <c r="AA120" s="38" t="s">
        <v>94</v>
      </c>
      <c r="AB120" s="40" t="s">
        <v>95</v>
      </c>
      <c r="AC120" s="38" t="s">
        <v>99</v>
      </c>
      <c r="AD120" s="39" t="s">
        <v>1918</v>
      </c>
      <c r="AE120" s="38" t="s">
        <v>275</v>
      </c>
      <c r="AF120" s="39" t="s">
        <v>1919</v>
      </c>
      <c r="AG120" s="38" t="s">
        <v>275</v>
      </c>
      <c r="AH120" s="39" t="s">
        <v>1920</v>
      </c>
      <c r="AI120" s="38" t="s">
        <v>94</v>
      </c>
      <c r="AJ120" s="39" t="s">
        <v>95</v>
      </c>
      <c r="AK120" s="38" t="s">
        <v>94</v>
      </c>
      <c r="AL120" s="39" t="s">
        <v>95</v>
      </c>
      <c r="AM120" s="38" t="s">
        <v>94</v>
      </c>
      <c r="AN120" s="39" t="s">
        <v>95</v>
      </c>
      <c r="AO120" s="38" t="s">
        <v>99</v>
      </c>
      <c r="AP120" s="40" t="s">
        <v>1921</v>
      </c>
      <c r="AQ120" s="38" t="s">
        <v>94</v>
      </c>
      <c r="AR120" s="40" t="s">
        <v>95</v>
      </c>
      <c r="AS120" s="38" t="s">
        <v>93</v>
      </c>
      <c r="AT120" s="39" t="s">
        <v>1922</v>
      </c>
      <c r="AU120" s="38" t="s">
        <v>156</v>
      </c>
      <c r="AV120" s="40" t="s">
        <v>603</v>
      </c>
      <c r="AW120" s="38" t="s">
        <v>99</v>
      </c>
      <c r="AX120" s="39" t="s">
        <v>1923</v>
      </c>
      <c r="AY120" s="38" t="s">
        <v>156</v>
      </c>
      <c r="AZ120" s="39" t="s">
        <v>1924</v>
      </c>
      <c r="BA120" s="38" t="s">
        <v>92</v>
      </c>
      <c r="BB120" s="39" t="s">
        <v>1925</v>
      </c>
      <c r="BC120" s="38" t="s">
        <v>99</v>
      </c>
      <c r="BD120" s="39" t="s">
        <v>1926</v>
      </c>
      <c r="BE120" s="38" t="s">
        <v>156</v>
      </c>
      <c r="BF120" s="40" t="s">
        <v>1927</v>
      </c>
      <c r="BG120" s="38" t="s">
        <v>99</v>
      </c>
      <c r="BH120" s="39" t="s">
        <v>1928</v>
      </c>
      <c r="BI120" s="38" t="s">
        <v>156</v>
      </c>
      <c r="BJ120" s="39" t="s">
        <v>1929</v>
      </c>
      <c r="BK120" s="38" t="s">
        <v>99</v>
      </c>
      <c r="BL120" s="40" t="s">
        <v>1930</v>
      </c>
      <c r="BM120" s="38" t="s">
        <v>156</v>
      </c>
      <c r="BN120" s="40" t="s">
        <v>1931</v>
      </c>
      <c r="BO120" s="38" t="s">
        <v>94</v>
      </c>
      <c r="BP120" s="39" t="s">
        <v>1932</v>
      </c>
      <c r="BQ120" s="38" t="s">
        <v>94</v>
      </c>
      <c r="BR120" s="39" t="s">
        <v>95</v>
      </c>
      <c r="BS120" s="38" t="s">
        <v>94</v>
      </c>
      <c r="BT120" s="40" t="s">
        <v>95</v>
      </c>
      <c r="BU120" s="38" t="s">
        <v>94</v>
      </c>
      <c r="BV120" s="39" t="s">
        <v>95</v>
      </c>
      <c r="BW120" s="38" t="s">
        <v>94</v>
      </c>
      <c r="BX120" s="40" t="s">
        <v>1933</v>
      </c>
      <c r="BY120" s="38" t="s">
        <v>94</v>
      </c>
      <c r="BZ120" s="39" t="s">
        <v>95</v>
      </c>
      <c r="CA120" s="38" t="s">
        <v>94</v>
      </c>
      <c r="CB120" s="40" t="s">
        <v>95</v>
      </c>
      <c r="CC120" s="38" t="s">
        <v>94</v>
      </c>
      <c r="CD120" s="39" t="s">
        <v>95</v>
      </c>
      <c r="CE120" s="38" t="s">
        <v>94</v>
      </c>
      <c r="CF120" s="39" t="s">
        <v>95</v>
      </c>
      <c r="CG120" s="38" t="s">
        <v>94</v>
      </c>
      <c r="CH120" s="39" t="s">
        <v>95</v>
      </c>
      <c r="CI120" s="38" t="s">
        <v>94</v>
      </c>
      <c r="CJ120" s="39" t="s">
        <v>95</v>
      </c>
      <c r="CK120" s="38" t="s">
        <v>94</v>
      </c>
      <c r="CL120" s="39" t="s">
        <v>95</v>
      </c>
      <c r="CM120" s="38" t="s">
        <v>94</v>
      </c>
      <c r="CN120" s="39" t="s">
        <v>1934</v>
      </c>
      <c r="CO120" s="38" t="s">
        <v>156</v>
      </c>
      <c r="CP120" s="39" t="s">
        <v>1935</v>
      </c>
      <c r="CQ120" s="38" t="s">
        <v>94</v>
      </c>
      <c r="CR120" s="40" t="s">
        <v>95</v>
      </c>
      <c r="CS120" s="38" t="s">
        <v>94</v>
      </c>
      <c r="CT120" s="39" t="s">
        <v>95</v>
      </c>
      <c r="CU120" s="38" t="s">
        <v>94</v>
      </c>
      <c r="CV120" s="39" t="s">
        <v>95</v>
      </c>
      <c r="CW120" s="41"/>
      <c r="CX120" s="41"/>
      <c r="CY120" s="41"/>
      <c r="CZ120" s="41"/>
      <c r="DA120" s="41"/>
      <c r="DB120" s="41"/>
      <c r="DC120" s="41"/>
      <c r="DD120" s="41"/>
      <c r="DE120" s="41"/>
      <c r="DF120" s="41"/>
      <c r="DG120" s="41"/>
      <c r="DH120" s="41"/>
      <c r="DI120" s="41"/>
      <c r="DJ120" s="41"/>
      <c r="DK120" s="41"/>
      <c r="DL120" s="41"/>
      <c r="DM120" s="41"/>
      <c r="DN120" s="41"/>
      <c r="DO120" s="41"/>
      <c r="DP120" s="41"/>
      <c r="DQ120" s="41"/>
      <c r="DR120" s="41"/>
      <c r="DS120" s="41"/>
      <c r="DT120" s="41"/>
      <c r="DU120" s="41"/>
      <c r="DV120" s="41"/>
      <c r="DW120" s="92"/>
      <c r="DX120" s="37"/>
      <c r="DY120" s="37"/>
      <c r="DZ120" s="37"/>
      <c r="EA120" s="37"/>
      <c r="EB120" s="37"/>
      <c r="EC120" s="44"/>
    </row>
    <row r="121" spans="1:133" s="44" customFormat="1" ht="31.5" customHeight="1" thickBot="1">
      <c r="A121" s="33">
        <v>119</v>
      </c>
      <c r="B121" s="43"/>
      <c r="C121" s="35" t="s">
        <v>1936</v>
      </c>
      <c r="D121" s="36" t="s">
        <v>1793</v>
      </c>
      <c r="E121" s="37">
        <v>646</v>
      </c>
      <c r="F121" s="37" t="s">
        <v>244</v>
      </c>
      <c r="G121" s="38" t="s">
        <v>94</v>
      </c>
      <c r="H121" s="39" t="s">
        <v>95</v>
      </c>
      <c r="I121" s="38" t="s">
        <v>94</v>
      </c>
      <c r="J121" s="39" t="s">
        <v>95</v>
      </c>
      <c r="K121" s="38" t="s">
        <v>94</v>
      </c>
      <c r="L121" s="39" t="s">
        <v>95</v>
      </c>
      <c r="M121" s="38" t="s">
        <v>94</v>
      </c>
      <c r="N121" s="39" t="s">
        <v>95</v>
      </c>
      <c r="O121" s="38" t="s">
        <v>94</v>
      </c>
      <c r="P121" s="39" t="s">
        <v>95</v>
      </c>
      <c r="Q121" s="38" t="s">
        <v>94</v>
      </c>
      <c r="R121" s="40" t="s">
        <v>95</v>
      </c>
      <c r="S121" s="38" t="s">
        <v>94</v>
      </c>
      <c r="T121" s="39" t="s">
        <v>95</v>
      </c>
      <c r="U121" s="38" t="s">
        <v>91</v>
      </c>
      <c r="V121" s="39" t="s">
        <v>1937</v>
      </c>
      <c r="W121" s="38" t="s">
        <v>94</v>
      </c>
      <c r="X121" s="40" t="s">
        <v>95</v>
      </c>
      <c r="Y121" s="38" t="s">
        <v>94</v>
      </c>
      <c r="Z121" s="39" t="s">
        <v>95</v>
      </c>
      <c r="AA121" s="38" t="s">
        <v>94</v>
      </c>
      <c r="AB121" s="40" t="s">
        <v>95</v>
      </c>
      <c r="AC121" s="38" t="s">
        <v>91</v>
      </c>
      <c r="AD121" s="39" t="s">
        <v>1938</v>
      </c>
      <c r="AE121" s="38" t="s">
        <v>94</v>
      </c>
      <c r="AF121" s="39" t="s">
        <v>95</v>
      </c>
      <c r="AG121" s="38" t="s">
        <v>94</v>
      </c>
      <c r="AH121" s="39" t="s">
        <v>95</v>
      </c>
      <c r="AI121" s="38" t="s">
        <v>94</v>
      </c>
      <c r="AJ121" s="39" t="s">
        <v>95</v>
      </c>
      <c r="AK121" s="38" t="s">
        <v>94</v>
      </c>
      <c r="AL121" s="39" t="s">
        <v>95</v>
      </c>
      <c r="AM121" s="38" t="s">
        <v>91</v>
      </c>
      <c r="AN121" s="39" t="s">
        <v>95</v>
      </c>
      <c r="AO121" s="38" t="s">
        <v>94</v>
      </c>
      <c r="AP121" s="40" t="s">
        <v>95</v>
      </c>
      <c r="AQ121" s="38" t="s">
        <v>94</v>
      </c>
      <c r="AR121" s="40" t="s">
        <v>95</v>
      </c>
      <c r="AS121" s="38" t="s">
        <v>91</v>
      </c>
      <c r="AT121" s="39" t="s">
        <v>430</v>
      </c>
      <c r="AU121" s="38" t="s">
        <v>91</v>
      </c>
      <c r="AV121" s="40" t="s">
        <v>430</v>
      </c>
      <c r="AW121" s="38" t="s">
        <v>99</v>
      </c>
      <c r="AX121" s="39" t="s">
        <v>1939</v>
      </c>
      <c r="AY121" s="38" t="s">
        <v>156</v>
      </c>
      <c r="AZ121" s="39" t="s">
        <v>1940</v>
      </c>
      <c r="BA121" s="38" t="s">
        <v>99</v>
      </c>
      <c r="BB121" s="39" t="s">
        <v>1941</v>
      </c>
      <c r="BC121" s="38" t="s">
        <v>94</v>
      </c>
      <c r="BD121" s="39" t="s">
        <v>95</v>
      </c>
      <c r="BE121" s="38" t="s">
        <v>94</v>
      </c>
      <c r="BF121" s="40" t="s">
        <v>95</v>
      </c>
      <c r="BG121" s="38" t="s">
        <v>99</v>
      </c>
      <c r="BH121" s="39" t="s">
        <v>435</v>
      </c>
      <c r="BI121" s="38" t="s">
        <v>91</v>
      </c>
      <c r="BJ121" s="39" t="s">
        <v>1942</v>
      </c>
      <c r="BK121" s="38" t="s">
        <v>94</v>
      </c>
      <c r="BL121" s="40" t="s">
        <v>95</v>
      </c>
      <c r="BM121" s="38" t="s">
        <v>156</v>
      </c>
      <c r="BN121" s="40" t="s">
        <v>1943</v>
      </c>
      <c r="BO121" s="38" t="s">
        <v>94</v>
      </c>
      <c r="BP121" s="39" t="s">
        <v>606</v>
      </c>
      <c r="BQ121" s="38" t="s">
        <v>94</v>
      </c>
      <c r="BR121" s="39" t="s">
        <v>95</v>
      </c>
      <c r="BS121" s="38" t="s">
        <v>94</v>
      </c>
      <c r="BT121" s="40" t="s">
        <v>1944</v>
      </c>
      <c r="BU121" s="38" t="s">
        <v>94</v>
      </c>
      <c r="BV121" s="39" t="s">
        <v>95</v>
      </c>
      <c r="BW121" s="38" t="s">
        <v>94</v>
      </c>
      <c r="BX121" s="40" t="s">
        <v>95</v>
      </c>
      <c r="BY121" s="38" t="s">
        <v>94</v>
      </c>
      <c r="BZ121" s="39" t="s">
        <v>95</v>
      </c>
      <c r="CA121" s="38" t="s">
        <v>91</v>
      </c>
      <c r="CB121" s="40" t="s">
        <v>1945</v>
      </c>
      <c r="CC121" s="38" t="s">
        <v>99</v>
      </c>
      <c r="CD121" s="39" t="s">
        <v>1946</v>
      </c>
      <c r="CE121" s="38" t="s">
        <v>92</v>
      </c>
      <c r="CF121" s="39" t="s">
        <v>1947</v>
      </c>
      <c r="CG121" s="38" t="s">
        <v>94</v>
      </c>
      <c r="CH121" s="39" t="s">
        <v>95</v>
      </c>
      <c r="CI121" s="38" t="s">
        <v>91</v>
      </c>
      <c r="CJ121" s="39" t="s">
        <v>1763</v>
      </c>
      <c r="CK121" s="38" t="s">
        <v>94</v>
      </c>
      <c r="CL121" s="39" t="s">
        <v>95</v>
      </c>
      <c r="CM121" s="38" t="s">
        <v>94</v>
      </c>
      <c r="CN121" s="39" t="s">
        <v>95</v>
      </c>
      <c r="CO121" s="38" t="s">
        <v>93</v>
      </c>
      <c r="CP121" s="39" t="s">
        <v>95</v>
      </c>
      <c r="CQ121" s="38" t="s">
        <v>94</v>
      </c>
      <c r="CR121" s="40" t="s">
        <v>95</v>
      </c>
      <c r="CS121" s="38" t="s">
        <v>94</v>
      </c>
      <c r="CT121" s="39" t="s">
        <v>95</v>
      </c>
      <c r="CU121" s="38" t="s">
        <v>94</v>
      </c>
      <c r="CV121" s="39" t="s">
        <v>95</v>
      </c>
      <c r="CW121" s="41"/>
      <c r="CX121" s="41"/>
      <c r="CY121" s="41"/>
      <c r="CZ121" s="41"/>
      <c r="DA121" s="41"/>
      <c r="DB121" s="41"/>
      <c r="DC121" s="41"/>
      <c r="DD121" s="41"/>
      <c r="DE121" s="41"/>
      <c r="DF121" s="41"/>
      <c r="DG121" s="41"/>
      <c r="DH121" s="41"/>
      <c r="DI121" s="41"/>
      <c r="DJ121" s="41"/>
      <c r="DK121" s="41"/>
      <c r="DL121" s="41"/>
      <c r="DM121" s="41"/>
      <c r="DN121" s="41"/>
      <c r="DO121" s="41"/>
      <c r="DP121" s="41"/>
      <c r="DQ121" s="41"/>
      <c r="DR121" s="41"/>
      <c r="DS121" s="41"/>
      <c r="DT121" s="41"/>
      <c r="DU121" s="41"/>
      <c r="DV121" s="41"/>
      <c r="DW121" s="92"/>
      <c r="DX121" s="37"/>
      <c r="DY121" s="37"/>
      <c r="DZ121" s="37"/>
      <c r="EA121" s="37"/>
      <c r="EB121" s="37"/>
    </row>
    <row r="122" spans="1:133" s="44" customFormat="1" ht="31.5" customHeight="1" thickBot="1">
      <c r="A122" s="33">
        <v>120</v>
      </c>
      <c r="B122" s="43"/>
      <c r="C122" s="35" t="s">
        <v>1948</v>
      </c>
      <c r="D122" s="36" t="s">
        <v>143</v>
      </c>
      <c r="E122" s="37" t="s">
        <v>1949</v>
      </c>
      <c r="F122" s="37" t="s">
        <v>1950</v>
      </c>
      <c r="G122" s="38" t="s">
        <v>94</v>
      </c>
      <c r="H122" s="39" t="s">
        <v>95</v>
      </c>
      <c r="I122" s="38" t="s">
        <v>94</v>
      </c>
      <c r="J122" s="39" t="s">
        <v>95</v>
      </c>
      <c r="K122" s="38" t="s">
        <v>94</v>
      </c>
      <c r="L122" s="39" t="s">
        <v>95</v>
      </c>
      <c r="M122" s="38" t="s">
        <v>94</v>
      </c>
      <c r="N122" s="39" t="s">
        <v>95</v>
      </c>
      <c r="O122" s="38" t="s">
        <v>94</v>
      </c>
      <c r="P122" s="39" t="s">
        <v>95</v>
      </c>
      <c r="Q122" s="38" t="s">
        <v>94</v>
      </c>
      <c r="R122" s="40" t="s">
        <v>95</v>
      </c>
      <c r="S122" s="38" t="s">
        <v>91</v>
      </c>
      <c r="T122" s="39" t="s">
        <v>1951</v>
      </c>
      <c r="U122" s="38" t="s">
        <v>91</v>
      </c>
      <c r="V122" s="39" t="s">
        <v>1952</v>
      </c>
      <c r="W122" s="38" t="s">
        <v>94</v>
      </c>
      <c r="X122" s="40" t="s">
        <v>95</v>
      </c>
      <c r="Y122" s="38" t="s">
        <v>94</v>
      </c>
      <c r="Z122" s="39" t="s">
        <v>95</v>
      </c>
      <c r="AA122" s="38" t="s">
        <v>94</v>
      </c>
      <c r="AB122" s="40" t="s">
        <v>95</v>
      </c>
      <c r="AC122" s="38" t="s">
        <v>94</v>
      </c>
      <c r="AD122" s="39" t="s">
        <v>95</v>
      </c>
      <c r="AE122" s="38" t="s">
        <v>94</v>
      </c>
      <c r="AF122" s="39" t="s">
        <v>95</v>
      </c>
      <c r="AG122" s="38" t="s">
        <v>94</v>
      </c>
      <c r="AH122" s="39" t="s">
        <v>95</v>
      </c>
      <c r="AI122" s="38" t="s">
        <v>94</v>
      </c>
      <c r="AJ122" s="39" t="s">
        <v>95</v>
      </c>
      <c r="AK122" s="38" t="s">
        <v>94</v>
      </c>
      <c r="AL122" s="39" t="s">
        <v>95</v>
      </c>
      <c r="AM122" s="38" t="s">
        <v>94</v>
      </c>
      <c r="AN122" s="39" t="s">
        <v>95</v>
      </c>
      <c r="AO122" s="38" t="s">
        <v>94</v>
      </c>
      <c r="AP122" s="40" t="s">
        <v>95</v>
      </c>
      <c r="AQ122" s="38" t="s">
        <v>94</v>
      </c>
      <c r="AR122" s="40" t="s">
        <v>95</v>
      </c>
      <c r="AS122" s="38" t="s">
        <v>92</v>
      </c>
      <c r="AT122" s="39" t="s">
        <v>1953</v>
      </c>
      <c r="AU122" s="38" t="s">
        <v>99</v>
      </c>
      <c r="AV122" s="40" t="s">
        <v>1954</v>
      </c>
      <c r="AW122" s="38" t="s">
        <v>99</v>
      </c>
      <c r="AX122" s="39" t="s">
        <v>1953</v>
      </c>
      <c r="AY122" s="38" t="s">
        <v>99</v>
      </c>
      <c r="AZ122" s="39" t="s">
        <v>1953</v>
      </c>
      <c r="BA122" s="38" t="s">
        <v>94</v>
      </c>
      <c r="BB122" s="39" t="s">
        <v>1955</v>
      </c>
      <c r="BC122" s="38" t="s">
        <v>94</v>
      </c>
      <c r="BD122" s="39" t="s">
        <v>95</v>
      </c>
      <c r="BE122" s="38" t="s">
        <v>94</v>
      </c>
      <c r="BF122" s="40" t="s">
        <v>95</v>
      </c>
      <c r="BG122" s="38" t="s">
        <v>94</v>
      </c>
      <c r="BH122" s="39" t="s">
        <v>95</v>
      </c>
      <c r="BI122" s="38" t="s">
        <v>91</v>
      </c>
      <c r="BJ122" s="39" t="s">
        <v>1956</v>
      </c>
      <c r="BK122" s="38" t="s">
        <v>99</v>
      </c>
      <c r="BL122" s="40" t="s">
        <v>1953</v>
      </c>
      <c r="BM122" s="38" t="s">
        <v>91</v>
      </c>
      <c r="BN122" s="40" t="s">
        <v>1953</v>
      </c>
      <c r="BO122" s="38" t="s">
        <v>94</v>
      </c>
      <c r="BP122" s="39" t="s">
        <v>95</v>
      </c>
      <c r="BQ122" s="38" t="s">
        <v>156</v>
      </c>
      <c r="BR122" s="39" t="s">
        <v>1957</v>
      </c>
      <c r="BS122" s="38" t="s">
        <v>156</v>
      </c>
      <c r="BT122" s="40" t="s">
        <v>1958</v>
      </c>
      <c r="BU122" s="38" t="s">
        <v>156</v>
      </c>
      <c r="BV122" s="39" t="s">
        <v>1959</v>
      </c>
      <c r="BW122" s="38" t="s">
        <v>275</v>
      </c>
      <c r="BX122" s="40" t="s">
        <v>1960</v>
      </c>
      <c r="BY122" s="38" t="s">
        <v>156</v>
      </c>
      <c r="BZ122" s="39" t="s">
        <v>1961</v>
      </c>
      <c r="CA122" s="38" t="s">
        <v>94</v>
      </c>
      <c r="CB122" s="40" t="s">
        <v>95</v>
      </c>
      <c r="CC122" s="38" t="s">
        <v>99</v>
      </c>
      <c r="CD122" s="39" t="s">
        <v>1962</v>
      </c>
      <c r="CE122" s="38" t="s">
        <v>94</v>
      </c>
      <c r="CF122" s="39" t="s">
        <v>95</v>
      </c>
      <c r="CG122" s="38" t="s">
        <v>94</v>
      </c>
      <c r="CH122" s="39" t="s">
        <v>95</v>
      </c>
      <c r="CI122" s="38" t="s">
        <v>94</v>
      </c>
      <c r="CJ122" s="39" t="s">
        <v>95</v>
      </c>
      <c r="CK122" s="38" t="s">
        <v>94</v>
      </c>
      <c r="CL122" s="39" t="s">
        <v>95</v>
      </c>
      <c r="CM122" s="38" t="s">
        <v>94</v>
      </c>
      <c r="CN122" s="39" t="s">
        <v>95</v>
      </c>
      <c r="CO122" s="38" t="s">
        <v>94</v>
      </c>
      <c r="CP122" s="39" t="s">
        <v>95</v>
      </c>
      <c r="CQ122" s="38" t="s">
        <v>94</v>
      </c>
      <c r="CR122" s="40" t="s">
        <v>95</v>
      </c>
      <c r="CS122" s="38" t="s">
        <v>94</v>
      </c>
      <c r="CT122" s="39" t="s">
        <v>95</v>
      </c>
      <c r="CU122" s="38" t="s">
        <v>94</v>
      </c>
      <c r="CV122" s="39" t="s">
        <v>95</v>
      </c>
      <c r="CW122" s="41"/>
      <c r="CX122" s="41"/>
      <c r="CY122" s="41"/>
      <c r="CZ122" s="41"/>
      <c r="DA122" s="41"/>
      <c r="DB122" s="41"/>
      <c r="DC122" s="41"/>
      <c r="DD122" s="41"/>
      <c r="DE122" s="41"/>
      <c r="DF122" s="41"/>
      <c r="DG122" s="41"/>
      <c r="DH122" s="41"/>
      <c r="DI122" s="41"/>
      <c r="DJ122" s="41"/>
      <c r="DK122" s="41"/>
      <c r="DL122" s="41"/>
      <c r="DM122" s="41"/>
      <c r="DN122" s="41"/>
      <c r="DO122" s="41"/>
      <c r="DP122" s="41"/>
      <c r="DQ122" s="41"/>
      <c r="DR122" s="41"/>
      <c r="DS122" s="41"/>
      <c r="DT122" s="41"/>
      <c r="DU122" s="41"/>
      <c r="DV122" s="41"/>
      <c r="DW122" s="92" t="s">
        <v>1963</v>
      </c>
      <c r="DX122" s="37"/>
      <c r="DY122" s="37"/>
      <c r="DZ122" s="37"/>
      <c r="EA122" s="37"/>
      <c r="EB122" s="37"/>
    </row>
    <row r="123" spans="1:133" s="44" customFormat="1" ht="31.5" customHeight="1" thickBot="1">
      <c r="A123" s="33">
        <v>121</v>
      </c>
      <c r="B123" s="43"/>
      <c r="C123" s="35" t="s">
        <v>1964</v>
      </c>
      <c r="D123" s="36" t="s">
        <v>87</v>
      </c>
      <c r="E123" s="37">
        <v>381</v>
      </c>
      <c r="F123" s="37" t="s">
        <v>244</v>
      </c>
      <c r="G123" s="38" t="s">
        <v>92</v>
      </c>
      <c r="H123" s="39" t="s">
        <v>1965</v>
      </c>
      <c r="I123" s="38" t="s">
        <v>89</v>
      </c>
      <c r="J123" s="39" t="s">
        <v>1966</v>
      </c>
      <c r="K123" s="38" t="s">
        <v>89</v>
      </c>
      <c r="L123" s="39" t="s">
        <v>1965</v>
      </c>
      <c r="M123" s="38" t="s">
        <v>99</v>
      </c>
      <c r="N123" s="39" t="s">
        <v>1965</v>
      </c>
      <c r="O123" s="38" t="s">
        <v>99</v>
      </c>
      <c r="P123" s="39" t="s">
        <v>1967</v>
      </c>
      <c r="Q123" s="38" t="s">
        <v>94</v>
      </c>
      <c r="R123" s="40" t="s">
        <v>95</v>
      </c>
      <c r="S123" s="38" t="s">
        <v>94</v>
      </c>
      <c r="T123" s="39" t="s">
        <v>1968</v>
      </c>
      <c r="U123" s="38" t="s">
        <v>89</v>
      </c>
      <c r="V123" s="39" t="s">
        <v>1969</v>
      </c>
      <c r="W123" s="38" t="s">
        <v>94</v>
      </c>
      <c r="X123" s="40" t="s">
        <v>1970</v>
      </c>
      <c r="Y123" s="38" t="s">
        <v>89</v>
      </c>
      <c r="Z123" s="39" t="s">
        <v>1971</v>
      </c>
      <c r="AA123" s="38" t="s">
        <v>99</v>
      </c>
      <c r="AB123" s="40" t="s">
        <v>1972</v>
      </c>
      <c r="AC123" s="38" t="s">
        <v>99</v>
      </c>
      <c r="AD123" s="39" t="s">
        <v>1973</v>
      </c>
      <c r="AE123" s="38" t="s">
        <v>91</v>
      </c>
      <c r="AF123" s="39" t="s">
        <v>1974</v>
      </c>
      <c r="AG123" s="38" t="s">
        <v>91</v>
      </c>
      <c r="AH123" s="39" t="s">
        <v>1975</v>
      </c>
      <c r="AI123" s="38" t="s">
        <v>99</v>
      </c>
      <c r="AJ123" s="39" t="s">
        <v>1976</v>
      </c>
      <c r="AK123" s="38" t="s">
        <v>99</v>
      </c>
      <c r="AL123" s="39" t="s">
        <v>1977</v>
      </c>
      <c r="AM123" s="38" t="s">
        <v>89</v>
      </c>
      <c r="AN123" s="39" t="s">
        <v>1978</v>
      </c>
      <c r="AO123" s="38" t="s">
        <v>94</v>
      </c>
      <c r="AP123" s="40" t="s">
        <v>95</v>
      </c>
      <c r="AQ123" s="38" t="s">
        <v>94</v>
      </c>
      <c r="AR123" s="40" t="s">
        <v>1979</v>
      </c>
      <c r="AS123" s="38" t="s">
        <v>89</v>
      </c>
      <c r="AT123" s="39" t="s">
        <v>1980</v>
      </c>
      <c r="AU123" s="38" t="s">
        <v>99</v>
      </c>
      <c r="AV123" s="40" t="s">
        <v>1981</v>
      </c>
      <c r="AW123" s="38" t="s">
        <v>91</v>
      </c>
      <c r="AX123" s="39" t="s">
        <v>1982</v>
      </c>
      <c r="AY123" s="38" t="s">
        <v>91</v>
      </c>
      <c r="AZ123" s="39" t="s">
        <v>1982</v>
      </c>
      <c r="BA123" s="38" t="s">
        <v>89</v>
      </c>
      <c r="BB123" s="39" t="s">
        <v>1983</v>
      </c>
      <c r="BC123" s="38" t="s">
        <v>99</v>
      </c>
      <c r="BD123" s="39" t="s">
        <v>1984</v>
      </c>
      <c r="BE123" s="38" t="s">
        <v>91</v>
      </c>
      <c r="BF123" s="40" t="s">
        <v>1985</v>
      </c>
      <c r="BG123" s="38" t="s">
        <v>91</v>
      </c>
      <c r="BH123" s="39" t="s">
        <v>1986</v>
      </c>
      <c r="BI123" s="38" t="s">
        <v>91</v>
      </c>
      <c r="BJ123" s="39" t="s">
        <v>1987</v>
      </c>
      <c r="BK123" s="38" t="s">
        <v>91</v>
      </c>
      <c r="BL123" s="40" t="s">
        <v>1988</v>
      </c>
      <c r="BM123" s="38" t="s">
        <v>91</v>
      </c>
      <c r="BN123" s="40" t="s">
        <v>1989</v>
      </c>
      <c r="BO123" s="38" t="s">
        <v>91</v>
      </c>
      <c r="BP123" s="39" t="s">
        <v>1990</v>
      </c>
      <c r="BQ123" s="38" t="s">
        <v>91</v>
      </c>
      <c r="BR123" s="39" t="s">
        <v>1991</v>
      </c>
      <c r="BS123" s="38" t="s">
        <v>99</v>
      </c>
      <c r="BT123" s="40" t="s">
        <v>1992</v>
      </c>
      <c r="BU123" s="38" t="s">
        <v>94</v>
      </c>
      <c r="BV123" s="39" t="s">
        <v>95</v>
      </c>
      <c r="BW123" s="38" t="s">
        <v>91</v>
      </c>
      <c r="BX123" s="40" t="s">
        <v>1993</v>
      </c>
      <c r="BY123" s="38" t="s">
        <v>94</v>
      </c>
      <c r="BZ123" s="39" t="s">
        <v>115</v>
      </c>
      <c r="CA123" s="38" t="s">
        <v>99</v>
      </c>
      <c r="CB123" s="40" t="s">
        <v>189</v>
      </c>
      <c r="CC123" s="38" t="s">
        <v>93</v>
      </c>
      <c r="CD123" s="39" t="s">
        <v>190</v>
      </c>
      <c r="CE123" s="38" t="s">
        <v>156</v>
      </c>
      <c r="CF123" s="39" t="s">
        <v>1994</v>
      </c>
      <c r="CG123" s="38" t="s">
        <v>91</v>
      </c>
      <c r="CH123" s="39" t="s">
        <v>1995</v>
      </c>
      <c r="CI123" s="38" t="s">
        <v>89</v>
      </c>
      <c r="CJ123" s="39" t="s">
        <v>1996</v>
      </c>
      <c r="CK123" s="38" t="s">
        <v>92</v>
      </c>
      <c r="CL123" s="39" t="s">
        <v>1997</v>
      </c>
      <c r="CM123" s="38" t="s">
        <v>94</v>
      </c>
      <c r="CN123" s="39" t="s">
        <v>95</v>
      </c>
      <c r="CO123" s="38" t="s">
        <v>99</v>
      </c>
      <c r="CP123" s="39" t="s">
        <v>1998</v>
      </c>
      <c r="CQ123" s="38" t="s">
        <v>89</v>
      </c>
      <c r="CR123" s="40" t="s">
        <v>1999</v>
      </c>
      <c r="CS123" s="38" t="s">
        <v>94</v>
      </c>
      <c r="CT123" s="39" t="s">
        <v>95</v>
      </c>
      <c r="CU123" s="38" t="s">
        <v>91</v>
      </c>
      <c r="CV123" s="39" t="s">
        <v>2000</v>
      </c>
      <c r="CW123" s="41"/>
      <c r="CX123" s="41"/>
      <c r="CY123" s="41"/>
      <c r="CZ123" s="41"/>
      <c r="DA123" s="41"/>
      <c r="DB123" s="41"/>
      <c r="DC123" s="41"/>
      <c r="DD123" s="41"/>
      <c r="DE123" s="41"/>
      <c r="DF123" s="41"/>
      <c r="DG123" s="41"/>
      <c r="DH123" s="41"/>
      <c r="DI123" s="41"/>
      <c r="DJ123" s="41"/>
      <c r="DK123" s="41"/>
      <c r="DL123" s="41"/>
      <c r="DM123" s="41"/>
      <c r="DN123" s="41"/>
      <c r="DO123" s="41"/>
      <c r="DP123" s="41"/>
      <c r="DQ123" s="41"/>
      <c r="DR123" s="41"/>
      <c r="DS123" s="41"/>
      <c r="DT123" s="41"/>
      <c r="DU123" s="41"/>
      <c r="DV123" s="41"/>
      <c r="DW123" s="92" t="s">
        <v>2001</v>
      </c>
      <c r="DX123" s="37"/>
      <c r="DY123" s="37"/>
      <c r="DZ123" s="37"/>
      <c r="EA123" s="37"/>
      <c r="EB123" s="37"/>
    </row>
    <row r="124" spans="1:133" s="44" customFormat="1" ht="31.5" customHeight="1" thickBot="1">
      <c r="A124" s="33">
        <v>122</v>
      </c>
      <c r="B124" s="43"/>
      <c r="C124" s="35" t="s">
        <v>2002</v>
      </c>
      <c r="D124" s="36" t="s">
        <v>323</v>
      </c>
      <c r="E124" s="37">
        <v>527</v>
      </c>
      <c r="F124" s="37" t="s">
        <v>144</v>
      </c>
      <c r="G124" s="38" t="s">
        <v>94</v>
      </c>
      <c r="H124" s="39" t="s">
        <v>95</v>
      </c>
      <c r="I124" s="38" t="s">
        <v>94</v>
      </c>
      <c r="J124" s="39" t="s">
        <v>95</v>
      </c>
      <c r="K124" s="38" t="s">
        <v>92</v>
      </c>
      <c r="L124" s="39" t="s">
        <v>2003</v>
      </c>
      <c r="M124" s="38" t="s">
        <v>92</v>
      </c>
      <c r="N124" s="39" t="s">
        <v>2003</v>
      </c>
      <c r="O124" s="38" t="s">
        <v>94</v>
      </c>
      <c r="P124" s="39" t="s">
        <v>95</v>
      </c>
      <c r="Q124" s="38" t="s">
        <v>94</v>
      </c>
      <c r="R124" s="40" t="s">
        <v>95</v>
      </c>
      <c r="S124" s="38" t="s">
        <v>94</v>
      </c>
      <c r="T124" s="39" t="s">
        <v>95</v>
      </c>
      <c r="U124" s="38" t="s">
        <v>94</v>
      </c>
      <c r="V124" s="39" t="s">
        <v>95</v>
      </c>
      <c r="W124" s="38" t="s">
        <v>99</v>
      </c>
      <c r="X124" s="40" t="s">
        <v>2004</v>
      </c>
      <c r="Y124" s="38" t="s">
        <v>94</v>
      </c>
      <c r="Z124" s="39" t="s">
        <v>95</v>
      </c>
      <c r="AA124" s="38" t="s">
        <v>94</v>
      </c>
      <c r="AB124" s="40" t="s">
        <v>95</v>
      </c>
      <c r="AC124" s="38" t="s">
        <v>275</v>
      </c>
      <c r="AD124" s="39" t="s">
        <v>2005</v>
      </c>
      <c r="AE124" s="38" t="s">
        <v>94</v>
      </c>
      <c r="AF124" s="39" t="s">
        <v>95</v>
      </c>
      <c r="AG124" s="38" t="s">
        <v>94</v>
      </c>
      <c r="AH124" s="39" t="s">
        <v>95</v>
      </c>
      <c r="AI124" s="38" t="s">
        <v>94</v>
      </c>
      <c r="AJ124" s="39" t="s">
        <v>95</v>
      </c>
      <c r="AK124" s="38" t="s">
        <v>94</v>
      </c>
      <c r="AL124" s="39" t="s">
        <v>95</v>
      </c>
      <c r="AM124" s="38" t="s">
        <v>94</v>
      </c>
      <c r="AN124" s="39" t="s">
        <v>95</v>
      </c>
      <c r="AO124" s="38" t="s">
        <v>94</v>
      </c>
      <c r="AP124" s="40" t="s">
        <v>95</v>
      </c>
      <c r="AQ124" s="38" t="s">
        <v>94</v>
      </c>
      <c r="AR124" s="40" t="s">
        <v>95</v>
      </c>
      <c r="AS124" s="38" t="s">
        <v>99</v>
      </c>
      <c r="AT124" s="39" t="s">
        <v>2006</v>
      </c>
      <c r="AU124" s="38" t="s">
        <v>99</v>
      </c>
      <c r="AV124" s="40" t="s">
        <v>2007</v>
      </c>
      <c r="AW124" s="38" t="s">
        <v>99</v>
      </c>
      <c r="AX124" s="39" t="s">
        <v>2008</v>
      </c>
      <c r="AY124" s="38" t="s">
        <v>99</v>
      </c>
      <c r="AZ124" s="39" t="s">
        <v>2009</v>
      </c>
      <c r="BA124" s="38" t="s">
        <v>99</v>
      </c>
      <c r="BB124" s="39" t="s">
        <v>2010</v>
      </c>
      <c r="BC124" s="38" t="s">
        <v>99</v>
      </c>
      <c r="BD124" s="39" t="s">
        <v>2011</v>
      </c>
      <c r="BE124" s="38" t="s">
        <v>99</v>
      </c>
      <c r="BF124" s="40" t="s">
        <v>2012</v>
      </c>
      <c r="BG124" s="38" t="s">
        <v>94</v>
      </c>
      <c r="BH124" s="39" t="s">
        <v>95</v>
      </c>
      <c r="BI124" s="38" t="s">
        <v>99</v>
      </c>
      <c r="BJ124" s="39" t="s">
        <v>2013</v>
      </c>
      <c r="BK124" s="38" t="s">
        <v>94</v>
      </c>
      <c r="BL124" s="40" t="s">
        <v>95</v>
      </c>
      <c r="BM124" s="38" t="s">
        <v>99</v>
      </c>
      <c r="BN124" s="40" t="s">
        <v>2014</v>
      </c>
      <c r="BO124" s="38" t="s">
        <v>94</v>
      </c>
      <c r="BP124" s="39" t="s">
        <v>95</v>
      </c>
      <c r="BQ124" s="38" t="s">
        <v>94</v>
      </c>
      <c r="BR124" s="39" t="s">
        <v>95</v>
      </c>
      <c r="BS124" s="38" t="s">
        <v>94</v>
      </c>
      <c r="BT124" s="40" t="s">
        <v>95</v>
      </c>
      <c r="BU124" s="38" t="s">
        <v>94</v>
      </c>
      <c r="BV124" s="39" t="s">
        <v>95</v>
      </c>
      <c r="BW124" s="38" t="s">
        <v>94</v>
      </c>
      <c r="BX124" s="40" t="s">
        <v>95</v>
      </c>
      <c r="BY124" s="38" t="s">
        <v>94</v>
      </c>
      <c r="BZ124" s="39" t="s">
        <v>95</v>
      </c>
      <c r="CA124" s="38" t="s">
        <v>94</v>
      </c>
      <c r="CB124" s="40" t="s">
        <v>95</v>
      </c>
      <c r="CC124" s="38" t="s">
        <v>94</v>
      </c>
      <c r="CD124" s="39" t="s">
        <v>95</v>
      </c>
      <c r="CE124" s="38" t="s">
        <v>94</v>
      </c>
      <c r="CF124" s="39" t="s">
        <v>95</v>
      </c>
      <c r="CG124" s="38" t="s">
        <v>94</v>
      </c>
      <c r="CH124" s="39" t="s">
        <v>95</v>
      </c>
      <c r="CI124" s="38" t="s">
        <v>94</v>
      </c>
      <c r="CJ124" s="39" t="s">
        <v>95</v>
      </c>
      <c r="CK124" s="38" t="s">
        <v>94</v>
      </c>
      <c r="CL124" s="39" t="s">
        <v>95</v>
      </c>
      <c r="CM124" s="38" t="s">
        <v>94</v>
      </c>
      <c r="CN124" s="39" t="s">
        <v>95</v>
      </c>
      <c r="CO124" s="38" t="s">
        <v>94</v>
      </c>
      <c r="CP124" s="39" t="s">
        <v>95</v>
      </c>
      <c r="CQ124" s="38" t="s">
        <v>94</v>
      </c>
      <c r="CR124" s="40" t="s">
        <v>95</v>
      </c>
      <c r="CS124" s="38" t="s">
        <v>94</v>
      </c>
      <c r="CT124" s="39" t="s">
        <v>95</v>
      </c>
      <c r="CU124" s="38" t="s">
        <v>94</v>
      </c>
      <c r="CV124" s="39" t="s">
        <v>95</v>
      </c>
      <c r="CW124" s="41"/>
      <c r="CX124" s="41"/>
      <c r="CY124" s="41"/>
      <c r="CZ124" s="41"/>
      <c r="DA124" s="41"/>
      <c r="DB124" s="41"/>
      <c r="DC124" s="41"/>
      <c r="DD124" s="41"/>
      <c r="DE124" s="41"/>
      <c r="DF124" s="41"/>
      <c r="DG124" s="41"/>
      <c r="DH124" s="41"/>
      <c r="DI124" s="41"/>
      <c r="DJ124" s="41"/>
      <c r="DK124" s="41"/>
      <c r="DL124" s="41"/>
      <c r="DM124" s="41"/>
      <c r="DN124" s="41"/>
      <c r="DO124" s="41"/>
      <c r="DP124" s="41"/>
      <c r="DQ124" s="41"/>
      <c r="DR124" s="41"/>
      <c r="DS124" s="41"/>
      <c r="DT124" s="41"/>
      <c r="DU124" s="41"/>
      <c r="DV124" s="41"/>
      <c r="DW124" s="92"/>
      <c r="DX124" s="37"/>
      <c r="DY124" s="37"/>
      <c r="DZ124" s="37"/>
      <c r="EA124" s="37"/>
      <c r="EB124" s="37"/>
    </row>
    <row r="125" spans="1:133" s="44" customFormat="1" ht="31.5" customHeight="1" thickBot="1">
      <c r="A125" s="33">
        <v>123</v>
      </c>
      <c r="B125" s="43"/>
      <c r="C125" s="35" t="s">
        <v>2015</v>
      </c>
      <c r="D125" s="36" t="s">
        <v>2016</v>
      </c>
      <c r="E125" s="37">
        <v>336</v>
      </c>
      <c r="F125" s="37" t="s">
        <v>244</v>
      </c>
      <c r="G125" s="38" t="s">
        <v>94</v>
      </c>
      <c r="H125" s="39" t="s">
        <v>95</v>
      </c>
      <c r="I125" s="38" t="s">
        <v>94</v>
      </c>
      <c r="J125" s="39" t="s">
        <v>95</v>
      </c>
      <c r="K125" s="38" t="s">
        <v>94</v>
      </c>
      <c r="L125" s="39" t="s">
        <v>95</v>
      </c>
      <c r="M125" s="38" t="s">
        <v>94</v>
      </c>
      <c r="N125" s="39" t="s">
        <v>95</v>
      </c>
      <c r="O125" s="38" t="s">
        <v>94</v>
      </c>
      <c r="P125" s="39" t="s">
        <v>95</v>
      </c>
      <c r="Q125" s="38" t="s">
        <v>94</v>
      </c>
      <c r="R125" s="40" t="s">
        <v>95</v>
      </c>
      <c r="S125" s="38" t="s">
        <v>91</v>
      </c>
      <c r="T125" s="39" t="s">
        <v>2017</v>
      </c>
      <c r="U125" s="38" t="s">
        <v>92</v>
      </c>
      <c r="V125" s="39" t="s">
        <v>2018</v>
      </c>
      <c r="W125" s="38" t="s">
        <v>94</v>
      </c>
      <c r="X125" s="40" t="s">
        <v>632</v>
      </c>
      <c r="Y125" s="38" t="s">
        <v>92</v>
      </c>
      <c r="Z125" s="39" t="s">
        <v>2019</v>
      </c>
      <c r="AA125" s="38" t="s">
        <v>92</v>
      </c>
      <c r="AB125" s="40" t="s">
        <v>2020</v>
      </c>
      <c r="AC125" s="38" t="s">
        <v>94</v>
      </c>
      <c r="AD125" s="39" t="s">
        <v>95</v>
      </c>
      <c r="AE125" s="38" t="s">
        <v>94</v>
      </c>
      <c r="AF125" s="39" t="s">
        <v>95</v>
      </c>
      <c r="AG125" s="38" t="s">
        <v>94</v>
      </c>
      <c r="AH125" s="39" t="s">
        <v>95</v>
      </c>
      <c r="AI125" s="38" t="s">
        <v>94</v>
      </c>
      <c r="AJ125" s="39" t="s">
        <v>95</v>
      </c>
      <c r="AK125" s="38" t="s">
        <v>99</v>
      </c>
      <c r="AL125" s="39" t="s">
        <v>2021</v>
      </c>
      <c r="AM125" s="38" t="s">
        <v>94</v>
      </c>
      <c r="AN125" s="39" t="s">
        <v>95</v>
      </c>
      <c r="AO125" s="38" t="s">
        <v>94</v>
      </c>
      <c r="AP125" s="40" t="s">
        <v>95</v>
      </c>
      <c r="AQ125" s="38" t="s">
        <v>94</v>
      </c>
      <c r="AR125" s="40" t="s">
        <v>95</v>
      </c>
      <c r="AS125" s="38" t="s">
        <v>91</v>
      </c>
      <c r="AT125" s="39" t="s">
        <v>2022</v>
      </c>
      <c r="AU125" s="38" t="s">
        <v>91</v>
      </c>
      <c r="AV125" s="40" t="s">
        <v>2022</v>
      </c>
      <c r="AW125" s="38" t="s">
        <v>94</v>
      </c>
      <c r="AX125" s="39" t="s">
        <v>95</v>
      </c>
      <c r="AY125" s="38" t="s">
        <v>94</v>
      </c>
      <c r="AZ125" s="39" t="s">
        <v>95</v>
      </c>
      <c r="BA125" s="38" t="s">
        <v>91</v>
      </c>
      <c r="BB125" s="39" t="s">
        <v>2023</v>
      </c>
      <c r="BC125" s="38" t="s">
        <v>91</v>
      </c>
      <c r="BD125" s="39" t="s">
        <v>2024</v>
      </c>
      <c r="BE125" s="38" t="s">
        <v>94</v>
      </c>
      <c r="BF125" s="40" t="s">
        <v>95</v>
      </c>
      <c r="BG125" s="38" t="s">
        <v>91</v>
      </c>
      <c r="BH125" s="39" t="s">
        <v>2025</v>
      </c>
      <c r="BI125" s="38" t="s">
        <v>94</v>
      </c>
      <c r="BJ125" s="39" t="s">
        <v>95</v>
      </c>
      <c r="BK125" s="38" t="s">
        <v>94</v>
      </c>
      <c r="BL125" s="39" t="s">
        <v>95</v>
      </c>
      <c r="BM125" s="38" t="s">
        <v>94</v>
      </c>
      <c r="BN125" s="39" t="s">
        <v>95</v>
      </c>
      <c r="BO125" s="38" t="s">
        <v>94</v>
      </c>
      <c r="BP125" s="39" t="s">
        <v>95</v>
      </c>
      <c r="BQ125" s="38" t="s">
        <v>94</v>
      </c>
      <c r="BR125" s="39" t="s">
        <v>95</v>
      </c>
      <c r="BS125" s="38" t="s">
        <v>92</v>
      </c>
      <c r="BT125" s="40" t="s">
        <v>2026</v>
      </c>
      <c r="BU125" s="38" t="s">
        <v>94</v>
      </c>
      <c r="BV125" s="39" t="s">
        <v>95</v>
      </c>
      <c r="BW125" s="38" t="s">
        <v>94</v>
      </c>
      <c r="BX125" s="40" t="s">
        <v>95</v>
      </c>
      <c r="BY125" s="38" t="s">
        <v>94</v>
      </c>
      <c r="BZ125" s="40" t="s">
        <v>95</v>
      </c>
      <c r="CA125" s="38" t="s">
        <v>94</v>
      </c>
      <c r="CB125" s="40" t="s">
        <v>95</v>
      </c>
      <c r="CC125" s="38" t="s">
        <v>91</v>
      </c>
      <c r="CD125" s="39" t="s">
        <v>2027</v>
      </c>
      <c r="CE125" s="38" t="s">
        <v>94</v>
      </c>
      <c r="CF125" s="39" t="s">
        <v>2028</v>
      </c>
      <c r="CG125" s="38" t="s">
        <v>94</v>
      </c>
      <c r="CH125" s="39" t="s">
        <v>95</v>
      </c>
      <c r="CI125" s="38" t="s">
        <v>94</v>
      </c>
      <c r="CJ125" s="39" t="s">
        <v>95</v>
      </c>
      <c r="CK125" s="38" t="s">
        <v>94</v>
      </c>
      <c r="CL125" s="39" t="s">
        <v>95</v>
      </c>
      <c r="CM125" s="38" t="s">
        <v>94</v>
      </c>
      <c r="CN125" s="39" t="s">
        <v>95</v>
      </c>
      <c r="CO125" s="38" t="s">
        <v>94</v>
      </c>
      <c r="CP125" s="39" t="s">
        <v>95</v>
      </c>
      <c r="CQ125" s="38" t="s">
        <v>94</v>
      </c>
      <c r="CR125" s="40" t="s">
        <v>95</v>
      </c>
      <c r="CS125" s="38" t="s">
        <v>94</v>
      </c>
      <c r="CT125" s="39" t="s">
        <v>95</v>
      </c>
      <c r="CU125" s="38" t="s">
        <v>94</v>
      </c>
      <c r="CV125" s="39" t="s">
        <v>95</v>
      </c>
      <c r="CW125" s="41"/>
      <c r="CX125" s="41"/>
      <c r="CY125" s="41"/>
      <c r="CZ125" s="41"/>
      <c r="DA125" s="41"/>
      <c r="DB125" s="41"/>
      <c r="DC125" s="41"/>
      <c r="DD125" s="41"/>
      <c r="DE125" s="41"/>
      <c r="DF125" s="41"/>
      <c r="DG125" s="41"/>
      <c r="DH125" s="41"/>
      <c r="DI125" s="41"/>
      <c r="DJ125" s="41"/>
      <c r="DK125" s="41"/>
      <c r="DL125" s="41"/>
      <c r="DM125" s="41"/>
      <c r="DN125" s="41"/>
      <c r="DO125" s="41"/>
      <c r="DP125" s="41"/>
      <c r="DQ125" s="41"/>
      <c r="DR125" s="41"/>
      <c r="DS125" s="41"/>
      <c r="DT125" s="41"/>
      <c r="DU125" s="41"/>
      <c r="DV125" s="41"/>
      <c r="DW125" s="92"/>
      <c r="DX125" s="37"/>
      <c r="DY125" s="37"/>
      <c r="DZ125" s="37"/>
      <c r="EA125" s="37"/>
      <c r="EB125" s="37"/>
    </row>
    <row r="126" spans="1:133" s="44" customFormat="1" ht="55.5" customHeight="1" thickBot="1">
      <c r="A126" s="33">
        <v>124</v>
      </c>
      <c r="B126" s="43"/>
      <c r="C126" s="35" t="s">
        <v>2029</v>
      </c>
      <c r="D126" s="36" t="s">
        <v>126</v>
      </c>
      <c r="E126" s="37">
        <v>572</v>
      </c>
      <c r="F126" s="37" t="s">
        <v>127</v>
      </c>
      <c r="G126" s="38" t="s">
        <v>94</v>
      </c>
      <c r="H126" s="39" t="s">
        <v>2030</v>
      </c>
      <c r="I126" s="38" t="s">
        <v>94</v>
      </c>
      <c r="J126" s="39" t="s">
        <v>2030</v>
      </c>
      <c r="K126" s="38" t="s">
        <v>94</v>
      </c>
      <c r="L126" s="39" t="s">
        <v>2030</v>
      </c>
      <c r="M126" s="38" t="s">
        <v>94</v>
      </c>
      <c r="N126" s="39" t="s">
        <v>2031</v>
      </c>
      <c r="O126" s="38" t="s">
        <v>94</v>
      </c>
      <c r="P126" s="39" t="s">
        <v>95</v>
      </c>
      <c r="Q126" s="38" t="s">
        <v>94</v>
      </c>
      <c r="R126" s="40" t="s">
        <v>95</v>
      </c>
      <c r="S126" s="38" t="s">
        <v>156</v>
      </c>
      <c r="T126" s="39" t="s">
        <v>2032</v>
      </c>
      <c r="U126" s="38" t="s">
        <v>91</v>
      </c>
      <c r="V126" s="39" t="s">
        <v>2033</v>
      </c>
      <c r="W126" s="38" t="s">
        <v>94</v>
      </c>
      <c r="X126" s="40" t="s">
        <v>95</v>
      </c>
      <c r="Y126" s="38" t="s">
        <v>94</v>
      </c>
      <c r="Z126" s="39" t="s">
        <v>95</v>
      </c>
      <c r="AA126" s="38" t="s">
        <v>94</v>
      </c>
      <c r="AB126" s="40" t="s">
        <v>95</v>
      </c>
      <c r="AC126" s="38" t="s">
        <v>94</v>
      </c>
      <c r="AD126" s="39" t="s">
        <v>95</v>
      </c>
      <c r="AE126" s="38" t="s">
        <v>94</v>
      </c>
      <c r="AF126" s="39" t="s">
        <v>95</v>
      </c>
      <c r="AG126" s="38" t="s">
        <v>94</v>
      </c>
      <c r="AH126" s="39" t="s">
        <v>95</v>
      </c>
      <c r="AI126" s="38" t="s">
        <v>94</v>
      </c>
      <c r="AJ126" s="39" t="s">
        <v>95</v>
      </c>
      <c r="AK126" s="38" t="s">
        <v>94</v>
      </c>
      <c r="AL126" s="39" t="s">
        <v>95</v>
      </c>
      <c r="AM126" s="38" t="s">
        <v>94</v>
      </c>
      <c r="AN126" s="39" t="s">
        <v>95</v>
      </c>
      <c r="AO126" s="38" t="s">
        <v>94</v>
      </c>
      <c r="AP126" s="40" t="s">
        <v>95</v>
      </c>
      <c r="AQ126" s="38" t="s">
        <v>94</v>
      </c>
      <c r="AR126" s="40" t="s">
        <v>95</v>
      </c>
      <c r="AS126" s="38" t="s">
        <v>94</v>
      </c>
      <c r="AT126" s="39" t="s">
        <v>95</v>
      </c>
      <c r="AU126" s="38" t="s">
        <v>94</v>
      </c>
      <c r="AV126" s="40" t="s">
        <v>95</v>
      </c>
      <c r="AW126" s="38" t="s">
        <v>94</v>
      </c>
      <c r="AX126" s="39" t="s">
        <v>95</v>
      </c>
      <c r="AY126" s="38" t="s">
        <v>94</v>
      </c>
      <c r="AZ126" s="39" t="s">
        <v>95</v>
      </c>
      <c r="BA126" s="38" t="s">
        <v>99</v>
      </c>
      <c r="BB126" s="39" t="s">
        <v>2034</v>
      </c>
      <c r="BC126" s="38" t="s">
        <v>94</v>
      </c>
      <c r="BD126" s="39" t="s">
        <v>95</v>
      </c>
      <c r="BE126" s="38" t="s">
        <v>94</v>
      </c>
      <c r="BF126" s="40" t="s">
        <v>95</v>
      </c>
      <c r="BG126" s="38" t="s">
        <v>94</v>
      </c>
      <c r="BH126" s="39" t="s">
        <v>95</v>
      </c>
      <c r="BI126" s="38" t="s">
        <v>94</v>
      </c>
      <c r="BJ126" s="39" t="s">
        <v>95</v>
      </c>
      <c r="BK126" s="38" t="s">
        <v>94</v>
      </c>
      <c r="BL126" s="40" t="s">
        <v>95</v>
      </c>
      <c r="BM126" s="38" t="s">
        <v>94</v>
      </c>
      <c r="BN126" s="40" t="s">
        <v>95</v>
      </c>
      <c r="BO126" s="38" t="s">
        <v>94</v>
      </c>
      <c r="BP126" s="39" t="s">
        <v>95</v>
      </c>
      <c r="BQ126" s="38" t="s">
        <v>94</v>
      </c>
      <c r="BR126" s="39" t="s">
        <v>95</v>
      </c>
      <c r="BS126" s="38" t="s">
        <v>94</v>
      </c>
      <c r="BT126" s="40" t="s">
        <v>1592</v>
      </c>
      <c r="BU126" s="38" t="s">
        <v>94</v>
      </c>
      <c r="BV126" s="39" t="s">
        <v>95</v>
      </c>
      <c r="BW126" s="38" t="s">
        <v>94</v>
      </c>
      <c r="BX126" s="40" t="s">
        <v>95</v>
      </c>
      <c r="BY126" s="38" t="s">
        <v>94</v>
      </c>
      <c r="BZ126" s="39" t="s">
        <v>95</v>
      </c>
      <c r="CA126" s="38" t="s">
        <v>94</v>
      </c>
      <c r="CB126" s="40" t="s">
        <v>95</v>
      </c>
      <c r="CC126" s="38" t="s">
        <v>99</v>
      </c>
      <c r="CD126" s="39" t="s">
        <v>1824</v>
      </c>
      <c r="CE126" s="38" t="s">
        <v>92</v>
      </c>
      <c r="CF126" s="39" t="s">
        <v>394</v>
      </c>
      <c r="CG126" s="38" t="s">
        <v>94</v>
      </c>
      <c r="CH126" s="39" t="s">
        <v>95</v>
      </c>
      <c r="CI126" s="38" t="s">
        <v>91</v>
      </c>
      <c r="CJ126" s="39" t="s">
        <v>2035</v>
      </c>
      <c r="CK126" s="38" t="s">
        <v>94</v>
      </c>
      <c r="CL126" s="39" t="s">
        <v>95</v>
      </c>
      <c r="CM126" s="38" t="s">
        <v>94</v>
      </c>
      <c r="CN126" s="39" t="s">
        <v>95</v>
      </c>
      <c r="CO126" s="38" t="s">
        <v>94</v>
      </c>
      <c r="CP126" s="39" t="s">
        <v>95</v>
      </c>
      <c r="CQ126" s="38" t="s">
        <v>94</v>
      </c>
      <c r="CR126" s="40" t="s">
        <v>95</v>
      </c>
      <c r="CS126" s="38" t="s">
        <v>94</v>
      </c>
      <c r="CT126" s="39" t="s">
        <v>95</v>
      </c>
      <c r="CU126" s="38" t="s">
        <v>94</v>
      </c>
      <c r="CV126" s="39" t="s">
        <v>95</v>
      </c>
      <c r="CW126" s="41"/>
      <c r="CX126" s="41"/>
      <c r="CY126" s="41"/>
      <c r="CZ126" s="41"/>
      <c r="DA126" s="41"/>
      <c r="DB126" s="41"/>
      <c r="DC126" s="41"/>
      <c r="DD126" s="41"/>
      <c r="DE126" s="41"/>
      <c r="DF126" s="41"/>
      <c r="DG126" s="41"/>
      <c r="DH126" s="41"/>
      <c r="DI126" s="41"/>
      <c r="DJ126" s="41"/>
      <c r="DK126" s="41"/>
      <c r="DL126" s="41"/>
      <c r="DM126" s="41"/>
      <c r="DN126" s="41"/>
      <c r="DO126" s="41"/>
      <c r="DP126" s="41"/>
      <c r="DQ126" s="41"/>
      <c r="DR126" s="41"/>
      <c r="DS126" s="41"/>
      <c r="DT126" s="41"/>
      <c r="DU126" s="41"/>
      <c r="DV126" s="41"/>
      <c r="DW126" s="92"/>
      <c r="DX126" s="37"/>
      <c r="DY126" s="37"/>
      <c r="DZ126" s="37"/>
      <c r="EA126" s="37"/>
      <c r="EB126" s="37"/>
    </row>
    <row r="127" spans="1:133" s="44" customFormat="1" ht="31.5" customHeight="1" thickBot="1">
      <c r="A127" s="33">
        <v>125</v>
      </c>
      <c r="B127" s="43"/>
      <c r="C127" s="35" t="s">
        <v>2036</v>
      </c>
      <c r="D127" s="36" t="s">
        <v>256</v>
      </c>
      <c r="E127" s="37">
        <v>574</v>
      </c>
      <c r="F127" s="37" t="s">
        <v>352</v>
      </c>
      <c r="G127" s="38" t="s">
        <v>94</v>
      </c>
      <c r="H127" s="39" t="s">
        <v>95</v>
      </c>
      <c r="I127" s="38" t="s">
        <v>94</v>
      </c>
      <c r="J127" s="39" t="s">
        <v>95</v>
      </c>
      <c r="K127" s="38" t="s">
        <v>94</v>
      </c>
      <c r="L127" s="39" t="s">
        <v>95</v>
      </c>
      <c r="M127" s="38" t="s">
        <v>91</v>
      </c>
      <c r="N127" s="39" t="s">
        <v>2037</v>
      </c>
      <c r="O127" s="38" t="s">
        <v>91</v>
      </c>
      <c r="P127" s="39" t="s">
        <v>2038</v>
      </c>
      <c r="Q127" s="38" t="s">
        <v>94</v>
      </c>
      <c r="R127" s="40" t="s">
        <v>95</v>
      </c>
      <c r="S127" s="38" t="s">
        <v>156</v>
      </c>
      <c r="T127" s="39" t="s">
        <v>2039</v>
      </c>
      <c r="U127" s="38" t="s">
        <v>94</v>
      </c>
      <c r="V127" s="39" t="s">
        <v>95</v>
      </c>
      <c r="W127" s="38" t="s">
        <v>94</v>
      </c>
      <c r="X127" s="40" t="s">
        <v>95</v>
      </c>
      <c r="Y127" s="38" t="s">
        <v>94</v>
      </c>
      <c r="Z127" s="39" t="s">
        <v>95</v>
      </c>
      <c r="AA127" s="38" t="s">
        <v>94</v>
      </c>
      <c r="AB127" s="40" t="s">
        <v>95</v>
      </c>
      <c r="AC127" s="38" t="s">
        <v>91</v>
      </c>
      <c r="AD127" s="39" t="s">
        <v>2040</v>
      </c>
      <c r="AE127" s="38" t="s">
        <v>99</v>
      </c>
      <c r="AF127" s="39" t="s">
        <v>2041</v>
      </c>
      <c r="AG127" s="38" t="s">
        <v>99</v>
      </c>
      <c r="AH127" s="39" t="s">
        <v>2040</v>
      </c>
      <c r="AI127" s="38" t="s">
        <v>94</v>
      </c>
      <c r="AJ127" s="39" t="s">
        <v>95</v>
      </c>
      <c r="AK127" s="38" t="s">
        <v>99</v>
      </c>
      <c r="AL127" s="39" t="s">
        <v>2042</v>
      </c>
      <c r="AM127" s="38" t="s">
        <v>94</v>
      </c>
      <c r="AN127" s="39" t="s">
        <v>95</v>
      </c>
      <c r="AO127" s="38" t="s">
        <v>94</v>
      </c>
      <c r="AP127" s="40" t="s">
        <v>95</v>
      </c>
      <c r="AQ127" s="38" t="s">
        <v>99</v>
      </c>
      <c r="AR127" s="40" t="s">
        <v>2042</v>
      </c>
      <c r="AS127" s="38" t="s">
        <v>94</v>
      </c>
      <c r="AT127" s="39" t="s">
        <v>95</v>
      </c>
      <c r="AU127" s="38" t="s">
        <v>94</v>
      </c>
      <c r="AV127" s="40" t="s">
        <v>95</v>
      </c>
      <c r="AW127" s="38" t="s">
        <v>91</v>
      </c>
      <c r="AX127" s="39" t="s">
        <v>2043</v>
      </c>
      <c r="AY127" s="38" t="s">
        <v>94</v>
      </c>
      <c r="AZ127" s="39" t="s">
        <v>95</v>
      </c>
      <c r="BA127" s="38" t="s">
        <v>91</v>
      </c>
      <c r="BB127" s="39" t="s">
        <v>2044</v>
      </c>
      <c r="BC127" s="38" t="s">
        <v>94</v>
      </c>
      <c r="BD127" s="39" t="s">
        <v>95</v>
      </c>
      <c r="BE127" s="38" t="s">
        <v>94</v>
      </c>
      <c r="BF127" s="40" t="s">
        <v>95</v>
      </c>
      <c r="BG127" s="38" t="s">
        <v>99</v>
      </c>
      <c r="BH127" s="39" t="s">
        <v>2045</v>
      </c>
      <c r="BI127" s="38" t="s">
        <v>94</v>
      </c>
      <c r="BJ127" s="39" t="s">
        <v>95</v>
      </c>
      <c r="BK127" s="38" t="s">
        <v>91</v>
      </c>
      <c r="BL127" s="40" t="s">
        <v>2046</v>
      </c>
      <c r="BM127" s="38" t="s">
        <v>94</v>
      </c>
      <c r="BN127" s="40" t="s">
        <v>95</v>
      </c>
      <c r="BO127" s="38" t="s">
        <v>94</v>
      </c>
      <c r="BP127" s="39" t="s">
        <v>2047</v>
      </c>
      <c r="BQ127" s="38" t="s">
        <v>94</v>
      </c>
      <c r="BR127" s="39" t="s">
        <v>95</v>
      </c>
      <c r="BS127" s="38" t="s">
        <v>94</v>
      </c>
      <c r="BT127" s="40" t="s">
        <v>95</v>
      </c>
      <c r="BU127" s="38" t="s">
        <v>94</v>
      </c>
      <c r="BV127" s="39" t="s">
        <v>95</v>
      </c>
      <c r="BW127" s="38" t="s">
        <v>94</v>
      </c>
      <c r="BX127" s="40" t="s">
        <v>95</v>
      </c>
      <c r="BY127" s="38" t="s">
        <v>94</v>
      </c>
      <c r="BZ127" s="39" t="s">
        <v>95</v>
      </c>
      <c r="CA127" s="38" t="s">
        <v>94</v>
      </c>
      <c r="CB127" s="40" t="s">
        <v>95</v>
      </c>
      <c r="CC127" s="38" t="s">
        <v>99</v>
      </c>
      <c r="CD127" s="39" t="s">
        <v>2048</v>
      </c>
      <c r="CE127" s="38" t="s">
        <v>94</v>
      </c>
      <c r="CF127" s="39" t="s">
        <v>95</v>
      </c>
      <c r="CG127" s="38" t="s">
        <v>94</v>
      </c>
      <c r="CH127" s="39" t="s">
        <v>95</v>
      </c>
      <c r="CI127" s="38" t="s">
        <v>99</v>
      </c>
      <c r="CJ127" s="39" t="s">
        <v>2049</v>
      </c>
      <c r="CK127" s="38" t="s">
        <v>94</v>
      </c>
      <c r="CL127" s="39" t="s">
        <v>95</v>
      </c>
      <c r="CM127" s="38" t="s">
        <v>93</v>
      </c>
      <c r="CN127" s="39" t="s">
        <v>2050</v>
      </c>
      <c r="CO127" s="38" t="s">
        <v>94</v>
      </c>
      <c r="CP127" s="39" t="s">
        <v>95</v>
      </c>
      <c r="CQ127" s="38" t="s">
        <v>94</v>
      </c>
      <c r="CR127" s="40" t="s">
        <v>95</v>
      </c>
      <c r="CS127" s="38" t="s">
        <v>94</v>
      </c>
      <c r="CT127" s="39" t="s">
        <v>95</v>
      </c>
      <c r="CU127" s="38" t="s">
        <v>94</v>
      </c>
      <c r="CV127" s="39" t="s">
        <v>95</v>
      </c>
      <c r="CW127" s="41"/>
      <c r="CX127" s="41"/>
      <c r="CY127" s="41"/>
      <c r="CZ127" s="41"/>
      <c r="DA127" s="41"/>
      <c r="DB127" s="41"/>
      <c r="DC127" s="41"/>
      <c r="DD127" s="41"/>
      <c r="DE127" s="41"/>
      <c r="DF127" s="41"/>
      <c r="DG127" s="41"/>
      <c r="DH127" s="41"/>
      <c r="DI127" s="41"/>
      <c r="DJ127" s="41"/>
      <c r="DK127" s="41"/>
      <c r="DL127" s="41"/>
      <c r="DM127" s="41"/>
      <c r="DN127" s="41"/>
      <c r="DO127" s="41"/>
      <c r="DP127" s="41"/>
      <c r="DQ127" s="41"/>
      <c r="DR127" s="41"/>
      <c r="DS127" s="41"/>
      <c r="DT127" s="41"/>
      <c r="DU127" s="41"/>
      <c r="DV127" s="41"/>
      <c r="DW127" s="92"/>
      <c r="DX127" s="37"/>
      <c r="DY127" s="37"/>
      <c r="DZ127" s="37"/>
      <c r="EA127" s="37"/>
      <c r="EB127" s="37"/>
    </row>
    <row r="128" spans="1:133" s="44" customFormat="1" ht="31.5" customHeight="1" thickBot="1">
      <c r="A128" s="33">
        <v>126</v>
      </c>
      <c r="B128" s="43"/>
      <c r="C128" s="35" t="s">
        <v>2051</v>
      </c>
      <c r="D128" s="36" t="s">
        <v>256</v>
      </c>
      <c r="E128" s="37">
        <v>442</v>
      </c>
      <c r="F128" s="37" t="s">
        <v>244</v>
      </c>
      <c r="G128" s="38" t="s">
        <v>94</v>
      </c>
      <c r="H128" s="39" t="s">
        <v>95</v>
      </c>
      <c r="I128" s="38" t="s">
        <v>99</v>
      </c>
      <c r="J128" s="39" t="s">
        <v>1299</v>
      </c>
      <c r="K128" s="38" t="s">
        <v>94</v>
      </c>
      <c r="L128" s="39" t="s">
        <v>95</v>
      </c>
      <c r="M128" s="38" t="s">
        <v>94</v>
      </c>
      <c r="N128" s="39" t="s">
        <v>95</v>
      </c>
      <c r="O128" s="38" t="s">
        <v>94</v>
      </c>
      <c r="P128" s="39" t="s">
        <v>95</v>
      </c>
      <c r="Q128" s="38" t="s">
        <v>94</v>
      </c>
      <c r="R128" s="40" t="s">
        <v>95</v>
      </c>
      <c r="S128" s="38" t="s">
        <v>156</v>
      </c>
      <c r="T128" s="39" t="s">
        <v>2052</v>
      </c>
      <c r="U128" s="38" t="s">
        <v>94</v>
      </c>
      <c r="V128" s="39" t="s">
        <v>95</v>
      </c>
      <c r="W128" s="38" t="s">
        <v>99</v>
      </c>
      <c r="X128" s="40" t="s">
        <v>2053</v>
      </c>
      <c r="Y128" s="38" t="s">
        <v>94</v>
      </c>
      <c r="Z128" s="39" t="s">
        <v>95</v>
      </c>
      <c r="AA128" s="38" t="s">
        <v>94</v>
      </c>
      <c r="AB128" s="40" t="s">
        <v>95</v>
      </c>
      <c r="AC128" s="38" t="s">
        <v>99</v>
      </c>
      <c r="AD128" s="39" t="s">
        <v>2054</v>
      </c>
      <c r="AE128" s="38" t="s">
        <v>91</v>
      </c>
      <c r="AF128" s="39" t="s">
        <v>2055</v>
      </c>
      <c r="AG128" s="38" t="s">
        <v>94</v>
      </c>
      <c r="AH128" s="39" t="s">
        <v>2056</v>
      </c>
      <c r="AI128" s="38" t="s">
        <v>94</v>
      </c>
      <c r="AJ128" s="39" t="s">
        <v>95</v>
      </c>
      <c r="AK128" s="38" t="s">
        <v>94</v>
      </c>
      <c r="AL128" s="39" t="s">
        <v>95</v>
      </c>
      <c r="AM128" s="38" t="s">
        <v>94</v>
      </c>
      <c r="AN128" s="39" t="s">
        <v>95</v>
      </c>
      <c r="AO128" s="38" t="s">
        <v>94</v>
      </c>
      <c r="AP128" s="40" t="s">
        <v>95</v>
      </c>
      <c r="AQ128" s="38" t="s">
        <v>93</v>
      </c>
      <c r="AR128" s="40" t="s">
        <v>2057</v>
      </c>
      <c r="AS128" s="38" t="s">
        <v>99</v>
      </c>
      <c r="AT128" s="39" t="s">
        <v>2058</v>
      </c>
      <c r="AU128" s="38" t="s">
        <v>91</v>
      </c>
      <c r="AV128" s="40" t="s">
        <v>1284</v>
      </c>
      <c r="AW128" s="38" t="s">
        <v>99</v>
      </c>
      <c r="AX128" s="39" t="s">
        <v>2059</v>
      </c>
      <c r="AY128" s="38" t="s">
        <v>91</v>
      </c>
      <c r="AZ128" s="39" t="s">
        <v>1286</v>
      </c>
      <c r="BA128" s="38" t="s">
        <v>91</v>
      </c>
      <c r="BB128" s="39" t="s">
        <v>1287</v>
      </c>
      <c r="BC128" s="38" t="s">
        <v>99</v>
      </c>
      <c r="BD128" s="39" t="s">
        <v>1288</v>
      </c>
      <c r="BE128" s="38" t="s">
        <v>99</v>
      </c>
      <c r="BF128" s="40" t="s">
        <v>1289</v>
      </c>
      <c r="BG128" s="38" t="s">
        <v>91</v>
      </c>
      <c r="BH128" s="39" t="s">
        <v>2060</v>
      </c>
      <c r="BI128" s="38" t="s">
        <v>91</v>
      </c>
      <c r="BJ128" s="39" t="s">
        <v>1286</v>
      </c>
      <c r="BK128" s="38" t="s">
        <v>99</v>
      </c>
      <c r="BL128" s="40" t="s">
        <v>1306</v>
      </c>
      <c r="BM128" s="38" t="s">
        <v>99</v>
      </c>
      <c r="BN128" s="40" t="s">
        <v>1305</v>
      </c>
      <c r="BO128" s="38" t="s">
        <v>94</v>
      </c>
      <c r="BP128" s="39" t="s">
        <v>2061</v>
      </c>
      <c r="BQ128" s="38" t="s">
        <v>89</v>
      </c>
      <c r="BR128" s="39" t="s">
        <v>2062</v>
      </c>
      <c r="BS128" s="38" t="s">
        <v>91</v>
      </c>
      <c r="BT128" s="96" t="s">
        <v>1308</v>
      </c>
      <c r="BU128" s="38" t="s">
        <v>94</v>
      </c>
      <c r="BV128" s="39" t="s">
        <v>95</v>
      </c>
      <c r="BW128" s="38" t="s">
        <v>94</v>
      </c>
      <c r="BX128" s="40" t="s">
        <v>95</v>
      </c>
      <c r="BY128" s="38" t="s">
        <v>94</v>
      </c>
      <c r="BZ128" s="39" t="s">
        <v>95</v>
      </c>
      <c r="CA128" s="38" t="s">
        <v>91</v>
      </c>
      <c r="CB128" s="40" t="s">
        <v>2063</v>
      </c>
      <c r="CC128" s="38" t="s">
        <v>99</v>
      </c>
      <c r="CD128" s="39" t="s">
        <v>1192</v>
      </c>
      <c r="CE128" s="38" t="s">
        <v>94</v>
      </c>
      <c r="CF128" s="39" t="s">
        <v>95</v>
      </c>
      <c r="CG128" s="38" t="s">
        <v>94</v>
      </c>
      <c r="CH128" s="39" t="s">
        <v>95</v>
      </c>
      <c r="CI128" s="38" t="s">
        <v>92</v>
      </c>
      <c r="CJ128" s="39" t="s">
        <v>1296</v>
      </c>
      <c r="CK128" s="38" t="s">
        <v>94</v>
      </c>
      <c r="CL128" s="39" t="s">
        <v>95</v>
      </c>
      <c r="CM128" s="38" t="s">
        <v>94</v>
      </c>
      <c r="CN128" s="39" t="s">
        <v>95</v>
      </c>
      <c r="CO128" s="38" t="s">
        <v>94</v>
      </c>
      <c r="CP128" s="39" t="s">
        <v>95</v>
      </c>
      <c r="CQ128" s="38" t="s">
        <v>94</v>
      </c>
      <c r="CR128" s="40" t="s">
        <v>95</v>
      </c>
      <c r="CS128" s="38" t="s">
        <v>89</v>
      </c>
      <c r="CT128" s="39" t="s">
        <v>2064</v>
      </c>
      <c r="CU128" s="38" t="s">
        <v>94</v>
      </c>
      <c r="CV128" s="39" t="s">
        <v>95</v>
      </c>
      <c r="CW128" s="41"/>
      <c r="CX128" s="41"/>
      <c r="CY128" s="41"/>
      <c r="CZ128" s="41"/>
      <c r="DA128" s="41"/>
      <c r="DB128" s="41"/>
      <c r="DC128" s="41"/>
      <c r="DD128" s="41"/>
      <c r="DE128" s="41"/>
      <c r="DF128" s="41"/>
      <c r="DG128" s="41"/>
      <c r="DH128" s="41"/>
      <c r="DI128" s="41"/>
      <c r="DJ128" s="41"/>
      <c r="DK128" s="41"/>
      <c r="DL128" s="41"/>
      <c r="DM128" s="41"/>
      <c r="DN128" s="41"/>
      <c r="DO128" s="41"/>
      <c r="DP128" s="41"/>
      <c r="DQ128" s="41"/>
      <c r="DR128" s="41"/>
      <c r="DS128" s="41"/>
      <c r="DT128" s="41"/>
      <c r="DU128" s="41"/>
      <c r="DV128" s="41"/>
      <c r="DW128" s="92"/>
      <c r="DX128" s="37"/>
      <c r="DY128" s="37"/>
      <c r="DZ128" s="37"/>
      <c r="EA128" s="37"/>
      <c r="EB128" s="37"/>
      <c r="EC128" s="44" t="s">
        <v>1194</v>
      </c>
    </row>
    <row r="129" spans="1:133" s="44" customFormat="1" ht="31.5" customHeight="1" thickBot="1">
      <c r="A129" s="33">
        <v>127</v>
      </c>
      <c r="B129" s="43"/>
      <c r="C129" s="35" t="s">
        <v>2065</v>
      </c>
      <c r="D129" s="36" t="s">
        <v>648</v>
      </c>
      <c r="E129" s="37">
        <v>570</v>
      </c>
      <c r="F129" s="37" t="s">
        <v>144</v>
      </c>
      <c r="G129" s="38" t="s">
        <v>94</v>
      </c>
      <c r="H129" s="39" t="s">
        <v>95</v>
      </c>
      <c r="I129" s="38" t="s">
        <v>94</v>
      </c>
      <c r="J129" s="39" t="s">
        <v>95</v>
      </c>
      <c r="K129" s="38" t="s">
        <v>99</v>
      </c>
      <c r="L129" s="39" t="s">
        <v>2030</v>
      </c>
      <c r="M129" s="38" t="s">
        <v>94</v>
      </c>
      <c r="N129" s="39" t="s">
        <v>2066</v>
      </c>
      <c r="O129" s="38" t="s">
        <v>89</v>
      </c>
      <c r="P129" s="39" t="s">
        <v>2067</v>
      </c>
      <c r="Q129" s="38" t="s">
        <v>94</v>
      </c>
      <c r="R129" s="40" t="s">
        <v>95</v>
      </c>
      <c r="S129" s="38" t="s">
        <v>91</v>
      </c>
      <c r="T129" s="39" t="s">
        <v>2068</v>
      </c>
      <c r="U129" s="38" t="s">
        <v>94</v>
      </c>
      <c r="V129" s="39" t="s">
        <v>95</v>
      </c>
      <c r="W129" s="38" t="s">
        <v>94</v>
      </c>
      <c r="X129" s="40" t="s">
        <v>95</v>
      </c>
      <c r="Y129" s="38" t="s">
        <v>94</v>
      </c>
      <c r="Z129" s="39" t="s">
        <v>95</v>
      </c>
      <c r="AA129" s="38" t="s">
        <v>94</v>
      </c>
      <c r="AB129" s="40" t="s">
        <v>95</v>
      </c>
      <c r="AC129" s="38" t="s">
        <v>92</v>
      </c>
      <c r="AD129" s="39" t="s">
        <v>2069</v>
      </c>
      <c r="AE129" s="38" t="s">
        <v>156</v>
      </c>
      <c r="AF129" s="39" t="s">
        <v>2070</v>
      </c>
      <c r="AG129" s="38" t="s">
        <v>156</v>
      </c>
      <c r="AH129" s="39" t="s">
        <v>2070</v>
      </c>
      <c r="AI129" s="38" t="s">
        <v>94</v>
      </c>
      <c r="AJ129" s="39" t="s">
        <v>95</v>
      </c>
      <c r="AK129" s="38" t="s">
        <v>94</v>
      </c>
      <c r="AL129" s="39" t="s">
        <v>95</v>
      </c>
      <c r="AM129" s="38" t="s">
        <v>156</v>
      </c>
      <c r="AN129" s="39" t="s">
        <v>1880</v>
      </c>
      <c r="AO129" s="38" t="s">
        <v>99</v>
      </c>
      <c r="AP129" s="40" t="s">
        <v>1881</v>
      </c>
      <c r="AQ129" s="38" t="s">
        <v>94</v>
      </c>
      <c r="AR129" s="40" t="s">
        <v>95</v>
      </c>
      <c r="AS129" s="38" t="s">
        <v>99</v>
      </c>
      <c r="AT129" s="39" t="s">
        <v>2071</v>
      </c>
      <c r="AU129" s="38" t="s">
        <v>94</v>
      </c>
      <c r="AV129" s="40" t="s">
        <v>95</v>
      </c>
      <c r="AW129" s="38" t="s">
        <v>94</v>
      </c>
      <c r="AX129" s="39" t="s">
        <v>2072</v>
      </c>
      <c r="AY129" s="38" t="s">
        <v>94</v>
      </c>
      <c r="AZ129" s="39" t="s">
        <v>2073</v>
      </c>
      <c r="BA129" s="38" t="s">
        <v>92</v>
      </c>
      <c r="BB129" s="39" t="s">
        <v>2074</v>
      </c>
      <c r="BC129" s="38" t="s">
        <v>94</v>
      </c>
      <c r="BD129" s="39" t="s">
        <v>95</v>
      </c>
      <c r="BE129" s="38" t="s">
        <v>94</v>
      </c>
      <c r="BF129" s="40" t="s">
        <v>95</v>
      </c>
      <c r="BG129" s="38" t="s">
        <v>99</v>
      </c>
      <c r="BH129" s="39" t="s">
        <v>2075</v>
      </c>
      <c r="BI129" s="38" t="s">
        <v>94</v>
      </c>
      <c r="BJ129" s="39" t="s">
        <v>2073</v>
      </c>
      <c r="BK129" s="38" t="s">
        <v>94</v>
      </c>
      <c r="BL129" s="40" t="s">
        <v>2073</v>
      </c>
      <c r="BM129" s="38" t="s">
        <v>94</v>
      </c>
      <c r="BN129" s="40" t="s">
        <v>2073</v>
      </c>
      <c r="BO129" s="38" t="s">
        <v>94</v>
      </c>
      <c r="BP129" s="39" t="s">
        <v>2076</v>
      </c>
      <c r="BQ129" s="38" t="s">
        <v>94</v>
      </c>
      <c r="BR129" s="39" t="s">
        <v>95</v>
      </c>
      <c r="BS129" s="38" t="s">
        <v>94</v>
      </c>
      <c r="BT129" s="40" t="s">
        <v>95</v>
      </c>
      <c r="BU129" s="38" t="s">
        <v>94</v>
      </c>
      <c r="BV129" s="39" t="s">
        <v>95</v>
      </c>
      <c r="BW129" s="38" t="s">
        <v>94</v>
      </c>
      <c r="BX129" s="40" t="s">
        <v>95</v>
      </c>
      <c r="BY129" s="38" t="s">
        <v>94</v>
      </c>
      <c r="BZ129" s="39" t="s">
        <v>95</v>
      </c>
      <c r="CA129" s="38" t="s">
        <v>94</v>
      </c>
      <c r="CB129" s="40" t="s">
        <v>95</v>
      </c>
      <c r="CC129" s="38" t="s">
        <v>94</v>
      </c>
      <c r="CD129" s="39" t="s">
        <v>95</v>
      </c>
      <c r="CE129" s="38" t="s">
        <v>94</v>
      </c>
      <c r="CF129" s="39" t="s">
        <v>95</v>
      </c>
      <c r="CG129" s="38" t="s">
        <v>94</v>
      </c>
      <c r="CH129" s="39" t="s">
        <v>95</v>
      </c>
      <c r="CI129" s="38" t="s">
        <v>94</v>
      </c>
      <c r="CJ129" s="39" t="s">
        <v>95</v>
      </c>
      <c r="CK129" s="38" t="s">
        <v>94</v>
      </c>
      <c r="CL129" s="39" t="s">
        <v>95</v>
      </c>
      <c r="CM129" s="38" t="s">
        <v>94</v>
      </c>
      <c r="CN129" s="39" t="s">
        <v>95</v>
      </c>
      <c r="CO129" s="38" t="s">
        <v>94</v>
      </c>
      <c r="CP129" s="39" t="s">
        <v>95</v>
      </c>
      <c r="CQ129" s="38" t="s">
        <v>94</v>
      </c>
      <c r="CR129" s="40" t="s">
        <v>95</v>
      </c>
      <c r="CS129" s="38" t="s">
        <v>94</v>
      </c>
      <c r="CT129" s="39" t="s">
        <v>95</v>
      </c>
      <c r="CU129" s="38" t="s">
        <v>94</v>
      </c>
      <c r="CV129" s="39" t="s">
        <v>95</v>
      </c>
      <c r="CW129" s="41"/>
      <c r="CX129" s="41"/>
      <c r="CY129" s="41"/>
      <c r="CZ129" s="41"/>
      <c r="DA129" s="41"/>
      <c r="DB129" s="41"/>
      <c r="DC129" s="41"/>
      <c r="DD129" s="41"/>
      <c r="DE129" s="41"/>
      <c r="DF129" s="41"/>
      <c r="DG129" s="41"/>
      <c r="DH129" s="41"/>
      <c r="DI129" s="41"/>
      <c r="DJ129" s="41"/>
      <c r="DK129" s="41"/>
      <c r="DL129" s="41"/>
      <c r="DM129" s="41"/>
      <c r="DN129" s="41"/>
      <c r="DO129" s="41"/>
      <c r="DP129" s="41"/>
      <c r="DQ129" s="41"/>
      <c r="DR129" s="41"/>
      <c r="DS129" s="41"/>
      <c r="DT129" s="41"/>
      <c r="DU129" s="41"/>
      <c r="DV129" s="41"/>
      <c r="DW129" s="92"/>
      <c r="DX129" s="37"/>
      <c r="DY129" s="37"/>
      <c r="DZ129" s="37"/>
      <c r="EA129" s="37"/>
      <c r="EB129" s="37"/>
    </row>
    <row r="130" spans="1:133" s="42" customFormat="1" ht="31.5" customHeight="1" thickBot="1">
      <c r="A130" s="33">
        <v>128</v>
      </c>
      <c r="B130" s="43"/>
      <c r="C130" s="35" t="s">
        <v>2077</v>
      </c>
      <c r="D130" s="36" t="s">
        <v>323</v>
      </c>
      <c r="E130" s="37">
        <v>578</v>
      </c>
      <c r="F130" s="37" t="s">
        <v>352</v>
      </c>
      <c r="G130" s="38" t="s">
        <v>94</v>
      </c>
      <c r="H130" s="39" t="s">
        <v>95</v>
      </c>
      <c r="I130" s="38" t="s">
        <v>94</v>
      </c>
      <c r="J130" s="39" t="s">
        <v>95</v>
      </c>
      <c r="K130" s="38" t="s">
        <v>94</v>
      </c>
      <c r="L130" s="39" t="s">
        <v>95</v>
      </c>
      <c r="M130" s="38" t="s">
        <v>94</v>
      </c>
      <c r="N130" s="39" t="s">
        <v>95</v>
      </c>
      <c r="O130" s="38" t="s">
        <v>93</v>
      </c>
      <c r="P130" s="39" t="s">
        <v>2078</v>
      </c>
      <c r="Q130" s="38" t="s">
        <v>94</v>
      </c>
      <c r="R130" s="40" t="s">
        <v>95</v>
      </c>
      <c r="S130" s="38" t="s">
        <v>94</v>
      </c>
      <c r="T130" s="39" t="s">
        <v>95</v>
      </c>
      <c r="U130" s="38" t="s">
        <v>94</v>
      </c>
      <c r="V130" s="39" t="s">
        <v>95</v>
      </c>
      <c r="W130" s="38" t="s">
        <v>94</v>
      </c>
      <c r="X130" s="40" t="s">
        <v>95</v>
      </c>
      <c r="Y130" s="38" t="s">
        <v>94</v>
      </c>
      <c r="Z130" s="39" t="s">
        <v>95</v>
      </c>
      <c r="AA130" s="38" t="s">
        <v>94</v>
      </c>
      <c r="AB130" s="40" t="s">
        <v>95</v>
      </c>
      <c r="AC130" s="38" t="s">
        <v>94</v>
      </c>
      <c r="AD130" s="39" t="s">
        <v>95</v>
      </c>
      <c r="AE130" s="38" t="s">
        <v>94</v>
      </c>
      <c r="AF130" s="39" t="s">
        <v>95</v>
      </c>
      <c r="AG130" s="38" t="s">
        <v>94</v>
      </c>
      <c r="AH130" s="39" t="s">
        <v>95</v>
      </c>
      <c r="AI130" s="38" t="s">
        <v>94</v>
      </c>
      <c r="AJ130" s="39" t="s">
        <v>95</v>
      </c>
      <c r="AK130" s="38" t="s">
        <v>94</v>
      </c>
      <c r="AL130" s="39" t="s">
        <v>95</v>
      </c>
      <c r="AM130" s="38" t="s">
        <v>94</v>
      </c>
      <c r="AN130" s="39" t="s">
        <v>95</v>
      </c>
      <c r="AO130" s="38" t="s">
        <v>94</v>
      </c>
      <c r="AP130" s="40" t="s">
        <v>95</v>
      </c>
      <c r="AQ130" s="38" t="s">
        <v>94</v>
      </c>
      <c r="AR130" s="40" t="s">
        <v>95</v>
      </c>
      <c r="AS130" s="38" t="s">
        <v>91</v>
      </c>
      <c r="AT130" s="39" t="s">
        <v>2079</v>
      </c>
      <c r="AU130" s="38" t="s">
        <v>94</v>
      </c>
      <c r="AV130" s="40" t="s">
        <v>95</v>
      </c>
      <c r="AW130" s="38" t="s">
        <v>636</v>
      </c>
      <c r="AX130" s="39" t="s">
        <v>2080</v>
      </c>
      <c r="AY130" s="38" t="s">
        <v>99</v>
      </c>
      <c r="AZ130" s="39" t="s">
        <v>2079</v>
      </c>
      <c r="BA130" s="38" t="s">
        <v>99</v>
      </c>
      <c r="BB130" s="39" t="s">
        <v>2081</v>
      </c>
      <c r="BC130" s="38" t="s">
        <v>94</v>
      </c>
      <c r="BD130" s="39" t="s">
        <v>95</v>
      </c>
      <c r="BE130" s="38" t="s">
        <v>94</v>
      </c>
      <c r="BF130" s="40" t="s">
        <v>95</v>
      </c>
      <c r="BG130" s="38" t="s">
        <v>94</v>
      </c>
      <c r="BH130" s="39" t="s">
        <v>95</v>
      </c>
      <c r="BI130" s="38" t="s">
        <v>94</v>
      </c>
      <c r="BJ130" s="39" t="s">
        <v>95</v>
      </c>
      <c r="BK130" s="38" t="s">
        <v>94</v>
      </c>
      <c r="BL130" s="40" t="s">
        <v>95</v>
      </c>
      <c r="BM130" s="38" t="s">
        <v>94</v>
      </c>
      <c r="BN130" s="40" t="s">
        <v>95</v>
      </c>
      <c r="BO130" s="38" t="s">
        <v>94</v>
      </c>
      <c r="BP130" s="39" t="s">
        <v>95</v>
      </c>
      <c r="BQ130" s="38" t="s">
        <v>94</v>
      </c>
      <c r="BR130" s="39" t="s">
        <v>95</v>
      </c>
      <c r="BS130" s="38" t="s">
        <v>94</v>
      </c>
      <c r="BT130" s="40" t="s">
        <v>95</v>
      </c>
      <c r="BU130" s="38" t="s">
        <v>94</v>
      </c>
      <c r="BV130" s="39" t="s">
        <v>95</v>
      </c>
      <c r="BW130" s="38" t="s">
        <v>94</v>
      </c>
      <c r="BX130" s="40" t="s">
        <v>95</v>
      </c>
      <c r="BY130" s="38" t="s">
        <v>94</v>
      </c>
      <c r="BZ130" s="39" t="s">
        <v>95</v>
      </c>
      <c r="CA130" s="38" t="s">
        <v>94</v>
      </c>
      <c r="CB130" s="40" t="s">
        <v>95</v>
      </c>
      <c r="CC130" s="38" t="s">
        <v>94</v>
      </c>
      <c r="CD130" s="39" t="s">
        <v>95</v>
      </c>
      <c r="CE130" s="38" t="s">
        <v>94</v>
      </c>
      <c r="CF130" s="39" t="s">
        <v>95</v>
      </c>
      <c r="CG130" s="38" t="s">
        <v>94</v>
      </c>
      <c r="CH130" s="39" t="s">
        <v>95</v>
      </c>
      <c r="CI130" s="38" t="s">
        <v>99</v>
      </c>
      <c r="CJ130" s="39" t="s">
        <v>2049</v>
      </c>
      <c r="CK130" s="38" t="s">
        <v>94</v>
      </c>
      <c r="CL130" s="39" t="s">
        <v>95</v>
      </c>
      <c r="CM130" s="38" t="s">
        <v>99</v>
      </c>
      <c r="CN130" s="39" t="s">
        <v>2082</v>
      </c>
      <c r="CO130" s="38" t="s">
        <v>94</v>
      </c>
      <c r="CP130" s="39" t="s">
        <v>95</v>
      </c>
      <c r="CQ130" s="38" t="s">
        <v>89</v>
      </c>
      <c r="CR130" s="40" t="s">
        <v>2083</v>
      </c>
      <c r="CS130" s="38" t="s">
        <v>94</v>
      </c>
      <c r="CT130" s="39" t="s">
        <v>95</v>
      </c>
      <c r="CU130" s="38" t="s">
        <v>94</v>
      </c>
      <c r="CV130" s="39" t="s">
        <v>95</v>
      </c>
      <c r="CW130" s="41"/>
      <c r="CX130" s="41"/>
      <c r="CY130" s="41"/>
      <c r="CZ130" s="41"/>
      <c r="DA130" s="41"/>
      <c r="DB130" s="41"/>
      <c r="DC130" s="41"/>
      <c r="DD130" s="41"/>
      <c r="DE130" s="41"/>
      <c r="DF130" s="41"/>
      <c r="DG130" s="41"/>
      <c r="DH130" s="41"/>
      <c r="DI130" s="41"/>
      <c r="DJ130" s="41"/>
      <c r="DK130" s="41"/>
      <c r="DL130" s="41"/>
      <c r="DM130" s="41"/>
      <c r="DN130" s="41"/>
      <c r="DO130" s="41"/>
      <c r="DP130" s="41"/>
      <c r="DQ130" s="41"/>
      <c r="DR130" s="41"/>
      <c r="DS130" s="41"/>
      <c r="DT130" s="41"/>
      <c r="DU130" s="41"/>
      <c r="DV130" s="41"/>
      <c r="DW130" s="92" t="s">
        <v>2084</v>
      </c>
      <c r="DX130" s="37"/>
      <c r="DY130" s="37"/>
      <c r="DZ130" s="37"/>
      <c r="EA130" s="37"/>
      <c r="EB130" s="37"/>
    </row>
    <row r="131" spans="1:133" s="42" customFormat="1" ht="31.5" customHeight="1" thickBot="1">
      <c r="A131" s="33">
        <v>129</v>
      </c>
      <c r="B131" s="43"/>
      <c r="C131" s="35" t="s">
        <v>2085</v>
      </c>
      <c r="D131" s="36" t="s">
        <v>287</v>
      </c>
      <c r="E131" s="37">
        <v>395</v>
      </c>
      <c r="F131" s="37" t="s">
        <v>127</v>
      </c>
      <c r="G131" s="38" t="s">
        <v>94</v>
      </c>
      <c r="H131" s="39" t="s">
        <v>95</v>
      </c>
      <c r="I131" s="38" t="s">
        <v>94</v>
      </c>
      <c r="J131" s="39" t="s">
        <v>95</v>
      </c>
      <c r="K131" s="38" t="s">
        <v>94</v>
      </c>
      <c r="L131" s="39" t="s">
        <v>95</v>
      </c>
      <c r="M131" s="38" t="s">
        <v>94</v>
      </c>
      <c r="N131" s="39" t="s">
        <v>95</v>
      </c>
      <c r="O131" s="38" t="s">
        <v>93</v>
      </c>
      <c r="P131" s="39" t="s">
        <v>1795</v>
      </c>
      <c r="Q131" s="38" t="s">
        <v>94</v>
      </c>
      <c r="R131" s="40" t="s">
        <v>95</v>
      </c>
      <c r="S131" s="38" t="s">
        <v>94</v>
      </c>
      <c r="T131" s="39" t="s">
        <v>95</v>
      </c>
      <c r="U131" s="38" t="s">
        <v>94</v>
      </c>
      <c r="V131" s="39" t="s">
        <v>95</v>
      </c>
      <c r="W131" s="38" t="s">
        <v>94</v>
      </c>
      <c r="X131" s="40" t="s">
        <v>95</v>
      </c>
      <c r="Y131" s="38" t="s">
        <v>94</v>
      </c>
      <c r="Z131" s="39" t="s">
        <v>95</v>
      </c>
      <c r="AA131" s="38" t="s">
        <v>94</v>
      </c>
      <c r="AB131" s="40" t="s">
        <v>95</v>
      </c>
      <c r="AC131" s="38" t="s">
        <v>94</v>
      </c>
      <c r="AD131" s="39" t="s">
        <v>95</v>
      </c>
      <c r="AE131" s="38" t="s">
        <v>94</v>
      </c>
      <c r="AF131" s="39" t="s">
        <v>95</v>
      </c>
      <c r="AG131" s="38" t="s">
        <v>94</v>
      </c>
      <c r="AH131" s="39" t="s">
        <v>95</v>
      </c>
      <c r="AI131" s="38" t="s">
        <v>94</v>
      </c>
      <c r="AJ131" s="39" t="s">
        <v>95</v>
      </c>
      <c r="AK131" s="38" t="s">
        <v>94</v>
      </c>
      <c r="AL131" s="39" t="s">
        <v>95</v>
      </c>
      <c r="AM131" s="38" t="s">
        <v>94</v>
      </c>
      <c r="AN131" s="39" t="s">
        <v>95</v>
      </c>
      <c r="AO131" s="38" t="s">
        <v>94</v>
      </c>
      <c r="AP131" s="40" t="s">
        <v>95</v>
      </c>
      <c r="AQ131" s="38" t="s">
        <v>94</v>
      </c>
      <c r="AR131" s="40" t="s">
        <v>95</v>
      </c>
      <c r="AS131" s="38" t="s">
        <v>99</v>
      </c>
      <c r="AT131" s="39" t="s">
        <v>2086</v>
      </c>
      <c r="AU131" s="38" t="s">
        <v>94</v>
      </c>
      <c r="AV131" s="40" t="s">
        <v>95</v>
      </c>
      <c r="AW131" s="38" t="s">
        <v>94</v>
      </c>
      <c r="AX131" s="39" t="s">
        <v>95</v>
      </c>
      <c r="AY131" s="38" t="s">
        <v>94</v>
      </c>
      <c r="AZ131" s="39" t="s">
        <v>95</v>
      </c>
      <c r="BA131" s="38" t="s">
        <v>99</v>
      </c>
      <c r="BB131" s="39" t="s">
        <v>2087</v>
      </c>
      <c r="BC131" s="38" t="s">
        <v>94</v>
      </c>
      <c r="BD131" s="39" t="s">
        <v>95</v>
      </c>
      <c r="BE131" s="38" t="s">
        <v>94</v>
      </c>
      <c r="BF131" s="40" t="s">
        <v>95</v>
      </c>
      <c r="BG131" s="38" t="s">
        <v>94</v>
      </c>
      <c r="BH131" s="39" t="s">
        <v>95</v>
      </c>
      <c r="BI131" s="38" t="s">
        <v>94</v>
      </c>
      <c r="BJ131" s="39" t="s">
        <v>95</v>
      </c>
      <c r="BK131" s="38" t="s">
        <v>94</v>
      </c>
      <c r="BL131" s="40" t="s">
        <v>95</v>
      </c>
      <c r="BM131" s="38" t="s">
        <v>94</v>
      </c>
      <c r="BN131" s="40" t="s">
        <v>95</v>
      </c>
      <c r="BO131" s="38" t="s">
        <v>92</v>
      </c>
      <c r="BP131" s="39" t="s">
        <v>2088</v>
      </c>
      <c r="BQ131" s="38" t="s">
        <v>94</v>
      </c>
      <c r="BR131" s="39" t="s">
        <v>95</v>
      </c>
      <c r="BS131" s="38" t="s">
        <v>91</v>
      </c>
      <c r="BT131" s="40" t="s">
        <v>187</v>
      </c>
      <c r="BU131" s="38" t="s">
        <v>94</v>
      </c>
      <c r="BV131" s="39" t="s">
        <v>95</v>
      </c>
      <c r="BW131" s="38" t="s">
        <v>94</v>
      </c>
      <c r="BX131" s="40" t="s">
        <v>95</v>
      </c>
      <c r="BY131" s="38" t="s">
        <v>94</v>
      </c>
      <c r="BZ131" s="39" t="s">
        <v>95</v>
      </c>
      <c r="CA131" s="38" t="s">
        <v>92</v>
      </c>
      <c r="CB131" s="40" t="s">
        <v>189</v>
      </c>
      <c r="CC131" s="38" t="s">
        <v>92</v>
      </c>
      <c r="CD131" s="39" t="s">
        <v>2089</v>
      </c>
      <c r="CE131" s="38" t="s">
        <v>92</v>
      </c>
      <c r="CF131" s="39" t="s">
        <v>2090</v>
      </c>
      <c r="CG131" s="38" t="s">
        <v>94</v>
      </c>
      <c r="CH131" s="39" t="s">
        <v>95</v>
      </c>
      <c r="CI131" s="38" t="s">
        <v>94</v>
      </c>
      <c r="CJ131" s="39" t="s">
        <v>2091</v>
      </c>
      <c r="CK131" s="38" t="s">
        <v>94</v>
      </c>
      <c r="CL131" s="39" t="s">
        <v>95</v>
      </c>
      <c r="CM131" s="38" t="s">
        <v>94</v>
      </c>
      <c r="CN131" s="39" t="s">
        <v>95</v>
      </c>
      <c r="CO131" s="38" t="s">
        <v>89</v>
      </c>
      <c r="CP131" s="39" t="s">
        <v>2092</v>
      </c>
      <c r="CQ131" s="38" t="s">
        <v>93</v>
      </c>
      <c r="CR131" s="40" t="s">
        <v>2093</v>
      </c>
      <c r="CS131" s="38" t="s">
        <v>94</v>
      </c>
      <c r="CT131" s="39" t="s">
        <v>2094</v>
      </c>
      <c r="CU131" s="38" t="s">
        <v>94</v>
      </c>
      <c r="CV131" s="39" t="s">
        <v>2094</v>
      </c>
      <c r="CW131" s="41"/>
      <c r="CX131" s="41"/>
      <c r="CY131" s="41"/>
      <c r="CZ131" s="41"/>
      <c r="DA131" s="41"/>
      <c r="DB131" s="41"/>
      <c r="DC131" s="41"/>
      <c r="DD131" s="41"/>
      <c r="DE131" s="41"/>
      <c r="DF131" s="41"/>
      <c r="DG131" s="41"/>
      <c r="DH131" s="41"/>
      <c r="DI131" s="41"/>
      <c r="DJ131" s="41"/>
      <c r="DK131" s="41"/>
      <c r="DL131" s="41"/>
      <c r="DM131" s="41"/>
      <c r="DN131" s="41"/>
      <c r="DO131" s="41"/>
      <c r="DP131" s="41"/>
      <c r="DQ131" s="41"/>
      <c r="DR131" s="41"/>
      <c r="DS131" s="41"/>
      <c r="DT131" s="41"/>
      <c r="DU131" s="41"/>
      <c r="DV131" s="41"/>
      <c r="DW131" s="92" t="s">
        <v>2095</v>
      </c>
      <c r="DX131" s="37"/>
      <c r="DY131" s="37"/>
      <c r="DZ131" s="37"/>
      <c r="EA131" s="37"/>
      <c r="EB131" s="37"/>
    </row>
    <row r="132" spans="1:133" s="44" customFormat="1" ht="31.5" customHeight="1" thickBot="1">
      <c r="A132" s="33">
        <v>130</v>
      </c>
      <c r="B132" s="43"/>
      <c r="C132" s="35" t="s">
        <v>2096</v>
      </c>
      <c r="D132" s="36" t="s">
        <v>591</v>
      </c>
      <c r="E132" s="37">
        <v>580</v>
      </c>
      <c r="F132" s="37" t="s">
        <v>127</v>
      </c>
      <c r="G132" s="38" t="s">
        <v>94</v>
      </c>
      <c r="H132" s="39" t="s">
        <v>95</v>
      </c>
      <c r="I132" s="38" t="s">
        <v>94</v>
      </c>
      <c r="J132" s="39" t="s">
        <v>95</v>
      </c>
      <c r="K132" s="38" t="s">
        <v>94</v>
      </c>
      <c r="L132" s="39" t="s">
        <v>95</v>
      </c>
      <c r="M132" s="38" t="s">
        <v>94</v>
      </c>
      <c r="N132" s="39" t="s">
        <v>95</v>
      </c>
      <c r="O132" s="38" t="s">
        <v>93</v>
      </c>
      <c r="P132" s="39" t="s">
        <v>2097</v>
      </c>
      <c r="Q132" s="38" t="s">
        <v>94</v>
      </c>
      <c r="R132" s="40" t="s">
        <v>95</v>
      </c>
      <c r="S132" s="38" t="s">
        <v>94</v>
      </c>
      <c r="T132" s="39" t="s">
        <v>95</v>
      </c>
      <c r="U132" s="38" t="s">
        <v>94</v>
      </c>
      <c r="V132" s="39" t="s">
        <v>95</v>
      </c>
      <c r="W132" s="38" t="s">
        <v>94</v>
      </c>
      <c r="X132" s="40" t="s">
        <v>95</v>
      </c>
      <c r="Y132" s="38" t="s">
        <v>94</v>
      </c>
      <c r="Z132" s="39" t="s">
        <v>2098</v>
      </c>
      <c r="AA132" s="38" t="s">
        <v>99</v>
      </c>
      <c r="AB132" s="40" t="s">
        <v>2099</v>
      </c>
      <c r="AC132" s="38" t="s">
        <v>89</v>
      </c>
      <c r="AD132" s="39" t="s">
        <v>2100</v>
      </c>
      <c r="AE132" s="38" t="s">
        <v>94</v>
      </c>
      <c r="AF132" s="39" t="s">
        <v>95</v>
      </c>
      <c r="AG132" s="38" t="s">
        <v>94</v>
      </c>
      <c r="AH132" s="39" t="s">
        <v>95</v>
      </c>
      <c r="AI132" s="38" t="s">
        <v>94</v>
      </c>
      <c r="AJ132" s="39" t="s">
        <v>95</v>
      </c>
      <c r="AK132" s="38" t="s">
        <v>94</v>
      </c>
      <c r="AL132" s="39" t="s">
        <v>95</v>
      </c>
      <c r="AM132" s="38" t="s">
        <v>94</v>
      </c>
      <c r="AN132" s="39" t="s">
        <v>95</v>
      </c>
      <c r="AO132" s="38" t="s">
        <v>94</v>
      </c>
      <c r="AP132" s="40" t="s">
        <v>95</v>
      </c>
      <c r="AQ132" s="38" t="s">
        <v>94</v>
      </c>
      <c r="AR132" s="40" t="s">
        <v>95</v>
      </c>
      <c r="AS132" s="38" t="s">
        <v>91</v>
      </c>
      <c r="AT132" s="39" t="s">
        <v>2101</v>
      </c>
      <c r="AU132" s="38" t="s">
        <v>94</v>
      </c>
      <c r="AV132" s="40" t="s">
        <v>95</v>
      </c>
      <c r="AW132" s="38" t="s">
        <v>91</v>
      </c>
      <c r="AX132" s="39" t="s">
        <v>2102</v>
      </c>
      <c r="AY132" s="38" t="s">
        <v>94</v>
      </c>
      <c r="AZ132" s="39" t="s">
        <v>95</v>
      </c>
      <c r="BA132" s="38" t="s">
        <v>99</v>
      </c>
      <c r="BB132" s="39" t="s">
        <v>2103</v>
      </c>
      <c r="BC132" s="38" t="s">
        <v>94</v>
      </c>
      <c r="BD132" s="39" t="s">
        <v>95</v>
      </c>
      <c r="BE132" s="38" t="s">
        <v>94</v>
      </c>
      <c r="BF132" s="40" t="s">
        <v>95</v>
      </c>
      <c r="BG132" s="38" t="s">
        <v>94</v>
      </c>
      <c r="BH132" s="39" t="s">
        <v>95</v>
      </c>
      <c r="BI132" s="38" t="s">
        <v>94</v>
      </c>
      <c r="BJ132" s="39" t="s">
        <v>95</v>
      </c>
      <c r="BK132" s="38" t="s">
        <v>94</v>
      </c>
      <c r="BL132" s="40" t="s">
        <v>95</v>
      </c>
      <c r="BM132" s="38" t="s">
        <v>94</v>
      </c>
      <c r="BN132" s="40" t="s">
        <v>95</v>
      </c>
      <c r="BO132" s="38" t="s">
        <v>91</v>
      </c>
      <c r="BP132" s="39" t="s">
        <v>2104</v>
      </c>
      <c r="BQ132" s="38" t="s">
        <v>94</v>
      </c>
      <c r="BR132" s="39" t="s">
        <v>95</v>
      </c>
      <c r="BS132" s="38" t="s">
        <v>91</v>
      </c>
      <c r="BT132" s="40" t="s">
        <v>2105</v>
      </c>
      <c r="BU132" s="38" t="s">
        <v>94</v>
      </c>
      <c r="BV132" s="39" t="s">
        <v>95</v>
      </c>
      <c r="BW132" s="38" t="s">
        <v>94</v>
      </c>
      <c r="BX132" s="40" t="s">
        <v>95</v>
      </c>
      <c r="BY132" s="38" t="s">
        <v>94</v>
      </c>
      <c r="BZ132" s="39" t="s">
        <v>95</v>
      </c>
      <c r="CA132" s="38" t="s">
        <v>92</v>
      </c>
      <c r="CB132" s="40" t="s">
        <v>189</v>
      </c>
      <c r="CC132" s="38" t="s">
        <v>92</v>
      </c>
      <c r="CD132" s="39" t="s">
        <v>2106</v>
      </c>
      <c r="CE132" s="38" t="s">
        <v>92</v>
      </c>
      <c r="CF132" s="39" t="s">
        <v>2107</v>
      </c>
      <c r="CG132" s="38" t="s">
        <v>94</v>
      </c>
      <c r="CH132" s="39" t="s">
        <v>95</v>
      </c>
      <c r="CI132" s="38" t="s">
        <v>91</v>
      </c>
      <c r="CJ132" s="39" t="s">
        <v>2108</v>
      </c>
      <c r="CK132" s="38" t="s">
        <v>94</v>
      </c>
      <c r="CL132" s="39" t="s">
        <v>95</v>
      </c>
      <c r="CM132" s="38" t="s">
        <v>94</v>
      </c>
      <c r="CN132" s="39" t="s">
        <v>95</v>
      </c>
      <c r="CO132" s="38" t="s">
        <v>99</v>
      </c>
      <c r="CP132" s="39" t="s">
        <v>2109</v>
      </c>
      <c r="CQ132" s="38" t="s">
        <v>99</v>
      </c>
      <c r="CR132" s="40" t="s">
        <v>2110</v>
      </c>
      <c r="CS132" s="38" t="s">
        <v>94</v>
      </c>
      <c r="CT132" s="39" t="s">
        <v>95</v>
      </c>
      <c r="CU132" s="38" t="s">
        <v>94</v>
      </c>
      <c r="CV132" s="39" t="s">
        <v>95</v>
      </c>
      <c r="CW132" s="41"/>
      <c r="CX132" s="41"/>
      <c r="CY132" s="41"/>
      <c r="CZ132" s="41"/>
      <c r="DA132" s="41"/>
      <c r="DB132" s="41"/>
      <c r="DC132" s="41"/>
      <c r="DD132" s="41"/>
      <c r="DE132" s="41"/>
      <c r="DF132" s="41"/>
      <c r="DG132" s="41"/>
      <c r="DH132" s="41"/>
      <c r="DI132" s="41"/>
      <c r="DJ132" s="41"/>
      <c r="DK132" s="41"/>
      <c r="DL132" s="41"/>
      <c r="DM132" s="41"/>
      <c r="DN132" s="41"/>
      <c r="DO132" s="41"/>
      <c r="DP132" s="41"/>
      <c r="DQ132" s="41"/>
      <c r="DR132" s="41"/>
      <c r="DS132" s="41"/>
      <c r="DT132" s="41"/>
      <c r="DU132" s="41"/>
      <c r="DV132" s="41"/>
      <c r="DW132" s="92"/>
      <c r="DX132" s="37"/>
      <c r="DY132" s="37"/>
      <c r="DZ132" s="37"/>
      <c r="EA132" s="37"/>
      <c r="EB132" s="37"/>
    </row>
    <row r="133" spans="1:133" s="44" customFormat="1" ht="31.5" customHeight="1" thickBot="1">
      <c r="A133" s="33">
        <v>131</v>
      </c>
      <c r="B133" s="43"/>
      <c r="C133" s="35" t="s">
        <v>2111</v>
      </c>
      <c r="D133" s="36" t="s">
        <v>200</v>
      </c>
      <c r="E133" s="37">
        <v>585</v>
      </c>
      <c r="F133" s="37" t="s">
        <v>244</v>
      </c>
      <c r="G133" s="38" t="s">
        <v>89</v>
      </c>
      <c r="H133" s="39" t="s">
        <v>2112</v>
      </c>
      <c r="I133" s="38" t="s">
        <v>92</v>
      </c>
      <c r="J133" s="39" t="s">
        <v>2113</v>
      </c>
      <c r="K133" s="38" t="s">
        <v>94</v>
      </c>
      <c r="L133" s="39" t="s">
        <v>95</v>
      </c>
      <c r="M133" s="38" t="s">
        <v>94</v>
      </c>
      <c r="N133" s="39" t="s">
        <v>95</v>
      </c>
      <c r="O133" s="38" t="s">
        <v>94</v>
      </c>
      <c r="P133" s="39" t="s">
        <v>95</v>
      </c>
      <c r="Q133" s="38" t="s">
        <v>94</v>
      </c>
      <c r="R133" s="40" t="s">
        <v>95</v>
      </c>
      <c r="S133" s="38" t="s">
        <v>94</v>
      </c>
      <c r="T133" s="39" t="s">
        <v>95</v>
      </c>
      <c r="U133" s="38" t="s">
        <v>99</v>
      </c>
      <c r="V133" s="39" t="s">
        <v>2114</v>
      </c>
      <c r="W133" s="38" t="s">
        <v>94</v>
      </c>
      <c r="X133" s="40" t="s">
        <v>95</v>
      </c>
      <c r="Y133" s="38" t="s">
        <v>91</v>
      </c>
      <c r="Z133" s="39" t="s">
        <v>2115</v>
      </c>
      <c r="AA133" s="38" t="s">
        <v>94</v>
      </c>
      <c r="AB133" s="40" t="s">
        <v>95</v>
      </c>
      <c r="AC133" s="38" t="s">
        <v>94</v>
      </c>
      <c r="AD133" s="39" t="s">
        <v>2116</v>
      </c>
      <c r="AE133" s="38" t="s">
        <v>94</v>
      </c>
      <c r="AF133" s="39" t="s">
        <v>2117</v>
      </c>
      <c r="AG133" s="38" t="s">
        <v>156</v>
      </c>
      <c r="AH133" s="39" t="s">
        <v>2118</v>
      </c>
      <c r="AI133" s="38" t="s">
        <v>91</v>
      </c>
      <c r="AJ133" s="39" t="s">
        <v>2119</v>
      </c>
      <c r="AK133" s="38" t="s">
        <v>94</v>
      </c>
      <c r="AL133" s="39" t="s">
        <v>95</v>
      </c>
      <c r="AM133" s="38" t="s">
        <v>94</v>
      </c>
      <c r="AN133" s="39" t="s">
        <v>95</v>
      </c>
      <c r="AO133" s="38" t="s">
        <v>94</v>
      </c>
      <c r="AP133" s="40" t="s">
        <v>95</v>
      </c>
      <c r="AQ133" s="38" t="s">
        <v>94</v>
      </c>
      <c r="AR133" s="40" t="s">
        <v>95</v>
      </c>
      <c r="AS133" s="38" t="s">
        <v>99</v>
      </c>
      <c r="AT133" s="39" t="s">
        <v>2120</v>
      </c>
      <c r="AU133" s="38" t="s">
        <v>94</v>
      </c>
      <c r="AV133" s="40" t="s">
        <v>95</v>
      </c>
      <c r="AW133" s="38" t="s">
        <v>91</v>
      </c>
      <c r="AX133" s="39" t="s">
        <v>2121</v>
      </c>
      <c r="AY133" s="38" t="s">
        <v>94</v>
      </c>
      <c r="AZ133" s="39" t="s">
        <v>95</v>
      </c>
      <c r="BA133" s="38" t="s">
        <v>89</v>
      </c>
      <c r="BB133" s="39" t="s">
        <v>2122</v>
      </c>
      <c r="BC133" s="38" t="s">
        <v>91</v>
      </c>
      <c r="BD133" s="39" t="s">
        <v>2123</v>
      </c>
      <c r="BE133" s="38" t="s">
        <v>94</v>
      </c>
      <c r="BF133" s="40" t="s">
        <v>95</v>
      </c>
      <c r="BG133" s="38" t="s">
        <v>94</v>
      </c>
      <c r="BH133" s="39" t="s">
        <v>95</v>
      </c>
      <c r="BI133" s="38" t="s">
        <v>94</v>
      </c>
      <c r="BJ133" s="39" t="s">
        <v>95</v>
      </c>
      <c r="BK133" s="38" t="s">
        <v>91</v>
      </c>
      <c r="BL133" s="40" t="s">
        <v>2124</v>
      </c>
      <c r="BM133" s="38" t="s">
        <v>94</v>
      </c>
      <c r="BN133" s="40" t="s">
        <v>632</v>
      </c>
      <c r="BO133" s="38" t="s">
        <v>94</v>
      </c>
      <c r="BP133" s="39" t="s">
        <v>95</v>
      </c>
      <c r="BQ133" s="38" t="s">
        <v>99</v>
      </c>
      <c r="BR133" s="39" t="s">
        <v>2125</v>
      </c>
      <c r="BS133" s="38" t="s">
        <v>91</v>
      </c>
      <c r="BT133" s="40" t="s">
        <v>187</v>
      </c>
      <c r="BU133" s="38" t="s">
        <v>94</v>
      </c>
      <c r="BV133" s="39" t="s">
        <v>95</v>
      </c>
      <c r="BW133" s="38" t="s">
        <v>94</v>
      </c>
      <c r="BX133" s="40" t="s">
        <v>95</v>
      </c>
      <c r="BY133" s="38" t="s">
        <v>94</v>
      </c>
      <c r="BZ133" s="39" t="s">
        <v>95</v>
      </c>
      <c r="CA133" s="38" t="s">
        <v>94</v>
      </c>
      <c r="CB133" s="40" t="s">
        <v>95</v>
      </c>
      <c r="CC133" s="38" t="s">
        <v>89</v>
      </c>
      <c r="CD133" s="39" t="s">
        <v>2126</v>
      </c>
      <c r="CE133" s="38" t="s">
        <v>94</v>
      </c>
      <c r="CF133" s="39" t="s">
        <v>95</v>
      </c>
      <c r="CG133" s="38" t="s">
        <v>94</v>
      </c>
      <c r="CH133" s="39" t="s">
        <v>95</v>
      </c>
      <c r="CI133" s="38" t="s">
        <v>94</v>
      </c>
      <c r="CJ133" s="39" t="s">
        <v>95</v>
      </c>
      <c r="CK133" s="38" t="s">
        <v>94</v>
      </c>
      <c r="CL133" s="39" t="s">
        <v>95</v>
      </c>
      <c r="CM133" s="38" t="s">
        <v>94</v>
      </c>
      <c r="CN133" s="39" t="s">
        <v>95</v>
      </c>
      <c r="CO133" s="38" t="s">
        <v>91</v>
      </c>
      <c r="CP133" s="39" t="s">
        <v>2127</v>
      </c>
      <c r="CQ133" s="38" t="s">
        <v>94</v>
      </c>
      <c r="CR133" s="40" t="s">
        <v>2128</v>
      </c>
      <c r="CS133" s="38" t="s">
        <v>94</v>
      </c>
      <c r="CT133" s="39" t="s">
        <v>95</v>
      </c>
      <c r="CU133" s="38" t="s">
        <v>94</v>
      </c>
      <c r="CV133" s="39" t="s">
        <v>95</v>
      </c>
      <c r="CW133" s="41"/>
      <c r="CX133" s="41"/>
      <c r="CY133" s="41"/>
      <c r="CZ133" s="41"/>
      <c r="DA133" s="41"/>
      <c r="DB133" s="41"/>
      <c r="DC133" s="41"/>
      <c r="DD133" s="41"/>
      <c r="DE133" s="41"/>
      <c r="DF133" s="41"/>
      <c r="DG133" s="41"/>
      <c r="DH133" s="41"/>
      <c r="DI133" s="41"/>
      <c r="DJ133" s="41"/>
      <c r="DK133" s="41"/>
      <c r="DL133" s="41"/>
      <c r="DM133" s="41"/>
      <c r="DN133" s="41"/>
      <c r="DO133" s="41"/>
      <c r="DP133" s="41"/>
      <c r="DQ133" s="41"/>
      <c r="DR133" s="41"/>
      <c r="DS133" s="41"/>
      <c r="DT133" s="41"/>
      <c r="DU133" s="41"/>
      <c r="DV133" s="41"/>
      <c r="DW133" s="92"/>
      <c r="DX133" s="37"/>
      <c r="DY133" s="37"/>
      <c r="DZ133" s="37"/>
      <c r="EA133" s="37"/>
      <c r="EB133" s="37"/>
    </row>
    <row r="134" spans="1:133" s="44" customFormat="1" ht="31.5" customHeight="1" thickBot="1">
      <c r="A134" s="33">
        <v>132</v>
      </c>
      <c r="B134" s="43"/>
      <c r="C134" s="35" t="s">
        <v>2129</v>
      </c>
      <c r="D134" s="36" t="s">
        <v>591</v>
      </c>
      <c r="E134" s="37">
        <v>587</v>
      </c>
      <c r="F134" s="37" t="s">
        <v>352</v>
      </c>
      <c r="G134" s="38" t="s">
        <v>94</v>
      </c>
      <c r="H134" s="39" t="s">
        <v>95</v>
      </c>
      <c r="I134" s="38" t="s">
        <v>94</v>
      </c>
      <c r="J134" s="39" t="s">
        <v>95</v>
      </c>
      <c r="K134" s="38" t="s">
        <v>94</v>
      </c>
      <c r="L134" s="39" t="s">
        <v>95</v>
      </c>
      <c r="M134" s="38" t="s">
        <v>94</v>
      </c>
      <c r="N134" s="39" t="s">
        <v>95</v>
      </c>
      <c r="O134" s="38" t="s">
        <v>94</v>
      </c>
      <c r="P134" s="39" t="s">
        <v>95</v>
      </c>
      <c r="Q134" s="38" t="s">
        <v>94</v>
      </c>
      <c r="R134" s="40" t="s">
        <v>2130</v>
      </c>
      <c r="S134" s="38" t="s">
        <v>94</v>
      </c>
      <c r="T134" s="39" t="s">
        <v>95</v>
      </c>
      <c r="U134" s="38" t="s">
        <v>94</v>
      </c>
      <c r="V134" s="39" t="s">
        <v>95</v>
      </c>
      <c r="W134" s="38" t="s">
        <v>94</v>
      </c>
      <c r="X134" s="40" t="s">
        <v>95</v>
      </c>
      <c r="Y134" s="38" t="s">
        <v>94</v>
      </c>
      <c r="Z134" s="39" t="s">
        <v>95</v>
      </c>
      <c r="AA134" s="38" t="s">
        <v>94</v>
      </c>
      <c r="AB134" s="40" t="s">
        <v>95</v>
      </c>
      <c r="AC134" s="38" t="s">
        <v>99</v>
      </c>
      <c r="AD134" s="39" t="s">
        <v>2131</v>
      </c>
      <c r="AE134" s="38" t="s">
        <v>94</v>
      </c>
      <c r="AF134" s="39" t="s">
        <v>95</v>
      </c>
      <c r="AG134" s="38" t="s">
        <v>94</v>
      </c>
      <c r="AH134" s="39" t="s">
        <v>95</v>
      </c>
      <c r="AI134" s="38" t="s">
        <v>94</v>
      </c>
      <c r="AJ134" s="39" t="s">
        <v>95</v>
      </c>
      <c r="AK134" s="38" t="s">
        <v>99</v>
      </c>
      <c r="AL134" s="39" t="s">
        <v>1661</v>
      </c>
      <c r="AM134" s="38" t="s">
        <v>93</v>
      </c>
      <c r="AN134" s="39" t="s">
        <v>2132</v>
      </c>
      <c r="AO134" s="38" t="s">
        <v>93</v>
      </c>
      <c r="AP134" s="40" t="s">
        <v>2132</v>
      </c>
      <c r="AQ134" s="38" t="s">
        <v>99</v>
      </c>
      <c r="AR134" s="40" t="s">
        <v>1661</v>
      </c>
      <c r="AS134" s="38" t="s">
        <v>94</v>
      </c>
      <c r="AT134" s="39" t="s">
        <v>95</v>
      </c>
      <c r="AU134" s="38" t="s">
        <v>94</v>
      </c>
      <c r="AV134" s="40" t="s">
        <v>95</v>
      </c>
      <c r="AW134" s="38" t="s">
        <v>94</v>
      </c>
      <c r="AX134" s="39" t="s">
        <v>95</v>
      </c>
      <c r="AY134" s="38" t="s">
        <v>94</v>
      </c>
      <c r="AZ134" s="39" t="s">
        <v>95</v>
      </c>
      <c r="BA134" s="38" t="s">
        <v>91</v>
      </c>
      <c r="BB134" s="39" t="s">
        <v>2133</v>
      </c>
      <c r="BC134" s="38" t="s">
        <v>94</v>
      </c>
      <c r="BD134" s="39" t="s">
        <v>95</v>
      </c>
      <c r="BE134" s="38" t="s">
        <v>94</v>
      </c>
      <c r="BF134" s="40" t="s">
        <v>95</v>
      </c>
      <c r="BG134" s="38" t="s">
        <v>94</v>
      </c>
      <c r="BH134" s="39" t="s">
        <v>95</v>
      </c>
      <c r="BI134" s="38" t="s">
        <v>94</v>
      </c>
      <c r="BJ134" s="39" t="s">
        <v>95</v>
      </c>
      <c r="BK134" s="38" t="s">
        <v>94</v>
      </c>
      <c r="BL134" s="40" t="s">
        <v>95</v>
      </c>
      <c r="BM134" s="38" t="s">
        <v>94</v>
      </c>
      <c r="BN134" s="40" t="s">
        <v>95</v>
      </c>
      <c r="BO134" s="38" t="s">
        <v>91</v>
      </c>
      <c r="BP134" s="39" t="s">
        <v>2134</v>
      </c>
      <c r="BQ134" s="38" t="s">
        <v>94</v>
      </c>
      <c r="BR134" s="39" t="s">
        <v>95</v>
      </c>
      <c r="BS134" s="38" t="s">
        <v>94</v>
      </c>
      <c r="BT134" s="40" t="s">
        <v>95</v>
      </c>
      <c r="BU134" s="38" t="s">
        <v>94</v>
      </c>
      <c r="BV134" s="39" t="s">
        <v>95</v>
      </c>
      <c r="BW134" s="38" t="s">
        <v>94</v>
      </c>
      <c r="BX134" s="40" t="s">
        <v>95</v>
      </c>
      <c r="BY134" s="38" t="s">
        <v>94</v>
      </c>
      <c r="BZ134" s="39" t="s">
        <v>95</v>
      </c>
      <c r="CA134" s="38" t="s">
        <v>94</v>
      </c>
      <c r="CB134" s="40" t="s">
        <v>95</v>
      </c>
      <c r="CC134" s="38" t="s">
        <v>94</v>
      </c>
      <c r="CD134" s="39" t="s">
        <v>95</v>
      </c>
      <c r="CE134" s="38" t="s">
        <v>94</v>
      </c>
      <c r="CF134" s="39" t="s">
        <v>95</v>
      </c>
      <c r="CG134" s="38" t="s">
        <v>94</v>
      </c>
      <c r="CH134" s="39" t="s">
        <v>95</v>
      </c>
      <c r="CI134" s="38" t="s">
        <v>94</v>
      </c>
      <c r="CJ134" s="39" t="s">
        <v>95</v>
      </c>
      <c r="CK134" s="38" t="s">
        <v>94</v>
      </c>
      <c r="CL134" s="39" t="s">
        <v>95</v>
      </c>
      <c r="CM134" s="38" t="s">
        <v>91</v>
      </c>
      <c r="CN134" s="39" t="s">
        <v>2135</v>
      </c>
      <c r="CO134" s="38" t="s">
        <v>94</v>
      </c>
      <c r="CP134" s="39" t="s">
        <v>95</v>
      </c>
      <c r="CQ134" s="38" t="s">
        <v>92</v>
      </c>
      <c r="CR134" s="40" t="s">
        <v>2136</v>
      </c>
      <c r="CS134" s="38" t="s">
        <v>94</v>
      </c>
      <c r="CT134" s="39" t="s">
        <v>95</v>
      </c>
      <c r="CU134" s="38" t="s">
        <v>94</v>
      </c>
      <c r="CV134" s="39" t="s">
        <v>95</v>
      </c>
      <c r="CW134" s="41"/>
      <c r="CX134" s="41"/>
      <c r="CY134" s="41"/>
      <c r="CZ134" s="41"/>
      <c r="DA134" s="41"/>
      <c r="DB134" s="41"/>
      <c r="DC134" s="41"/>
      <c r="DD134" s="41"/>
      <c r="DE134" s="41"/>
      <c r="DF134" s="41"/>
      <c r="DG134" s="41"/>
      <c r="DH134" s="41"/>
      <c r="DI134" s="41"/>
      <c r="DJ134" s="41"/>
      <c r="DK134" s="41"/>
      <c r="DL134" s="41"/>
      <c r="DM134" s="41"/>
      <c r="DN134" s="41"/>
      <c r="DO134" s="41"/>
      <c r="DP134" s="41"/>
      <c r="DQ134" s="41"/>
      <c r="DR134" s="41"/>
      <c r="DS134" s="41"/>
      <c r="DT134" s="41"/>
      <c r="DU134" s="41"/>
      <c r="DV134" s="41"/>
      <c r="DW134" s="92"/>
      <c r="DX134" s="37"/>
      <c r="DY134" s="37"/>
      <c r="DZ134" s="37"/>
      <c r="EA134" s="37"/>
      <c r="EB134" s="37"/>
    </row>
    <row r="135" spans="1:133" s="44" customFormat="1" ht="31.5" customHeight="1" thickBot="1">
      <c r="A135" s="33">
        <v>133</v>
      </c>
      <c r="B135" s="43"/>
      <c r="C135" s="35" t="s">
        <v>2137</v>
      </c>
      <c r="D135" s="36" t="s">
        <v>2138</v>
      </c>
      <c r="E135" s="37" t="s">
        <v>2139</v>
      </c>
      <c r="F135" s="37" t="s">
        <v>352</v>
      </c>
      <c r="G135" s="38" t="s">
        <v>94</v>
      </c>
      <c r="H135" s="39" t="s">
        <v>95</v>
      </c>
      <c r="I135" s="38" t="s">
        <v>94</v>
      </c>
      <c r="J135" s="39" t="s">
        <v>95</v>
      </c>
      <c r="K135" s="38" t="s">
        <v>94</v>
      </c>
      <c r="L135" s="39" t="s">
        <v>95</v>
      </c>
      <c r="M135" s="38" t="s">
        <v>94</v>
      </c>
      <c r="N135" s="39" t="s">
        <v>95</v>
      </c>
      <c r="O135" s="38" t="s">
        <v>94</v>
      </c>
      <c r="P135" s="39" t="s">
        <v>95</v>
      </c>
      <c r="Q135" s="38" t="s">
        <v>94</v>
      </c>
      <c r="R135" s="40" t="s">
        <v>95</v>
      </c>
      <c r="S135" s="38" t="s">
        <v>94</v>
      </c>
      <c r="T135" s="39" t="s">
        <v>95</v>
      </c>
      <c r="U135" s="38" t="s">
        <v>94</v>
      </c>
      <c r="V135" s="39" t="s">
        <v>95</v>
      </c>
      <c r="W135" s="38" t="s">
        <v>94</v>
      </c>
      <c r="X135" s="40" t="s">
        <v>95</v>
      </c>
      <c r="Y135" s="38" t="s">
        <v>94</v>
      </c>
      <c r="Z135" s="39" t="s">
        <v>95</v>
      </c>
      <c r="AA135" s="38" t="s">
        <v>94</v>
      </c>
      <c r="AB135" s="40" t="s">
        <v>95</v>
      </c>
      <c r="AC135" s="38" t="s">
        <v>94</v>
      </c>
      <c r="AD135" s="39" t="s">
        <v>95</v>
      </c>
      <c r="AE135" s="38" t="s">
        <v>94</v>
      </c>
      <c r="AF135" s="39" t="s">
        <v>95</v>
      </c>
      <c r="AG135" s="38" t="s">
        <v>94</v>
      </c>
      <c r="AH135" s="39" t="s">
        <v>95</v>
      </c>
      <c r="AI135" s="38" t="s">
        <v>94</v>
      </c>
      <c r="AJ135" s="39" t="s">
        <v>95</v>
      </c>
      <c r="AK135" s="38" t="s">
        <v>94</v>
      </c>
      <c r="AL135" s="39" t="s">
        <v>95</v>
      </c>
      <c r="AM135" s="38" t="s">
        <v>94</v>
      </c>
      <c r="AN135" s="39" t="s">
        <v>95</v>
      </c>
      <c r="AO135" s="38" t="s">
        <v>94</v>
      </c>
      <c r="AP135" s="40" t="s">
        <v>95</v>
      </c>
      <c r="AQ135" s="38" t="s">
        <v>94</v>
      </c>
      <c r="AR135" s="40" t="s">
        <v>95</v>
      </c>
      <c r="AS135" s="38" t="s">
        <v>94</v>
      </c>
      <c r="AT135" s="39" t="s">
        <v>95</v>
      </c>
      <c r="AU135" s="38" t="s">
        <v>94</v>
      </c>
      <c r="AV135" s="40" t="s">
        <v>95</v>
      </c>
      <c r="AW135" s="38" t="s">
        <v>94</v>
      </c>
      <c r="AX135" s="39" t="s">
        <v>95</v>
      </c>
      <c r="AY135" s="38" t="s">
        <v>94</v>
      </c>
      <c r="AZ135" s="39" t="s">
        <v>95</v>
      </c>
      <c r="BA135" s="38" t="s">
        <v>94</v>
      </c>
      <c r="BB135" s="39" t="s">
        <v>95</v>
      </c>
      <c r="BC135" s="38" t="s">
        <v>94</v>
      </c>
      <c r="BD135" s="39" t="s">
        <v>95</v>
      </c>
      <c r="BE135" s="38" t="s">
        <v>94</v>
      </c>
      <c r="BF135" s="40" t="s">
        <v>95</v>
      </c>
      <c r="BG135" s="38" t="s">
        <v>94</v>
      </c>
      <c r="BH135" s="39" t="s">
        <v>95</v>
      </c>
      <c r="BI135" s="38" t="s">
        <v>94</v>
      </c>
      <c r="BJ135" s="39" t="s">
        <v>95</v>
      </c>
      <c r="BK135" s="38" t="s">
        <v>94</v>
      </c>
      <c r="BL135" s="40" t="s">
        <v>95</v>
      </c>
      <c r="BM135" s="38" t="s">
        <v>94</v>
      </c>
      <c r="BN135" s="40" t="s">
        <v>95</v>
      </c>
      <c r="BO135" s="38" t="s">
        <v>94</v>
      </c>
      <c r="BP135" s="39" t="s">
        <v>95</v>
      </c>
      <c r="BQ135" s="38" t="s">
        <v>94</v>
      </c>
      <c r="BR135" s="39" t="s">
        <v>95</v>
      </c>
      <c r="BS135" s="38" t="s">
        <v>94</v>
      </c>
      <c r="BT135" s="40" t="s">
        <v>95</v>
      </c>
      <c r="BU135" s="38" t="s">
        <v>94</v>
      </c>
      <c r="BV135" s="39" t="s">
        <v>95</v>
      </c>
      <c r="BW135" s="38" t="s">
        <v>94</v>
      </c>
      <c r="BX135" s="40" t="s">
        <v>95</v>
      </c>
      <c r="BY135" s="38" t="s">
        <v>94</v>
      </c>
      <c r="BZ135" s="39" t="s">
        <v>95</v>
      </c>
      <c r="CA135" s="38" t="s">
        <v>94</v>
      </c>
      <c r="CB135" s="40" t="s">
        <v>95</v>
      </c>
      <c r="CC135" s="38" t="s">
        <v>94</v>
      </c>
      <c r="CD135" s="39" t="s">
        <v>95</v>
      </c>
      <c r="CE135" s="38" t="s">
        <v>94</v>
      </c>
      <c r="CF135" s="39" t="s">
        <v>95</v>
      </c>
      <c r="CG135" s="38" t="s">
        <v>94</v>
      </c>
      <c r="CH135" s="39" t="s">
        <v>95</v>
      </c>
      <c r="CI135" s="38" t="s">
        <v>94</v>
      </c>
      <c r="CJ135" s="39" t="s">
        <v>95</v>
      </c>
      <c r="CK135" s="38" t="s">
        <v>94</v>
      </c>
      <c r="CL135" s="39" t="s">
        <v>95</v>
      </c>
      <c r="CM135" s="38" t="s">
        <v>94</v>
      </c>
      <c r="CN135" s="39" t="s">
        <v>95</v>
      </c>
      <c r="CO135" s="38" t="s">
        <v>92</v>
      </c>
      <c r="CP135" s="39" t="s">
        <v>95</v>
      </c>
      <c r="CQ135" s="38" t="s">
        <v>89</v>
      </c>
      <c r="CR135" s="40" t="s">
        <v>95</v>
      </c>
      <c r="CS135" s="38" t="s">
        <v>94</v>
      </c>
      <c r="CT135" s="39" t="s">
        <v>95</v>
      </c>
      <c r="CU135" s="38" t="s">
        <v>94</v>
      </c>
      <c r="CV135" s="39" t="s">
        <v>95</v>
      </c>
      <c r="CW135" s="41"/>
      <c r="CX135" s="41"/>
      <c r="CY135" s="41"/>
      <c r="CZ135" s="41"/>
      <c r="DA135" s="41"/>
      <c r="DB135" s="41"/>
      <c r="DC135" s="41"/>
      <c r="DD135" s="41"/>
      <c r="DE135" s="41"/>
      <c r="DF135" s="41"/>
      <c r="DG135" s="41"/>
      <c r="DH135" s="41"/>
      <c r="DI135" s="41"/>
      <c r="DJ135" s="41"/>
      <c r="DK135" s="41"/>
      <c r="DL135" s="41"/>
      <c r="DM135" s="41"/>
      <c r="DN135" s="41"/>
      <c r="DO135" s="41"/>
      <c r="DP135" s="41"/>
      <c r="DQ135" s="41"/>
      <c r="DR135" s="41"/>
      <c r="DS135" s="41"/>
      <c r="DT135" s="41"/>
      <c r="DU135" s="41"/>
      <c r="DV135" s="41"/>
      <c r="DW135" s="92"/>
      <c r="DX135" s="37"/>
      <c r="DY135" s="37"/>
      <c r="DZ135" s="37"/>
      <c r="EA135" s="37"/>
      <c r="EB135" s="37"/>
    </row>
    <row r="136" spans="1:133" s="44" customFormat="1" ht="31.5" customHeight="1" thickBot="1">
      <c r="A136" s="33">
        <v>134</v>
      </c>
      <c r="B136" s="43"/>
      <c r="C136" s="35" t="s">
        <v>2140</v>
      </c>
      <c r="D136" s="36" t="s">
        <v>668</v>
      </c>
      <c r="E136" s="37">
        <v>606</v>
      </c>
      <c r="F136" s="37" t="s">
        <v>127</v>
      </c>
      <c r="G136" s="38" t="s">
        <v>92</v>
      </c>
      <c r="H136" s="39" t="s">
        <v>2141</v>
      </c>
      <c r="I136" s="38" t="s">
        <v>156</v>
      </c>
      <c r="J136" s="39" t="s">
        <v>2142</v>
      </c>
      <c r="K136" s="38" t="s">
        <v>92</v>
      </c>
      <c r="L136" s="39" t="s">
        <v>2141</v>
      </c>
      <c r="M136" s="38" t="s">
        <v>91</v>
      </c>
      <c r="N136" s="39" t="s">
        <v>2143</v>
      </c>
      <c r="O136" s="38" t="s">
        <v>91</v>
      </c>
      <c r="P136" s="39" t="s">
        <v>2144</v>
      </c>
      <c r="Q136" s="38" t="s">
        <v>275</v>
      </c>
      <c r="R136" s="40" t="s">
        <v>2145</v>
      </c>
      <c r="S136" s="38" t="s">
        <v>99</v>
      </c>
      <c r="T136" s="39" t="s">
        <v>2146</v>
      </c>
      <c r="U136" s="38" t="s">
        <v>275</v>
      </c>
      <c r="V136" s="39" t="s">
        <v>2147</v>
      </c>
      <c r="W136" s="38" t="s">
        <v>99</v>
      </c>
      <c r="X136" s="40" t="s">
        <v>2148</v>
      </c>
      <c r="Y136" s="38" t="s">
        <v>94</v>
      </c>
      <c r="Z136" s="39" t="s">
        <v>95</v>
      </c>
      <c r="AA136" s="38" t="s">
        <v>94</v>
      </c>
      <c r="AB136" s="40" t="s">
        <v>95</v>
      </c>
      <c r="AC136" s="38" t="s">
        <v>92</v>
      </c>
      <c r="AD136" s="39" t="s">
        <v>2149</v>
      </c>
      <c r="AE136" s="38" t="s">
        <v>92</v>
      </c>
      <c r="AF136" s="39" t="s">
        <v>2150</v>
      </c>
      <c r="AG136" s="38" t="s">
        <v>92</v>
      </c>
      <c r="AH136" s="39" t="s">
        <v>2151</v>
      </c>
      <c r="AI136" s="38" t="s">
        <v>94</v>
      </c>
      <c r="AJ136" s="39" t="s">
        <v>95</v>
      </c>
      <c r="AK136" s="38" t="s">
        <v>91</v>
      </c>
      <c r="AL136" s="39" t="s">
        <v>2152</v>
      </c>
      <c r="AM136" s="38" t="s">
        <v>94</v>
      </c>
      <c r="AN136" s="39" t="s">
        <v>95</v>
      </c>
      <c r="AO136" s="38" t="s">
        <v>94</v>
      </c>
      <c r="AP136" s="40" t="s">
        <v>95</v>
      </c>
      <c r="AQ136" s="38" t="s">
        <v>99</v>
      </c>
      <c r="AR136" s="40" t="s">
        <v>2152</v>
      </c>
      <c r="AS136" s="38" t="s">
        <v>275</v>
      </c>
      <c r="AT136" s="39" t="s">
        <v>2153</v>
      </c>
      <c r="AU136" s="38" t="s">
        <v>91</v>
      </c>
      <c r="AV136" s="40" t="s">
        <v>2154</v>
      </c>
      <c r="AW136" s="38" t="s">
        <v>94</v>
      </c>
      <c r="AX136" s="39" t="s">
        <v>2155</v>
      </c>
      <c r="AY136" s="38" t="s">
        <v>91</v>
      </c>
      <c r="AZ136" s="39" t="s">
        <v>2156</v>
      </c>
      <c r="BA136" s="38" t="s">
        <v>99</v>
      </c>
      <c r="BB136" s="39" t="s">
        <v>2157</v>
      </c>
      <c r="BC136" s="38" t="s">
        <v>99</v>
      </c>
      <c r="BD136" s="39" t="s">
        <v>2158</v>
      </c>
      <c r="BE136" s="38" t="s">
        <v>99</v>
      </c>
      <c r="BF136" s="40" t="s">
        <v>2159</v>
      </c>
      <c r="BG136" s="38" t="s">
        <v>94</v>
      </c>
      <c r="BH136" s="39" t="s">
        <v>2160</v>
      </c>
      <c r="BI136" s="38" t="s">
        <v>91</v>
      </c>
      <c r="BJ136" s="39" t="s">
        <v>2161</v>
      </c>
      <c r="BK136" s="38" t="s">
        <v>275</v>
      </c>
      <c r="BL136" s="40" t="s">
        <v>2162</v>
      </c>
      <c r="BM136" s="38" t="s">
        <v>99</v>
      </c>
      <c r="BN136" s="40" t="s">
        <v>2163</v>
      </c>
      <c r="BO136" s="38" t="s">
        <v>94</v>
      </c>
      <c r="BP136" s="39" t="s">
        <v>95</v>
      </c>
      <c r="BQ136" s="38" t="s">
        <v>94</v>
      </c>
      <c r="BR136" s="39" t="s">
        <v>95</v>
      </c>
      <c r="BS136" s="38" t="s">
        <v>94</v>
      </c>
      <c r="BT136" s="40" t="s">
        <v>95</v>
      </c>
      <c r="BU136" s="38" t="s">
        <v>94</v>
      </c>
      <c r="BV136" s="39" t="s">
        <v>95</v>
      </c>
      <c r="BW136" s="38" t="s">
        <v>94</v>
      </c>
      <c r="BX136" s="40" t="s">
        <v>95</v>
      </c>
      <c r="BY136" s="38" t="s">
        <v>94</v>
      </c>
      <c r="BZ136" s="39" t="s">
        <v>95</v>
      </c>
      <c r="CA136" s="38" t="s">
        <v>94</v>
      </c>
      <c r="CB136" s="40" t="s">
        <v>95</v>
      </c>
      <c r="CC136" s="38" t="s">
        <v>99</v>
      </c>
      <c r="CD136" s="39" t="s">
        <v>2164</v>
      </c>
      <c r="CE136" s="38" t="s">
        <v>94</v>
      </c>
      <c r="CF136" s="39" t="s">
        <v>95</v>
      </c>
      <c r="CG136" s="38" t="s">
        <v>94</v>
      </c>
      <c r="CH136" s="39" t="s">
        <v>95</v>
      </c>
      <c r="CI136" s="38" t="s">
        <v>92</v>
      </c>
      <c r="CJ136" s="39" t="s">
        <v>2165</v>
      </c>
      <c r="CK136" s="38" t="s">
        <v>94</v>
      </c>
      <c r="CL136" s="39" t="s">
        <v>95</v>
      </c>
      <c r="CM136" s="38" t="s">
        <v>94</v>
      </c>
      <c r="CN136" s="39" t="s">
        <v>95</v>
      </c>
      <c r="CO136" s="38" t="s">
        <v>94</v>
      </c>
      <c r="CP136" s="39" t="s">
        <v>95</v>
      </c>
      <c r="CQ136" s="38" t="s">
        <v>94</v>
      </c>
      <c r="CR136" s="40" t="s">
        <v>95</v>
      </c>
      <c r="CS136" s="38" t="s">
        <v>94</v>
      </c>
      <c r="CT136" s="39" t="s">
        <v>95</v>
      </c>
      <c r="CU136" s="38" t="s">
        <v>94</v>
      </c>
      <c r="CV136" s="39" t="s">
        <v>95</v>
      </c>
      <c r="CW136" s="41"/>
      <c r="CX136" s="41"/>
      <c r="CY136" s="41"/>
      <c r="CZ136" s="41"/>
      <c r="DA136" s="41"/>
      <c r="DB136" s="41"/>
      <c r="DC136" s="41"/>
      <c r="DD136" s="41"/>
      <c r="DE136" s="41"/>
      <c r="DF136" s="41"/>
      <c r="DG136" s="41"/>
      <c r="DH136" s="41"/>
      <c r="DI136" s="41"/>
      <c r="DJ136" s="41"/>
      <c r="DK136" s="41"/>
      <c r="DL136" s="41"/>
      <c r="DM136" s="41"/>
      <c r="DN136" s="41"/>
      <c r="DO136" s="41"/>
      <c r="DP136" s="41"/>
      <c r="DQ136" s="41"/>
      <c r="DR136" s="41"/>
      <c r="DS136" s="41"/>
      <c r="DT136" s="41"/>
      <c r="DU136" s="41"/>
      <c r="DV136" s="41"/>
      <c r="DW136" s="92"/>
      <c r="DX136" s="37"/>
      <c r="DY136" s="37"/>
      <c r="DZ136" s="37"/>
      <c r="EA136" s="37"/>
      <c r="EB136" s="37"/>
    </row>
    <row r="137" spans="1:133" s="44" customFormat="1" ht="31.5" customHeight="1" thickBot="1">
      <c r="A137" s="33">
        <v>135</v>
      </c>
      <c r="B137" s="43"/>
      <c r="C137" s="35" t="s">
        <v>2166</v>
      </c>
      <c r="D137" s="36" t="s">
        <v>668</v>
      </c>
      <c r="E137" s="37">
        <v>607</v>
      </c>
      <c r="F137" s="37" t="s">
        <v>127</v>
      </c>
      <c r="G137" s="38" t="s">
        <v>91</v>
      </c>
      <c r="H137" s="39" t="s">
        <v>2167</v>
      </c>
      <c r="I137" s="38" t="s">
        <v>156</v>
      </c>
      <c r="J137" s="39" t="s">
        <v>2142</v>
      </c>
      <c r="K137" s="38" t="s">
        <v>99</v>
      </c>
      <c r="L137" s="39" t="s">
        <v>2168</v>
      </c>
      <c r="M137" s="38" t="s">
        <v>94</v>
      </c>
      <c r="N137" s="39" t="s">
        <v>2169</v>
      </c>
      <c r="O137" s="38" t="s">
        <v>94</v>
      </c>
      <c r="P137" s="39" t="s">
        <v>95</v>
      </c>
      <c r="Q137" s="38" t="s">
        <v>156</v>
      </c>
      <c r="R137" s="40" t="s">
        <v>2170</v>
      </c>
      <c r="S137" s="38" t="s">
        <v>91</v>
      </c>
      <c r="T137" s="39" t="s">
        <v>2146</v>
      </c>
      <c r="U137" s="38" t="s">
        <v>275</v>
      </c>
      <c r="V137" s="39" t="s">
        <v>2170</v>
      </c>
      <c r="W137" s="38" t="s">
        <v>99</v>
      </c>
      <c r="X137" s="40" t="s">
        <v>2171</v>
      </c>
      <c r="Y137" s="38" t="s">
        <v>94</v>
      </c>
      <c r="Z137" s="39" t="s">
        <v>95</v>
      </c>
      <c r="AA137" s="38" t="s">
        <v>94</v>
      </c>
      <c r="AB137" s="40" t="s">
        <v>95</v>
      </c>
      <c r="AC137" s="38" t="s">
        <v>89</v>
      </c>
      <c r="AD137" s="39" t="s">
        <v>2172</v>
      </c>
      <c r="AE137" s="38" t="s">
        <v>99</v>
      </c>
      <c r="AF137" s="39" t="s">
        <v>2150</v>
      </c>
      <c r="AG137" s="38" t="s">
        <v>94</v>
      </c>
      <c r="AH137" s="39" t="s">
        <v>95</v>
      </c>
      <c r="AI137" s="38" t="s">
        <v>94</v>
      </c>
      <c r="AJ137" s="39" t="s">
        <v>95</v>
      </c>
      <c r="AK137" s="38" t="s">
        <v>99</v>
      </c>
      <c r="AL137" s="39" t="s">
        <v>2152</v>
      </c>
      <c r="AM137" s="38" t="s">
        <v>94</v>
      </c>
      <c r="AN137" s="39" t="s">
        <v>95</v>
      </c>
      <c r="AO137" s="38" t="s">
        <v>94</v>
      </c>
      <c r="AP137" s="40" t="s">
        <v>95</v>
      </c>
      <c r="AQ137" s="38" t="s">
        <v>99</v>
      </c>
      <c r="AR137" s="40" t="s">
        <v>2152</v>
      </c>
      <c r="AS137" s="38" t="s">
        <v>275</v>
      </c>
      <c r="AT137" s="39" t="s">
        <v>2173</v>
      </c>
      <c r="AU137" s="38" t="s">
        <v>91</v>
      </c>
      <c r="AV137" s="40" t="s">
        <v>1884</v>
      </c>
      <c r="AW137" s="38" t="s">
        <v>275</v>
      </c>
      <c r="AX137" s="39" t="s">
        <v>2174</v>
      </c>
      <c r="AY137" s="38" t="s">
        <v>91</v>
      </c>
      <c r="AZ137" s="39" t="s">
        <v>2175</v>
      </c>
      <c r="BA137" s="38" t="s">
        <v>91</v>
      </c>
      <c r="BB137" s="39" t="s">
        <v>2176</v>
      </c>
      <c r="BC137" s="38" t="s">
        <v>94</v>
      </c>
      <c r="BD137" s="39" t="s">
        <v>2177</v>
      </c>
      <c r="BE137" s="38" t="s">
        <v>91</v>
      </c>
      <c r="BF137" s="40" t="s">
        <v>2159</v>
      </c>
      <c r="BG137" s="38" t="s">
        <v>275</v>
      </c>
      <c r="BH137" s="39" t="s">
        <v>2178</v>
      </c>
      <c r="BI137" s="38" t="s">
        <v>91</v>
      </c>
      <c r="BJ137" s="39" t="s">
        <v>2175</v>
      </c>
      <c r="BK137" s="38" t="s">
        <v>275</v>
      </c>
      <c r="BL137" s="40" t="s">
        <v>2179</v>
      </c>
      <c r="BM137" s="38" t="s">
        <v>91</v>
      </c>
      <c r="BN137" s="40" t="s">
        <v>2175</v>
      </c>
      <c r="BO137" s="38" t="s">
        <v>94</v>
      </c>
      <c r="BP137" s="39" t="s">
        <v>2180</v>
      </c>
      <c r="BQ137" s="38" t="s">
        <v>94</v>
      </c>
      <c r="BR137" s="39" t="s">
        <v>95</v>
      </c>
      <c r="BS137" s="38" t="s">
        <v>94</v>
      </c>
      <c r="BT137" s="40" t="s">
        <v>95</v>
      </c>
      <c r="BU137" s="38" t="s">
        <v>94</v>
      </c>
      <c r="BV137" s="39" t="s">
        <v>95</v>
      </c>
      <c r="BW137" s="38" t="s">
        <v>94</v>
      </c>
      <c r="BX137" s="40" t="s">
        <v>95</v>
      </c>
      <c r="BY137" s="38" t="s">
        <v>94</v>
      </c>
      <c r="BZ137" s="39" t="s">
        <v>95</v>
      </c>
      <c r="CA137" s="38" t="s">
        <v>94</v>
      </c>
      <c r="CB137" s="40" t="s">
        <v>95</v>
      </c>
      <c r="CC137" s="38" t="s">
        <v>99</v>
      </c>
      <c r="CD137" s="39" t="s">
        <v>2164</v>
      </c>
      <c r="CE137" s="38" t="s">
        <v>94</v>
      </c>
      <c r="CF137" s="39" t="s">
        <v>95</v>
      </c>
      <c r="CG137" s="38" t="s">
        <v>94</v>
      </c>
      <c r="CH137" s="39" t="s">
        <v>95</v>
      </c>
      <c r="CI137" s="38" t="s">
        <v>92</v>
      </c>
      <c r="CJ137" s="39" t="s">
        <v>2165</v>
      </c>
      <c r="CK137" s="38" t="s">
        <v>94</v>
      </c>
      <c r="CL137" s="39" t="s">
        <v>95</v>
      </c>
      <c r="CM137" s="38" t="s">
        <v>94</v>
      </c>
      <c r="CN137" s="39" t="s">
        <v>95</v>
      </c>
      <c r="CO137" s="38" t="s">
        <v>94</v>
      </c>
      <c r="CP137" s="39" t="s">
        <v>95</v>
      </c>
      <c r="CQ137" s="38" t="s">
        <v>94</v>
      </c>
      <c r="CR137" s="40" t="s">
        <v>95</v>
      </c>
      <c r="CS137" s="38" t="s">
        <v>94</v>
      </c>
      <c r="CT137" s="39" t="s">
        <v>95</v>
      </c>
      <c r="CU137" s="38" t="s">
        <v>94</v>
      </c>
      <c r="CV137" s="39" t="s">
        <v>95</v>
      </c>
      <c r="CW137" s="41"/>
      <c r="CX137" s="41"/>
      <c r="CY137" s="41"/>
      <c r="CZ137" s="41"/>
      <c r="DA137" s="41"/>
      <c r="DB137" s="41"/>
      <c r="DC137" s="41"/>
      <c r="DD137" s="41"/>
      <c r="DE137" s="41"/>
      <c r="DF137" s="41"/>
      <c r="DG137" s="41"/>
      <c r="DH137" s="41"/>
      <c r="DI137" s="41"/>
      <c r="DJ137" s="41"/>
      <c r="DK137" s="41"/>
      <c r="DL137" s="41"/>
      <c r="DM137" s="41"/>
      <c r="DN137" s="41"/>
      <c r="DO137" s="41"/>
      <c r="DP137" s="41"/>
      <c r="DQ137" s="41"/>
      <c r="DR137" s="41"/>
      <c r="DS137" s="41"/>
      <c r="DT137" s="41"/>
      <c r="DU137" s="41"/>
      <c r="DV137" s="41"/>
      <c r="DW137" s="92"/>
      <c r="DX137" s="37"/>
      <c r="DY137" s="37"/>
      <c r="DZ137" s="37"/>
      <c r="EA137" s="37"/>
      <c r="EB137" s="37"/>
    </row>
    <row r="138" spans="1:133" s="44" customFormat="1" ht="31.5" customHeight="1" thickBot="1">
      <c r="A138" s="33">
        <v>136</v>
      </c>
      <c r="B138" s="43"/>
      <c r="C138" s="35" t="s">
        <v>2181</v>
      </c>
      <c r="D138" s="36" t="s">
        <v>668</v>
      </c>
      <c r="E138" s="37">
        <v>608</v>
      </c>
      <c r="F138" s="37" t="s">
        <v>127</v>
      </c>
      <c r="G138" s="38" t="s">
        <v>94</v>
      </c>
      <c r="H138" s="39" t="s">
        <v>2167</v>
      </c>
      <c r="I138" s="38" t="s">
        <v>156</v>
      </c>
      <c r="J138" s="39" t="s">
        <v>2142</v>
      </c>
      <c r="K138" s="38" t="s">
        <v>99</v>
      </c>
      <c r="L138" s="39" t="s">
        <v>2168</v>
      </c>
      <c r="M138" s="38" t="s">
        <v>94</v>
      </c>
      <c r="N138" s="39" t="s">
        <v>2169</v>
      </c>
      <c r="O138" s="38" t="s">
        <v>94</v>
      </c>
      <c r="P138" s="39" t="s">
        <v>95</v>
      </c>
      <c r="Q138" s="38" t="s">
        <v>94</v>
      </c>
      <c r="R138" s="40" t="s">
        <v>95</v>
      </c>
      <c r="S138" s="38" t="s">
        <v>94</v>
      </c>
      <c r="T138" s="39" t="s">
        <v>95</v>
      </c>
      <c r="U138" s="38" t="s">
        <v>94</v>
      </c>
      <c r="V138" s="39" t="s">
        <v>95</v>
      </c>
      <c r="W138" s="38" t="s">
        <v>94</v>
      </c>
      <c r="X138" s="40" t="s">
        <v>95</v>
      </c>
      <c r="Y138" s="38" t="s">
        <v>94</v>
      </c>
      <c r="Z138" s="39" t="s">
        <v>95</v>
      </c>
      <c r="AA138" s="38" t="s">
        <v>94</v>
      </c>
      <c r="AB138" s="40" t="s">
        <v>95</v>
      </c>
      <c r="AC138" s="38" t="s">
        <v>89</v>
      </c>
      <c r="AD138" s="39" t="s">
        <v>2172</v>
      </c>
      <c r="AE138" s="38" t="s">
        <v>99</v>
      </c>
      <c r="AF138" s="39" t="s">
        <v>2150</v>
      </c>
      <c r="AG138" s="38" t="s">
        <v>94</v>
      </c>
      <c r="AH138" s="39" t="s">
        <v>95</v>
      </c>
      <c r="AI138" s="38" t="s">
        <v>94</v>
      </c>
      <c r="AJ138" s="39" t="s">
        <v>95</v>
      </c>
      <c r="AK138" s="38" t="s">
        <v>99</v>
      </c>
      <c r="AL138" s="39" t="s">
        <v>2152</v>
      </c>
      <c r="AM138" s="38" t="s">
        <v>94</v>
      </c>
      <c r="AN138" s="39" t="s">
        <v>95</v>
      </c>
      <c r="AO138" s="38" t="s">
        <v>94</v>
      </c>
      <c r="AP138" s="40" t="s">
        <v>95</v>
      </c>
      <c r="AQ138" s="38" t="s">
        <v>99</v>
      </c>
      <c r="AR138" s="40" t="s">
        <v>2152</v>
      </c>
      <c r="AS138" s="38" t="s">
        <v>275</v>
      </c>
      <c r="AT138" s="39" t="s">
        <v>2173</v>
      </c>
      <c r="AU138" s="38" t="s">
        <v>91</v>
      </c>
      <c r="AV138" s="40" t="s">
        <v>2182</v>
      </c>
      <c r="AW138" s="38" t="s">
        <v>275</v>
      </c>
      <c r="AX138" s="39" t="s">
        <v>2174</v>
      </c>
      <c r="AY138" s="38" t="s">
        <v>99</v>
      </c>
      <c r="AZ138" s="39" t="s">
        <v>2183</v>
      </c>
      <c r="BA138" s="38" t="s">
        <v>156</v>
      </c>
      <c r="BB138" s="39" t="s">
        <v>2176</v>
      </c>
      <c r="BC138" s="38" t="s">
        <v>94</v>
      </c>
      <c r="BD138" s="39" t="s">
        <v>95</v>
      </c>
      <c r="BE138" s="38" t="s">
        <v>94</v>
      </c>
      <c r="BF138" s="40" t="s">
        <v>95</v>
      </c>
      <c r="BG138" s="38" t="s">
        <v>275</v>
      </c>
      <c r="BH138" s="39" t="s">
        <v>2178</v>
      </c>
      <c r="BI138" s="38" t="s">
        <v>99</v>
      </c>
      <c r="BJ138" s="39" t="s">
        <v>2183</v>
      </c>
      <c r="BK138" s="38" t="s">
        <v>275</v>
      </c>
      <c r="BL138" s="40" t="s">
        <v>2183</v>
      </c>
      <c r="BM138" s="38" t="s">
        <v>99</v>
      </c>
      <c r="BN138" s="40" t="s">
        <v>2183</v>
      </c>
      <c r="BO138" s="38" t="s">
        <v>94</v>
      </c>
      <c r="BP138" s="39" t="s">
        <v>2180</v>
      </c>
      <c r="BQ138" s="38" t="s">
        <v>94</v>
      </c>
      <c r="BR138" s="39" t="s">
        <v>95</v>
      </c>
      <c r="BS138" s="38" t="s">
        <v>94</v>
      </c>
      <c r="BT138" s="40" t="s">
        <v>95</v>
      </c>
      <c r="BU138" s="38" t="s">
        <v>94</v>
      </c>
      <c r="BV138" s="39" t="s">
        <v>95</v>
      </c>
      <c r="BW138" s="38" t="s">
        <v>94</v>
      </c>
      <c r="BX138" s="40" t="s">
        <v>95</v>
      </c>
      <c r="BY138" s="38" t="s">
        <v>94</v>
      </c>
      <c r="BZ138" s="39" t="s">
        <v>95</v>
      </c>
      <c r="CA138" s="38" t="s">
        <v>94</v>
      </c>
      <c r="CB138" s="40" t="s">
        <v>95</v>
      </c>
      <c r="CC138" s="38" t="s">
        <v>99</v>
      </c>
      <c r="CD138" s="39" t="s">
        <v>2164</v>
      </c>
      <c r="CE138" s="38" t="s">
        <v>94</v>
      </c>
      <c r="CF138" s="39" t="s">
        <v>95</v>
      </c>
      <c r="CG138" s="38" t="s">
        <v>94</v>
      </c>
      <c r="CH138" s="39" t="s">
        <v>95</v>
      </c>
      <c r="CI138" s="38" t="s">
        <v>92</v>
      </c>
      <c r="CJ138" s="39" t="s">
        <v>2165</v>
      </c>
      <c r="CK138" s="38" t="s">
        <v>94</v>
      </c>
      <c r="CL138" s="39" t="s">
        <v>95</v>
      </c>
      <c r="CM138" s="38" t="s">
        <v>94</v>
      </c>
      <c r="CN138" s="39" t="s">
        <v>95</v>
      </c>
      <c r="CO138" s="38" t="s">
        <v>94</v>
      </c>
      <c r="CP138" s="39" t="s">
        <v>95</v>
      </c>
      <c r="CQ138" s="38" t="s">
        <v>94</v>
      </c>
      <c r="CR138" s="40" t="s">
        <v>95</v>
      </c>
      <c r="CS138" s="38" t="s">
        <v>94</v>
      </c>
      <c r="CT138" s="39" t="s">
        <v>95</v>
      </c>
      <c r="CU138" s="38" t="s">
        <v>94</v>
      </c>
      <c r="CV138" s="39" t="s">
        <v>95</v>
      </c>
      <c r="CW138" s="41"/>
      <c r="CX138" s="41"/>
      <c r="CY138" s="41"/>
      <c r="CZ138" s="41"/>
      <c r="DA138" s="41"/>
      <c r="DB138" s="41"/>
      <c r="DC138" s="41"/>
      <c r="DD138" s="41"/>
      <c r="DE138" s="41"/>
      <c r="DF138" s="41"/>
      <c r="DG138" s="41"/>
      <c r="DH138" s="41"/>
      <c r="DI138" s="41"/>
      <c r="DJ138" s="41"/>
      <c r="DK138" s="41"/>
      <c r="DL138" s="41"/>
      <c r="DM138" s="41"/>
      <c r="DN138" s="41"/>
      <c r="DO138" s="41"/>
      <c r="DP138" s="41"/>
      <c r="DQ138" s="41"/>
      <c r="DR138" s="41"/>
      <c r="DS138" s="41"/>
      <c r="DT138" s="41"/>
      <c r="DU138" s="41"/>
      <c r="DV138" s="41"/>
      <c r="DW138" s="92"/>
      <c r="DX138" s="37"/>
      <c r="DY138" s="37"/>
      <c r="DZ138" s="37"/>
      <c r="EA138" s="37"/>
      <c r="EB138" s="37"/>
    </row>
    <row r="139" spans="1:133" s="44" customFormat="1" ht="31.5" customHeight="1" thickBot="1">
      <c r="A139" s="33">
        <v>137</v>
      </c>
      <c r="B139" s="43"/>
      <c r="C139" s="35" t="s">
        <v>2184</v>
      </c>
      <c r="D139" s="36" t="s">
        <v>200</v>
      </c>
      <c r="E139" s="37">
        <v>609</v>
      </c>
      <c r="F139" s="37" t="s">
        <v>244</v>
      </c>
      <c r="G139" s="38" t="s">
        <v>94</v>
      </c>
      <c r="H139" s="39" t="s">
        <v>95</v>
      </c>
      <c r="I139" s="38" t="s">
        <v>92</v>
      </c>
      <c r="J139" s="39" t="s">
        <v>2185</v>
      </c>
      <c r="K139" s="38" t="s">
        <v>94</v>
      </c>
      <c r="L139" s="39" t="s">
        <v>95</v>
      </c>
      <c r="M139" s="38" t="s">
        <v>94</v>
      </c>
      <c r="N139" s="39" t="s">
        <v>95</v>
      </c>
      <c r="O139" s="38" t="s">
        <v>94</v>
      </c>
      <c r="P139" s="39" t="s">
        <v>95</v>
      </c>
      <c r="Q139" s="38" t="s">
        <v>156</v>
      </c>
      <c r="R139" s="40" t="s">
        <v>2186</v>
      </c>
      <c r="S139" s="38" t="s">
        <v>94</v>
      </c>
      <c r="T139" s="39" t="s">
        <v>95</v>
      </c>
      <c r="U139" s="38" t="s">
        <v>94</v>
      </c>
      <c r="V139" s="39" t="s">
        <v>95</v>
      </c>
      <c r="W139" s="38" t="s">
        <v>94</v>
      </c>
      <c r="X139" s="40" t="s">
        <v>95</v>
      </c>
      <c r="Y139" s="38" t="s">
        <v>94</v>
      </c>
      <c r="Z139" s="39" t="s">
        <v>95</v>
      </c>
      <c r="AA139" s="38" t="s">
        <v>94</v>
      </c>
      <c r="AB139" s="40" t="s">
        <v>95</v>
      </c>
      <c r="AC139" s="38" t="s">
        <v>94</v>
      </c>
      <c r="AD139" s="39" t="s">
        <v>95</v>
      </c>
      <c r="AE139" s="38" t="s">
        <v>94</v>
      </c>
      <c r="AF139" s="39" t="s">
        <v>95</v>
      </c>
      <c r="AG139" s="38" t="s">
        <v>94</v>
      </c>
      <c r="AH139" s="39" t="s">
        <v>95</v>
      </c>
      <c r="AI139" s="38" t="s">
        <v>94</v>
      </c>
      <c r="AJ139" s="39" t="s">
        <v>95</v>
      </c>
      <c r="AK139" s="38" t="s">
        <v>94</v>
      </c>
      <c r="AL139" s="39" t="s">
        <v>95</v>
      </c>
      <c r="AM139" s="38" t="s">
        <v>94</v>
      </c>
      <c r="AN139" s="39" t="s">
        <v>95</v>
      </c>
      <c r="AO139" s="38" t="s">
        <v>94</v>
      </c>
      <c r="AP139" s="40" t="s">
        <v>95</v>
      </c>
      <c r="AQ139" s="38" t="s">
        <v>94</v>
      </c>
      <c r="AR139" s="40" t="s">
        <v>95</v>
      </c>
      <c r="AS139" s="38" t="s">
        <v>94</v>
      </c>
      <c r="AT139" s="39" t="s">
        <v>95</v>
      </c>
      <c r="AU139" s="38" t="s">
        <v>94</v>
      </c>
      <c r="AV139" s="40" t="s">
        <v>95</v>
      </c>
      <c r="AW139" s="38" t="s">
        <v>94</v>
      </c>
      <c r="AX139" s="39" t="s">
        <v>95</v>
      </c>
      <c r="AY139" s="38" t="s">
        <v>94</v>
      </c>
      <c r="AZ139" s="39" t="s">
        <v>2187</v>
      </c>
      <c r="BA139" s="38" t="s">
        <v>89</v>
      </c>
      <c r="BB139" s="39" t="s">
        <v>2188</v>
      </c>
      <c r="BC139" s="38" t="s">
        <v>94</v>
      </c>
      <c r="BD139" s="39" t="s">
        <v>95</v>
      </c>
      <c r="BE139" s="38" t="s">
        <v>94</v>
      </c>
      <c r="BF139" s="40" t="s">
        <v>95</v>
      </c>
      <c r="BG139" s="38" t="s">
        <v>94</v>
      </c>
      <c r="BH139" s="39" t="s">
        <v>95</v>
      </c>
      <c r="BI139" s="38" t="s">
        <v>94</v>
      </c>
      <c r="BJ139" s="39" t="s">
        <v>95</v>
      </c>
      <c r="BK139" s="38" t="s">
        <v>94</v>
      </c>
      <c r="BL139" s="40" t="s">
        <v>95</v>
      </c>
      <c r="BM139" s="38" t="s">
        <v>94</v>
      </c>
      <c r="BN139" s="40" t="s">
        <v>95</v>
      </c>
      <c r="BO139" s="38" t="s">
        <v>94</v>
      </c>
      <c r="BP139" s="39" t="s">
        <v>95</v>
      </c>
      <c r="BQ139" s="38" t="s">
        <v>94</v>
      </c>
      <c r="BR139" s="39" t="s">
        <v>2189</v>
      </c>
      <c r="BS139" s="38" t="s">
        <v>156</v>
      </c>
      <c r="BT139" s="40" t="s">
        <v>2190</v>
      </c>
      <c r="BU139" s="38" t="s">
        <v>94</v>
      </c>
      <c r="BV139" s="39" t="s">
        <v>95</v>
      </c>
      <c r="BW139" s="38" t="s">
        <v>94</v>
      </c>
      <c r="BX139" s="40" t="s">
        <v>95</v>
      </c>
      <c r="BY139" s="38" t="s">
        <v>94</v>
      </c>
      <c r="BZ139" s="39" t="s">
        <v>95</v>
      </c>
      <c r="CA139" s="38" t="s">
        <v>94</v>
      </c>
      <c r="CB139" s="40" t="s">
        <v>95</v>
      </c>
      <c r="CC139" s="38" t="s">
        <v>94</v>
      </c>
      <c r="CD139" s="39" t="s">
        <v>95</v>
      </c>
      <c r="CE139" s="38" t="s">
        <v>94</v>
      </c>
      <c r="CF139" s="39" t="s">
        <v>95</v>
      </c>
      <c r="CG139" s="38" t="s">
        <v>94</v>
      </c>
      <c r="CH139" s="39" t="s">
        <v>95</v>
      </c>
      <c r="CI139" s="38" t="s">
        <v>94</v>
      </c>
      <c r="CJ139" s="39" t="s">
        <v>95</v>
      </c>
      <c r="CK139" s="38" t="s">
        <v>94</v>
      </c>
      <c r="CL139" s="39" t="s">
        <v>95</v>
      </c>
      <c r="CM139" s="38" t="s">
        <v>94</v>
      </c>
      <c r="CN139" s="39" t="s">
        <v>95</v>
      </c>
      <c r="CO139" s="38" t="s">
        <v>94</v>
      </c>
      <c r="CP139" s="39" t="s">
        <v>95</v>
      </c>
      <c r="CQ139" s="38" t="s">
        <v>94</v>
      </c>
      <c r="CR139" s="40" t="s">
        <v>95</v>
      </c>
      <c r="CS139" s="38" t="s">
        <v>94</v>
      </c>
      <c r="CT139" s="39" t="s">
        <v>95</v>
      </c>
      <c r="CU139" s="38" t="s">
        <v>94</v>
      </c>
      <c r="CV139" s="39" t="s">
        <v>2191</v>
      </c>
      <c r="CW139" s="41"/>
      <c r="CX139" s="41"/>
      <c r="CY139" s="41"/>
      <c r="CZ139" s="41"/>
      <c r="DA139" s="41"/>
      <c r="DB139" s="41"/>
      <c r="DC139" s="41"/>
      <c r="DD139" s="41"/>
      <c r="DE139" s="41"/>
      <c r="DF139" s="41"/>
      <c r="DG139" s="41"/>
      <c r="DH139" s="41"/>
      <c r="DI139" s="41"/>
      <c r="DJ139" s="41"/>
      <c r="DK139" s="41"/>
      <c r="DL139" s="41"/>
      <c r="DM139" s="41"/>
      <c r="DN139" s="41"/>
      <c r="DO139" s="41"/>
      <c r="DP139" s="41"/>
      <c r="DQ139" s="41"/>
      <c r="DR139" s="41"/>
      <c r="DS139" s="41"/>
      <c r="DT139" s="41"/>
      <c r="DU139" s="41"/>
      <c r="DV139" s="41"/>
      <c r="DW139" s="92"/>
      <c r="DX139" s="37"/>
      <c r="DY139" s="37"/>
      <c r="DZ139" s="37"/>
      <c r="EA139" s="37"/>
      <c r="EB139" s="37"/>
    </row>
    <row r="140" spans="1:133" s="44" customFormat="1" ht="31.5" customHeight="1" thickBot="1">
      <c r="A140" s="33">
        <v>138</v>
      </c>
      <c r="B140" s="43"/>
      <c r="C140" s="35" t="s">
        <v>2192</v>
      </c>
      <c r="D140" s="36" t="s">
        <v>668</v>
      </c>
      <c r="E140" s="37">
        <v>600</v>
      </c>
      <c r="F140" s="37" t="s">
        <v>127</v>
      </c>
      <c r="G140" s="38" t="s">
        <v>93</v>
      </c>
      <c r="H140" s="39" t="s">
        <v>2193</v>
      </c>
      <c r="I140" s="38" t="s">
        <v>91</v>
      </c>
      <c r="J140" s="39" t="s">
        <v>2194</v>
      </c>
      <c r="K140" s="38" t="s">
        <v>92</v>
      </c>
      <c r="L140" s="39" t="s">
        <v>1830</v>
      </c>
      <c r="M140" s="38" t="s">
        <v>99</v>
      </c>
      <c r="N140" s="39" t="s">
        <v>2195</v>
      </c>
      <c r="O140" s="38" t="s">
        <v>91</v>
      </c>
      <c r="P140" s="39" t="s">
        <v>2196</v>
      </c>
      <c r="Q140" s="38" t="s">
        <v>94</v>
      </c>
      <c r="R140" s="40" t="s">
        <v>95</v>
      </c>
      <c r="S140" s="38" t="s">
        <v>156</v>
      </c>
      <c r="T140" s="39" t="s">
        <v>2197</v>
      </c>
      <c r="U140" s="38" t="s">
        <v>99</v>
      </c>
      <c r="V140" s="39" t="s">
        <v>2198</v>
      </c>
      <c r="W140" s="38" t="s">
        <v>94</v>
      </c>
      <c r="X140" s="40" t="s">
        <v>95</v>
      </c>
      <c r="Y140" s="38" t="s">
        <v>156</v>
      </c>
      <c r="Z140" s="39" t="s">
        <v>2199</v>
      </c>
      <c r="AA140" s="38" t="s">
        <v>91</v>
      </c>
      <c r="AB140" s="40" t="s">
        <v>2200</v>
      </c>
      <c r="AC140" s="38" t="s">
        <v>89</v>
      </c>
      <c r="AD140" s="39" t="s">
        <v>2201</v>
      </c>
      <c r="AE140" s="38" t="s">
        <v>156</v>
      </c>
      <c r="AF140" s="39" t="s">
        <v>2202</v>
      </c>
      <c r="AG140" s="38" t="s">
        <v>156</v>
      </c>
      <c r="AH140" s="39" t="s">
        <v>2202</v>
      </c>
      <c r="AI140" s="38" t="s">
        <v>2203</v>
      </c>
      <c r="AJ140" s="39" t="s">
        <v>2204</v>
      </c>
      <c r="AK140" s="38" t="s">
        <v>89</v>
      </c>
      <c r="AL140" s="39" t="s">
        <v>2205</v>
      </c>
      <c r="AM140" s="38" t="s">
        <v>156</v>
      </c>
      <c r="AN140" s="39" t="s">
        <v>1880</v>
      </c>
      <c r="AO140" s="38" t="s">
        <v>99</v>
      </c>
      <c r="AP140" s="40" t="s">
        <v>1881</v>
      </c>
      <c r="AQ140" s="38" t="s">
        <v>94</v>
      </c>
      <c r="AR140" s="40" t="s">
        <v>95</v>
      </c>
      <c r="AS140" s="38" t="s">
        <v>99</v>
      </c>
      <c r="AT140" s="39" t="s">
        <v>2206</v>
      </c>
      <c r="AU140" s="38" t="s">
        <v>275</v>
      </c>
      <c r="AV140" s="40" t="s">
        <v>680</v>
      </c>
      <c r="AW140" s="38" t="s">
        <v>99</v>
      </c>
      <c r="AX140" s="39" t="s">
        <v>2207</v>
      </c>
      <c r="AY140" s="38" t="s">
        <v>94</v>
      </c>
      <c r="AZ140" s="39" t="s">
        <v>2208</v>
      </c>
      <c r="BA140" s="38" t="s">
        <v>99</v>
      </c>
      <c r="BB140" s="39" t="s">
        <v>2209</v>
      </c>
      <c r="BC140" s="38" t="s">
        <v>99</v>
      </c>
      <c r="BD140" s="39" t="s">
        <v>479</v>
      </c>
      <c r="BE140" s="38" t="s">
        <v>275</v>
      </c>
      <c r="BF140" s="40" t="s">
        <v>2210</v>
      </c>
      <c r="BG140" s="38" t="s">
        <v>99</v>
      </c>
      <c r="BH140" s="39" t="s">
        <v>2211</v>
      </c>
      <c r="BI140" s="38" t="s">
        <v>156</v>
      </c>
      <c r="BJ140" s="39" t="s">
        <v>2212</v>
      </c>
      <c r="BK140" s="38" t="s">
        <v>99</v>
      </c>
      <c r="BL140" s="40" t="s">
        <v>2213</v>
      </c>
      <c r="BM140" s="38" t="s">
        <v>275</v>
      </c>
      <c r="BN140" s="40" t="s">
        <v>2212</v>
      </c>
      <c r="BO140" s="38" t="s">
        <v>94</v>
      </c>
      <c r="BP140" s="39" t="s">
        <v>95</v>
      </c>
      <c r="BQ140" s="38" t="s">
        <v>94</v>
      </c>
      <c r="BR140" s="39" t="s">
        <v>95</v>
      </c>
      <c r="BS140" s="38" t="s">
        <v>94</v>
      </c>
      <c r="BT140" s="40" t="s">
        <v>95</v>
      </c>
      <c r="BU140" s="38" t="s">
        <v>94</v>
      </c>
      <c r="BV140" s="39" t="s">
        <v>95</v>
      </c>
      <c r="BW140" s="38" t="s">
        <v>94</v>
      </c>
      <c r="BX140" s="40" t="s">
        <v>95</v>
      </c>
      <c r="BY140" s="38" t="s">
        <v>94</v>
      </c>
      <c r="BZ140" s="39" t="s">
        <v>95</v>
      </c>
      <c r="CA140" s="38" t="s">
        <v>94</v>
      </c>
      <c r="CB140" s="40" t="s">
        <v>95</v>
      </c>
      <c r="CC140" s="38" t="s">
        <v>99</v>
      </c>
      <c r="CD140" s="39" t="s">
        <v>1891</v>
      </c>
      <c r="CE140" s="38" t="s">
        <v>94</v>
      </c>
      <c r="CF140" s="39" t="s">
        <v>95</v>
      </c>
      <c r="CG140" s="38" t="s">
        <v>94</v>
      </c>
      <c r="CH140" s="39" t="s">
        <v>95</v>
      </c>
      <c r="CI140" s="38" t="s">
        <v>94</v>
      </c>
      <c r="CJ140" s="39" t="s">
        <v>95</v>
      </c>
      <c r="CK140" s="38" t="s">
        <v>94</v>
      </c>
      <c r="CL140" s="39" t="s">
        <v>95</v>
      </c>
      <c r="CM140" s="38" t="s">
        <v>94</v>
      </c>
      <c r="CN140" s="39" t="s">
        <v>95</v>
      </c>
      <c r="CO140" s="38" t="s">
        <v>94</v>
      </c>
      <c r="CP140" s="39" t="s">
        <v>95</v>
      </c>
      <c r="CQ140" s="38" t="s">
        <v>94</v>
      </c>
      <c r="CR140" s="40" t="s">
        <v>95</v>
      </c>
      <c r="CS140" s="38" t="s">
        <v>94</v>
      </c>
      <c r="CT140" s="39" t="s">
        <v>95</v>
      </c>
      <c r="CU140" s="38" t="s">
        <v>99</v>
      </c>
      <c r="CV140" s="94" t="s">
        <v>2214</v>
      </c>
      <c r="CW140" s="41"/>
      <c r="CX140" s="41"/>
      <c r="CY140" s="41"/>
      <c r="CZ140" s="41"/>
      <c r="DA140" s="41"/>
      <c r="DB140" s="41"/>
      <c r="DC140" s="41"/>
      <c r="DD140" s="41"/>
      <c r="DE140" s="41"/>
      <c r="DF140" s="41"/>
      <c r="DG140" s="41"/>
      <c r="DH140" s="41"/>
      <c r="DI140" s="41"/>
      <c r="DJ140" s="41"/>
      <c r="DK140" s="41"/>
      <c r="DL140" s="41"/>
      <c r="DM140" s="41"/>
      <c r="DN140" s="41"/>
      <c r="DO140" s="41"/>
      <c r="DP140" s="41"/>
      <c r="DQ140" s="41"/>
      <c r="DR140" s="41"/>
      <c r="DS140" s="41"/>
      <c r="DT140" s="41"/>
      <c r="DU140" s="41"/>
      <c r="DV140" s="41"/>
      <c r="DW140" s="92"/>
      <c r="DX140" s="37"/>
      <c r="DY140" s="37"/>
      <c r="DZ140" s="37"/>
      <c r="EA140" s="37"/>
      <c r="EB140" s="37"/>
      <c r="EC140" s="51" t="s">
        <v>426</v>
      </c>
    </row>
    <row r="141" spans="1:133" s="44" customFormat="1" ht="31.5" customHeight="1" thickBot="1">
      <c r="A141" s="33">
        <v>139</v>
      </c>
      <c r="B141" s="43"/>
      <c r="C141" s="35" t="s">
        <v>2215</v>
      </c>
      <c r="D141" s="36" t="s">
        <v>2216</v>
      </c>
      <c r="E141" s="37" t="s">
        <v>2217</v>
      </c>
      <c r="F141" s="37" t="s">
        <v>986</v>
      </c>
      <c r="G141" s="38" t="s">
        <v>91</v>
      </c>
      <c r="H141" s="39" t="s">
        <v>2218</v>
      </c>
      <c r="I141" s="38" t="s">
        <v>91</v>
      </c>
      <c r="J141" s="39" t="s">
        <v>2218</v>
      </c>
      <c r="K141" s="38" t="s">
        <v>91</v>
      </c>
      <c r="L141" s="39" t="s">
        <v>2218</v>
      </c>
      <c r="M141" s="38" t="s">
        <v>92</v>
      </c>
      <c r="N141" s="39" t="s">
        <v>2219</v>
      </c>
      <c r="O141" s="38" t="s">
        <v>99</v>
      </c>
      <c r="P141" s="39" t="s">
        <v>2220</v>
      </c>
      <c r="Q141" s="38" t="s">
        <v>94</v>
      </c>
      <c r="R141" s="40" t="s">
        <v>305</v>
      </c>
      <c r="S141" s="38" t="s">
        <v>99</v>
      </c>
      <c r="T141" s="39" t="s">
        <v>2221</v>
      </c>
      <c r="U141" s="38" t="s">
        <v>94</v>
      </c>
      <c r="V141" s="39" t="s">
        <v>95</v>
      </c>
      <c r="W141" s="38" t="s">
        <v>94</v>
      </c>
      <c r="X141" s="40" t="s">
        <v>95</v>
      </c>
      <c r="Y141" s="38" t="s">
        <v>94</v>
      </c>
      <c r="Z141" s="39" t="s">
        <v>95</v>
      </c>
      <c r="AA141" s="38" t="s">
        <v>156</v>
      </c>
      <c r="AB141" s="40" t="s">
        <v>2222</v>
      </c>
      <c r="AC141" s="38" t="s">
        <v>94</v>
      </c>
      <c r="AD141" s="39" t="s">
        <v>2223</v>
      </c>
      <c r="AE141" s="38" t="s">
        <v>94</v>
      </c>
      <c r="AF141" s="39" t="s">
        <v>305</v>
      </c>
      <c r="AG141" s="38" t="s">
        <v>94</v>
      </c>
      <c r="AH141" s="39" t="s">
        <v>95</v>
      </c>
      <c r="AI141" s="38" t="s">
        <v>94</v>
      </c>
      <c r="AJ141" s="39" t="s">
        <v>95</v>
      </c>
      <c r="AK141" s="38" t="s">
        <v>94</v>
      </c>
      <c r="AL141" s="39" t="s">
        <v>95</v>
      </c>
      <c r="AM141" s="38" t="s">
        <v>94</v>
      </c>
      <c r="AN141" s="39" t="s">
        <v>95</v>
      </c>
      <c r="AO141" s="38" t="s">
        <v>94</v>
      </c>
      <c r="AP141" s="40" t="s">
        <v>95</v>
      </c>
      <c r="AQ141" s="38" t="s">
        <v>94</v>
      </c>
      <c r="AR141" s="40" t="s">
        <v>95</v>
      </c>
      <c r="AS141" s="38" t="s">
        <v>94</v>
      </c>
      <c r="AT141" s="39" t="s">
        <v>95</v>
      </c>
      <c r="AU141" s="38" t="s">
        <v>94</v>
      </c>
      <c r="AV141" s="40" t="s">
        <v>95</v>
      </c>
      <c r="AW141" s="38" t="s">
        <v>91</v>
      </c>
      <c r="AX141" s="39" t="s">
        <v>2224</v>
      </c>
      <c r="AY141" s="38" t="s">
        <v>94</v>
      </c>
      <c r="AZ141" s="39" t="s">
        <v>95</v>
      </c>
      <c r="BA141" s="38" t="s">
        <v>99</v>
      </c>
      <c r="BB141" s="39" t="s">
        <v>2225</v>
      </c>
      <c r="BC141" s="38" t="s">
        <v>94</v>
      </c>
      <c r="BD141" s="39" t="s">
        <v>95</v>
      </c>
      <c r="BE141" s="38" t="s">
        <v>94</v>
      </c>
      <c r="BF141" s="40" t="s">
        <v>95</v>
      </c>
      <c r="BG141" s="38" t="s">
        <v>94</v>
      </c>
      <c r="BH141" s="39" t="s">
        <v>95</v>
      </c>
      <c r="BI141" s="38" t="s">
        <v>94</v>
      </c>
      <c r="BJ141" s="39" t="s">
        <v>95</v>
      </c>
      <c r="BK141" s="38" t="s">
        <v>94</v>
      </c>
      <c r="BL141" s="40" t="s">
        <v>95</v>
      </c>
      <c r="BM141" s="38" t="s">
        <v>94</v>
      </c>
      <c r="BN141" s="40" t="s">
        <v>95</v>
      </c>
      <c r="BO141" s="38" t="s">
        <v>94</v>
      </c>
      <c r="BP141" s="39" t="s">
        <v>305</v>
      </c>
      <c r="BQ141" s="38" t="s">
        <v>91</v>
      </c>
      <c r="BR141" s="39" t="s">
        <v>2226</v>
      </c>
      <c r="BS141" s="38" t="s">
        <v>94</v>
      </c>
      <c r="BT141" s="40" t="s">
        <v>95</v>
      </c>
      <c r="BU141" s="38" t="s">
        <v>94</v>
      </c>
      <c r="BV141" s="39" t="s">
        <v>305</v>
      </c>
      <c r="BW141" s="38" t="s">
        <v>94</v>
      </c>
      <c r="BX141" s="40" t="s">
        <v>95</v>
      </c>
      <c r="BY141" s="38" t="s">
        <v>94</v>
      </c>
      <c r="BZ141" s="39" t="s">
        <v>95</v>
      </c>
      <c r="CA141" s="38" t="s">
        <v>94</v>
      </c>
      <c r="CB141" s="40" t="s">
        <v>95</v>
      </c>
      <c r="CC141" s="38" t="s">
        <v>94</v>
      </c>
      <c r="CD141" s="39" t="s">
        <v>95</v>
      </c>
      <c r="CE141" s="38" t="s">
        <v>94</v>
      </c>
      <c r="CF141" s="39" t="s">
        <v>95</v>
      </c>
      <c r="CG141" s="38" t="s">
        <v>99</v>
      </c>
      <c r="CH141" s="39" t="s">
        <v>2227</v>
      </c>
      <c r="CI141" s="38" t="s">
        <v>91</v>
      </c>
      <c r="CJ141" s="39" t="s">
        <v>2228</v>
      </c>
      <c r="CK141" s="38" t="s">
        <v>94</v>
      </c>
      <c r="CL141" s="39" t="s">
        <v>95</v>
      </c>
      <c r="CM141" s="38" t="s">
        <v>91</v>
      </c>
      <c r="CN141" s="39" t="s">
        <v>2229</v>
      </c>
      <c r="CO141" s="38" t="s">
        <v>94</v>
      </c>
      <c r="CP141" s="39" t="s">
        <v>95</v>
      </c>
      <c r="CQ141" s="38" t="s">
        <v>92</v>
      </c>
      <c r="CR141" s="40" t="s">
        <v>2230</v>
      </c>
      <c r="CS141" s="38" t="s">
        <v>94</v>
      </c>
      <c r="CT141" s="39" t="s">
        <v>95</v>
      </c>
      <c r="CU141" s="38" t="s">
        <v>94</v>
      </c>
      <c r="CV141" s="39" t="s">
        <v>95</v>
      </c>
      <c r="CW141" s="41"/>
      <c r="CX141" s="41"/>
      <c r="CY141" s="41"/>
      <c r="CZ141" s="41"/>
      <c r="DA141" s="41"/>
      <c r="DB141" s="41"/>
      <c r="DC141" s="41"/>
      <c r="DD141" s="41"/>
      <c r="DE141" s="41"/>
      <c r="DF141" s="41"/>
      <c r="DG141" s="41"/>
      <c r="DH141" s="41"/>
      <c r="DI141" s="41"/>
      <c r="DJ141" s="41"/>
      <c r="DK141" s="41"/>
      <c r="DL141" s="41"/>
      <c r="DM141" s="41"/>
      <c r="DN141" s="41"/>
      <c r="DO141" s="41"/>
      <c r="DP141" s="41"/>
      <c r="DQ141" s="41"/>
      <c r="DR141" s="41"/>
      <c r="DS141" s="41"/>
      <c r="DT141" s="41"/>
      <c r="DU141" s="41"/>
      <c r="DV141" s="41"/>
      <c r="DW141" s="92"/>
      <c r="DX141" s="37"/>
      <c r="DY141" s="37"/>
      <c r="DZ141" s="37"/>
      <c r="EA141" s="37"/>
      <c r="EB141" s="37"/>
    </row>
    <row r="142" spans="1:133" s="44" customFormat="1" ht="31.5" customHeight="1" thickBot="1">
      <c r="A142" s="33">
        <v>140</v>
      </c>
      <c r="B142" s="43"/>
      <c r="C142" s="35" t="s">
        <v>2231</v>
      </c>
      <c r="D142" s="36" t="s">
        <v>2232</v>
      </c>
      <c r="E142" s="37">
        <v>612</v>
      </c>
      <c r="F142" s="37" t="s">
        <v>244</v>
      </c>
      <c r="G142" s="38" t="s">
        <v>93</v>
      </c>
      <c r="H142" s="39" t="s">
        <v>2233</v>
      </c>
      <c r="I142" s="38" t="s">
        <v>93</v>
      </c>
      <c r="J142" s="39" t="s">
        <v>161</v>
      </c>
      <c r="K142" s="38" t="s">
        <v>92</v>
      </c>
      <c r="L142" s="39" t="s">
        <v>2234</v>
      </c>
      <c r="M142" s="38" t="s">
        <v>99</v>
      </c>
      <c r="N142" s="39" t="s">
        <v>2234</v>
      </c>
      <c r="O142" s="38" t="s">
        <v>99</v>
      </c>
      <c r="P142" s="39" t="s">
        <v>1771</v>
      </c>
      <c r="Q142" s="38" t="s">
        <v>94</v>
      </c>
      <c r="R142" s="40" t="s">
        <v>95</v>
      </c>
      <c r="S142" s="38" t="s">
        <v>99</v>
      </c>
      <c r="T142" s="39" t="s">
        <v>164</v>
      </c>
      <c r="U142" s="38" t="s">
        <v>92</v>
      </c>
      <c r="V142" s="39" t="s">
        <v>2235</v>
      </c>
      <c r="W142" s="38" t="s">
        <v>91</v>
      </c>
      <c r="X142" s="40" t="s">
        <v>2236</v>
      </c>
      <c r="Y142" s="38" t="s">
        <v>93</v>
      </c>
      <c r="Z142" s="39" t="s">
        <v>925</v>
      </c>
      <c r="AA142" s="38" t="s">
        <v>93</v>
      </c>
      <c r="AB142" s="40" t="s">
        <v>2237</v>
      </c>
      <c r="AC142" s="38" t="s">
        <v>94</v>
      </c>
      <c r="AD142" s="39" t="s">
        <v>1775</v>
      </c>
      <c r="AE142" s="38" t="s">
        <v>99</v>
      </c>
      <c r="AF142" s="39" t="s">
        <v>2238</v>
      </c>
      <c r="AG142" s="38" t="s">
        <v>99</v>
      </c>
      <c r="AH142" s="39" t="s">
        <v>2238</v>
      </c>
      <c r="AI142" s="38" t="s">
        <v>91</v>
      </c>
      <c r="AJ142" s="39" t="s">
        <v>2239</v>
      </c>
      <c r="AK142" s="38" t="s">
        <v>91</v>
      </c>
      <c r="AL142" s="39" t="s">
        <v>2240</v>
      </c>
      <c r="AM142" s="38" t="s">
        <v>89</v>
      </c>
      <c r="AN142" s="39" t="s">
        <v>929</v>
      </c>
      <c r="AO142" s="38" t="s">
        <v>94</v>
      </c>
      <c r="AP142" s="40" t="s">
        <v>95</v>
      </c>
      <c r="AQ142" s="38" t="s">
        <v>94</v>
      </c>
      <c r="AR142" s="40" t="s">
        <v>95</v>
      </c>
      <c r="AS142" s="38" t="s">
        <v>91</v>
      </c>
      <c r="AT142" s="39" t="s">
        <v>381</v>
      </c>
      <c r="AU142" s="38" t="s">
        <v>91</v>
      </c>
      <c r="AV142" s="40" t="s">
        <v>381</v>
      </c>
      <c r="AW142" s="38" t="s">
        <v>91</v>
      </c>
      <c r="AX142" s="39" t="s">
        <v>2241</v>
      </c>
      <c r="AY142" s="38" t="s">
        <v>91</v>
      </c>
      <c r="AZ142" s="39" t="s">
        <v>2242</v>
      </c>
      <c r="BA142" s="38" t="s">
        <v>89</v>
      </c>
      <c r="BB142" s="39" t="s">
        <v>2243</v>
      </c>
      <c r="BC142" s="38" t="s">
        <v>91</v>
      </c>
      <c r="BD142" s="39" t="s">
        <v>2244</v>
      </c>
      <c r="BE142" s="38" t="s">
        <v>91</v>
      </c>
      <c r="BF142" s="40" t="s">
        <v>2245</v>
      </c>
      <c r="BG142" s="38" t="s">
        <v>91</v>
      </c>
      <c r="BH142" s="39" t="s">
        <v>2246</v>
      </c>
      <c r="BI142" s="38" t="s">
        <v>91</v>
      </c>
      <c r="BJ142" s="39" t="s">
        <v>2247</v>
      </c>
      <c r="BK142" s="38" t="s">
        <v>91</v>
      </c>
      <c r="BL142" s="40" t="s">
        <v>2248</v>
      </c>
      <c r="BM142" s="38" t="s">
        <v>91</v>
      </c>
      <c r="BN142" s="40" t="s">
        <v>2249</v>
      </c>
      <c r="BO142" s="38" t="s">
        <v>92</v>
      </c>
      <c r="BP142" s="39" t="s">
        <v>2250</v>
      </c>
      <c r="BQ142" s="38" t="s">
        <v>91</v>
      </c>
      <c r="BR142" s="39" t="s">
        <v>2251</v>
      </c>
      <c r="BS142" s="38" t="s">
        <v>92</v>
      </c>
      <c r="BT142" s="40" t="s">
        <v>187</v>
      </c>
      <c r="BU142" s="38" t="s">
        <v>94</v>
      </c>
      <c r="BV142" s="39" t="s">
        <v>95</v>
      </c>
      <c r="BW142" s="38" t="s">
        <v>99</v>
      </c>
      <c r="BX142" s="40" t="s">
        <v>2252</v>
      </c>
      <c r="BY142" s="38" t="s">
        <v>94</v>
      </c>
      <c r="BZ142" s="39" t="s">
        <v>115</v>
      </c>
      <c r="CA142" s="38" t="s">
        <v>93</v>
      </c>
      <c r="CB142" s="40" t="s">
        <v>189</v>
      </c>
      <c r="CC142" s="38" t="s">
        <v>93</v>
      </c>
      <c r="CD142" s="39" t="s">
        <v>190</v>
      </c>
      <c r="CE142" s="38" t="s">
        <v>93</v>
      </c>
      <c r="CF142" s="39" t="s">
        <v>2253</v>
      </c>
      <c r="CG142" s="38" t="s">
        <v>94</v>
      </c>
      <c r="CH142" s="39" t="s">
        <v>95</v>
      </c>
      <c r="CI142" s="38" t="s">
        <v>94</v>
      </c>
      <c r="CJ142" s="39" t="s">
        <v>2254</v>
      </c>
      <c r="CK142" s="38" t="s">
        <v>99</v>
      </c>
      <c r="CL142" s="39" t="s">
        <v>2255</v>
      </c>
      <c r="CM142" s="38" t="s">
        <v>94</v>
      </c>
      <c r="CN142" s="39" t="s">
        <v>95</v>
      </c>
      <c r="CO142" s="38" t="s">
        <v>93</v>
      </c>
      <c r="CP142" s="39" t="s">
        <v>2256</v>
      </c>
      <c r="CQ142" s="38" t="s">
        <v>92</v>
      </c>
      <c r="CR142" s="40" t="s">
        <v>2257</v>
      </c>
      <c r="CS142" s="38" t="s">
        <v>89</v>
      </c>
      <c r="CT142" s="39" t="s">
        <v>2258</v>
      </c>
      <c r="CU142" s="38" t="s">
        <v>91</v>
      </c>
      <c r="CV142" s="39" t="s">
        <v>2259</v>
      </c>
      <c r="CW142" s="41"/>
      <c r="CX142" s="41"/>
      <c r="CY142" s="41"/>
      <c r="CZ142" s="41"/>
      <c r="DA142" s="41"/>
      <c r="DB142" s="41"/>
      <c r="DC142" s="41"/>
      <c r="DD142" s="41"/>
      <c r="DE142" s="41"/>
      <c r="DF142" s="41"/>
      <c r="DG142" s="41"/>
      <c r="DH142" s="41"/>
      <c r="DI142" s="41"/>
      <c r="DJ142" s="41"/>
      <c r="DK142" s="41"/>
      <c r="DL142" s="41"/>
      <c r="DM142" s="41"/>
      <c r="DN142" s="41"/>
      <c r="DO142" s="41"/>
      <c r="DP142" s="41"/>
      <c r="DQ142" s="41"/>
      <c r="DR142" s="41"/>
      <c r="DS142" s="41"/>
      <c r="DT142" s="41"/>
      <c r="DU142" s="41"/>
      <c r="DV142" s="41"/>
      <c r="DW142" s="92" t="s">
        <v>2260</v>
      </c>
      <c r="DX142" s="37"/>
      <c r="DY142" s="37"/>
      <c r="DZ142" s="37"/>
      <c r="EA142" s="37"/>
      <c r="EB142" s="37"/>
    </row>
    <row r="143" spans="1:133" s="44" customFormat="1" ht="31.5" customHeight="1" thickBot="1">
      <c r="A143" s="33">
        <v>141</v>
      </c>
      <c r="B143" s="43"/>
      <c r="C143" s="35" t="s">
        <v>2261</v>
      </c>
      <c r="D143" s="36" t="s">
        <v>87</v>
      </c>
      <c r="E143" s="37">
        <v>660</v>
      </c>
      <c r="F143" s="37" t="s">
        <v>244</v>
      </c>
      <c r="G143" s="38" t="s">
        <v>91</v>
      </c>
      <c r="H143" s="39" t="s">
        <v>2262</v>
      </c>
      <c r="I143" s="38" t="s">
        <v>91</v>
      </c>
      <c r="J143" s="39" t="s">
        <v>2263</v>
      </c>
      <c r="K143" s="38" t="s">
        <v>91</v>
      </c>
      <c r="L143" s="39" t="s">
        <v>2264</v>
      </c>
      <c r="M143" s="38" t="s">
        <v>91</v>
      </c>
      <c r="N143" s="39" t="s">
        <v>2264</v>
      </c>
      <c r="O143" s="38" t="s">
        <v>94</v>
      </c>
      <c r="P143" s="39" t="s">
        <v>95</v>
      </c>
      <c r="Q143" s="38" t="s">
        <v>94</v>
      </c>
      <c r="R143" s="40" t="s">
        <v>95</v>
      </c>
      <c r="S143" s="38" t="s">
        <v>94</v>
      </c>
      <c r="T143" s="39" t="s">
        <v>95</v>
      </c>
      <c r="U143" s="38" t="s">
        <v>91</v>
      </c>
      <c r="V143" s="39" t="s">
        <v>2265</v>
      </c>
      <c r="W143" s="38" t="s">
        <v>94</v>
      </c>
      <c r="X143" s="40" t="s">
        <v>95</v>
      </c>
      <c r="Y143" s="38" t="s">
        <v>99</v>
      </c>
      <c r="Z143" s="39" t="s">
        <v>2266</v>
      </c>
      <c r="AA143" s="38" t="s">
        <v>91</v>
      </c>
      <c r="AB143" s="40" t="s">
        <v>2267</v>
      </c>
      <c r="AC143" s="38" t="s">
        <v>94</v>
      </c>
      <c r="AD143" s="39" t="s">
        <v>95</v>
      </c>
      <c r="AE143" s="38" t="s">
        <v>94</v>
      </c>
      <c r="AF143" s="39" t="s">
        <v>95</v>
      </c>
      <c r="AG143" s="38" t="s">
        <v>94</v>
      </c>
      <c r="AH143" s="39" t="s">
        <v>95</v>
      </c>
      <c r="AI143" s="38" t="s">
        <v>89</v>
      </c>
      <c r="AJ143" s="39" t="s">
        <v>2268</v>
      </c>
      <c r="AK143" s="38" t="s">
        <v>99</v>
      </c>
      <c r="AL143" s="39" t="s">
        <v>2269</v>
      </c>
      <c r="AM143" s="38" t="s">
        <v>94</v>
      </c>
      <c r="AN143" s="39" t="s">
        <v>95</v>
      </c>
      <c r="AO143" s="38" t="s">
        <v>94</v>
      </c>
      <c r="AP143" s="40" t="s">
        <v>95</v>
      </c>
      <c r="AQ143" s="38" t="s">
        <v>91</v>
      </c>
      <c r="AR143" s="40" t="s">
        <v>2270</v>
      </c>
      <c r="AS143" s="38" t="s">
        <v>91</v>
      </c>
      <c r="AT143" s="39" t="s">
        <v>2271</v>
      </c>
      <c r="AU143" s="38" t="s">
        <v>91</v>
      </c>
      <c r="AV143" s="40" t="s">
        <v>2271</v>
      </c>
      <c r="AW143" s="38" t="s">
        <v>94</v>
      </c>
      <c r="AX143" s="39" t="s">
        <v>95</v>
      </c>
      <c r="AY143" s="38" t="s">
        <v>94</v>
      </c>
      <c r="AZ143" s="39" t="s">
        <v>95</v>
      </c>
      <c r="BA143" s="38" t="s">
        <v>94</v>
      </c>
      <c r="BB143" s="39" t="s">
        <v>95</v>
      </c>
      <c r="BC143" s="38" t="s">
        <v>91</v>
      </c>
      <c r="BD143" s="39" t="s">
        <v>2272</v>
      </c>
      <c r="BE143" s="38" t="s">
        <v>91</v>
      </c>
      <c r="BF143" s="40" t="s">
        <v>2273</v>
      </c>
      <c r="BG143" s="38" t="s">
        <v>94</v>
      </c>
      <c r="BH143" s="39" t="s">
        <v>95</v>
      </c>
      <c r="BI143" s="38" t="s">
        <v>94</v>
      </c>
      <c r="BJ143" s="39" t="s">
        <v>95</v>
      </c>
      <c r="BK143" s="38" t="s">
        <v>94</v>
      </c>
      <c r="BL143" s="40" t="s">
        <v>95</v>
      </c>
      <c r="BM143" s="38" t="s">
        <v>94</v>
      </c>
      <c r="BN143" s="40" t="s">
        <v>95</v>
      </c>
      <c r="BO143" s="38" t="s">
        <v>94</v>
      </c>
      <c r="BP143" s="39" t="s">
        <v>95</v>
      </c>
      <c r="BQ143" s="38" t="s">
        <v>94</v>
      </c>
      <c r="BR143" s="39" t="s">
        <v>95</v>
      </c>
      <c r="BS143" s="38" t="s">
        <v>94</v>
      </c>
      <c r="BT143" s="40" t="s">
        <v>95</v>
      </c>
      <c r="BU143" s="38" t="s">
        <v>94</v>
      </c>
      <c r="BV143" s="39" t="s">
        <v>95</v>
      </c>
      <c r="BW143" s="38" t="s">
        <v>91</v>
      </c>
      <c r="BX143" s="40" t="s">
        <v>2274</v>
      </c>
      <c r="BY143" s="38" t="s">
        <v>91</v>
      </c>
      <c r="BZ143" s="39" t="s">
        <v>2275</v>
      </c>
      <c r="CA143" s="38" t="s">
        <v>99</v>
      </c>
      <c r="CB143" s="40" t="s">
        <v>2276</v>
      </c>
      <c r="CC143" s="38" t="s">
        <v>93</v>
      </c>
      <c r="CD143" s="39" t="s">
        <v>2277</v>
      </c>
      <c r="CE143" s="38" t="s">
        <v>92</v>
      </c>
      <c r="CF143" s="39" t="s">
        <v>2278</v>
      </c>
      <c r="CG143" s="38" t="s">
        <v>89</v>
      </c>
      <c r="CH143" s="39" t="s">
        <v>2279</v>
      </c>
      <c r="CI143" s="38" t="s">
        <v>99</v>
      </c>
      <c r="CJ143" s="39" t="s">
        <v>2280</v>
      </c>
      <c r="CK143" s="38" t="s">
        <v>94</v>
      </c>
      <c r="CL143" s="39" t="s">
        <v>95</v>
      </c>
      <c r="CM143" s="38" t="s">
        <v>94</v>
      </c>
      <c r="CN143" s="39" t="s">
        <v>95</v>
      </c>
      <c r="CO143" s="38" t="s">
        <v>99</v>
      </c>
      <c r="CP143" s="39" t="s">
        <v>2281</v>
      </c>
      <c r="CQ143" s="38" t="s">
        <v>91</v>
      </c>
      <c r="CR143" s="40" t="s">
        <v>2282</v>
      </c>
      <c r="CS143" s="38" t="s">
        <v>94</v>
      </c>
      <c r="CT143" s="39" t="s">
        <v>95</v>
      </c>
      <c r="CU143" s="38" t="s">
        <v>94</v>
      </c>
      <c r="CV143" s="39" t="s">
        <v>95</v>
      </c>
      <c r="CW143" s="41"/>
      <c r="CX143" s="41"/>
      <c r="CY143" s="41"/>
      <c r="CZ143" s="41"/>
      <c r="DA143" s="41"/>
      <c r="DB143" s="41"/>
      <c r="DC143" s="41"/>
      <c r="DD143" s="41"/>
      <c r="DE143" s="41"/>
      <c r="DF143" s="41"/>
      <c r="DG143" s="41"/>
      <c r="DH143" s="41"/>
      <c r="DI143" s="41"/>
      <c r="DJ143" s="41"/>
      <c r="DK143" s="41"/>
      <c r="DL143" s="41"/>
      <c r="DM143" s="41"/>
      <c r="DN143" s="41"/>
      <c r="DO143" s="41"/>
      <c r="DP143" s="41"/>
      <c r="DQ143" s="41"/>
      <c r="DR143" s="41"/>
      <c r="DS143" s="41"/>
      <c r="DT143" s="41"/>
      <c r="DU143" s="41"/>
      <c r="DV143" s="41"/>
      <c r="DW143" s="92" t="s">
        <v>2283</v>
      </c>
      <c r="DX143" s="37"/>
      <c r="DY143" s="37"/>
      <c r="DZ143" s="37"/>
      <c r="EA143" s="37"/>
      <c r="EB143" s="37"/>
    </row>
    <row r="144" spans="1:133" s="42" customFormat="1" ht="31.5" customHeight="1" thickBot="1">
      <c r="A144" s="33">
        <v>142</v>
      </c>
      <c r="B144" s="43"/>
      <c r="C144" s="35" t="s">
        <v>2284</v>
      </c>
      <c r="D144" s="36" t="s">
        <v>87</v>
      </c>
      <c r="E144" s="37">
        <v>490</v>
      </c>
      <c r="F144" s="37" t="s">
        <v>88</v>
      </c>
      <c r="G144" s="38" t="s">
        <v>156</v>
      </c>
      <c r="H144" s="39" t="s">
        <v>2285</v>
      </c>
      <c r="I144" s="38" t="s">
        <v>156</v>
      </c>
      <c r="J144" s="39" t="s">
        <v>2286</v>
      </c>
      <c r="K144" s="38" t="s">
        <v>275</v>
      </c>
      <c r="L144" s="39" t="s">
        <v>2285</v>
      </c>
      <c r="M144" s="38" t="s">
        <v>156</v>
      </c>
      <c r="N144" s="39" t="s">
        <v>2285</v>
      </c>
      <c r="O144" s="38" t="s">
        <v>94</v>
      </c>
      <c r="P144" s="39" t="s">
        <v>95</v>
      </c>
      <c r="Q144" s="38" t="s">
        <v>94</v>
      </c>
      <c r="R144" s="40" t="s">
        <v>95</v>
      </c>
      <c r="S144" s="38" t="s">
        <v>156</v>
      </c>
      <c r="T144" s="39" t="s">
        <v>2287</v>
      </c>
      <c r="U144" s="38" t="s">
        <v>275</v>
      </c>
      <c r="V144" s="39" t="s">
        <v>2288</v>
      </c>
      <c r="W144" s="38" t="s">
        <v>94</v>
      </c>
      <c r="X144" s="40" t="s">
        <v>95</v>
      </c>
      <c r="Y144" s="38" t="s">
        <v>156</v>
      </c>
      <c r="Z144" s="39" t="s">
        <v>2289</v>
      </c>
      <c r="AA144" s="38" t="s">
        <v>156</v>
      </c>
      <c r="AB144" s="40" t="s">
        <v>2290</v>
      </c>
      <c r="AC144" s="38" t="s">
        <v>91</v>
      </c>
      <c r="AD144" s="39" t="s">
        <v>2291</v>
      </c>
      <c r="AE144" s="38" t="s">
        <v>94</v>
      </c>
      <c r="AF144" s="39" t="s">
        <v>2292</v>
      </c>
      <c r="AG144" s="38" t="s">
        <v>94</v>
      </c>
      <c r="AH144" s="39" t="s">
        <v>95</v>
      </c>
      <c r="AI144" s="38" t="s">
        <v>94</v>
      </c>
      <c r="AJ144" s="39" t="s">
        <v>95</v>
      </c>
      <c r="AK144" s="38" t="s">
        <v>99</v>
      </c>
      <c r="AL144" s="39" t="s">
        <v>2293</v>
      </c>
      <c r="AM144" s="38" t="s">
        <v>94</v>
      </c>
      <c r="AN144" s="39" t="s">
        <v>95</v>
      </c>
      <c r="AO144" s="38" t="s">
        <v>94</v>
      </c>
      <c r="AP144" s="40" t="s">
        <v>95</v>
      </c>
      <c r="AQ144" s="38" t="s">
        <v>94</v>
      </c>
      <c r="AR144" s="40" t="s">
        <v>95</v>
      </c>
      <c r="AS144" s="38" t="s">
        <v>94</v>
      </c>
      <c r="AT144" s="39" t="s">
        <v>95</v>
      </c>
      <c r="AU144" s="38" t="s">
        <v>94</v>
      </c>
      <c r="AV144" s="40" t="s">
        <v>95</v>
      </c>
      <c r="AW144" s="38" t="s">
        <v>94</v>
      </c>
      <c r="AX144" s="39" t="s">
        <v>2292</v>
      </c>
      <c r="AY144" s="38" t="s">
        <v>94</v>
      </c>
      <c r="AZ144" s="39" t="s">
        <v>2294</v>
      </c>
      <c r="BA144" s="38" t="s">
        <v>156</v>
      </c>
      <c r="BB144" s="39" t="s">
        <v>2295</v>
      </c>
      <c r="BC144" s="38" t="s">
        <v>156</v>
      </c>
      <c r="BD144" s="39" t="s">
        <v>2296</v>
      </c>
      <c r="BE144" s="38" t="s">
        <v>156</v>
      </c>
      <c r="BF144" s="40" t="s">
        <v>2297</v>
      </c>
      <c r="BG144" s="38" t="s">
        <v>94</v>
      </c>
      <c r="BH144" s="39" t="s">
        <v>95</v>
      </c>
      <c r="BI144" s="38" t="s">
        <v>94</v>
      </c>
      <c r="BJ144" s="39" t="s">
        <v>2298</v>
      </c>
      <c r="BK144" s="38" t="s">
        <v>94</v>
      </c>
      <c r="BL144" s="40" t="s">
        <v>95</v>
      </c>
      <c r="BM144" s="38" t="s">
        <v>94</v>
      </c>
      <c r="BN144" s="40" t="s">
        <v>95</v>
      </c>
      <c r="BO144" s="38" t="s">
        <v>94</v>
      </c>
      <c r="BP144" s="39" t="s">
        <v>2299</v>
      </c>
      <c r="BQ144" s="38" t="s">
        <v>94</v>
      </c>
      <c r="BR144" s="39" t="s">
        <v>2300</v>
      </c>
      <c r="BS144" s="38" t="s">
        <v>94</v>
      </c>
      <c r="BT144" s="40" t="s">
        <v>2301</v>
      </c>
      <c r="BU144" s="38" t="s">
        <v>94</v>
      </c>
      <c r="BV144" s="39" t="s">
        <v>2302</v>
      </c>
      <c r="BW144" s="38" t="s">
        <v>94</v>
      </c>
      <c r="BX144" s="40" t="s">
        <v>95</v>
      </c>
      <c r="BY144" s="38" t="s">
        <v>94</v>
      </c>
      <c r="BZ144" s="39" t="s">
        <v>2303</v>
      </c>
      <c r="CA144" s="38" t="s">
        <v>93</v>
      </c>
      <c r="CB144" s="40" t="s">
        <v>2304</v>
      </c>
      <c r="CC144" s="38" t="s">
        <v>93</v>
      </c>
      <c r="CD144" s="39" t="s">
        <v>2305</v>
      </c>
      <c r="CE144" s="38" t="s">
        <v>93</v>
      </c>
      <c r="CF144" s="39" t="s">
        <v>2306</v>
      </c>
      <c r="CG144" s="38" t="s">
        <v>89</v>
      </c>
      <c r="CH144" s="39" t="s">
        <v>1356</v>
      </c>
      <c r="CI144" s="38" t="s">
        <v>94</v>
      </c>
      <c r="CJ144" s="39" t="s">
        <v>95</v>
      </c>
      <c r="CK144" s="38" t="s">
        <v>94</v>
      </c>
      <c r="CL144" s="39" t="s">
        <v>95</v>
      </c>
      <c r="CM144" s="38" t="s">
        <v>94</v>
      </c>
      <c r="CN144" s="39" t="s">
        <v>95</v>
      </c>
      <c r="CO144" s="38" t="s">
        <v>94</v>
      </c>
      <c r="CP144" s="39" t="s">
        <v>2307</v>
      </c>
      <c r="CQ144" s="38" t="s">
        <v>94</v>
      </c>
      <c r="CR144" s="40" t="s">
        <v>2308</v>
      </c>
      <c r="CS144" s="38" t="s">
        <v>94</v>
      </c>
      <c r="CT144" s="39" t="s">
        <v>95</v>
      </c>
      <c r="CU144" s="38" t="s">
        <v>94</v>
      </c>
      <c r="CV144" s="39" t="s">
        <v>95</v>
      </c>
      <c r="CW144" s="41"/>
      <c r="CX144" s="41"/>
      <c r="CY144" s="41"/>
      <c r="CZ144" s="41"/>
      <c r="DA144" s="41"/>
      <c r="DB144" s="41"/>
      <c r="DC144" s="41"/>
      <c r="DD144" s="41"/>
      <c r="DE144" s="41"/>
      <c r="DF144" s="41"/>
      <c r="DG144" s="41"/>
      <c r="DH144" s="41"/>
      <c r="DI144" s="41"/>
      <c r="DJ144" s="41"/>
      <c r="DK144" s="41"/>
      <c r="DL144" s="41"/>
      <c r="DM144" s="41"/>
      <c r="DN144" s="41"/>
      <c r="DO144" s="41"/>
      <c r="DP144" s="41"/>
      <c r="DQ144" s="41"/>
      <c r="DR144" s="41"/>
      <c r="DS144" s="41"/>
      <c r="DT144" s="41"/>
      <c r="DU144" s="41"/>
      <c r="DV144" s="41"/>
      <c r="DW144" s="92" t="s">
        <v>2309</v>
      </c>
      <c r="DX144" s="37"/>
      <c r="DY144" s="37"/>
      <c r="DZ144" s="37"/>
      <c r="EA144" s="37"/>
      <c r="EB144" s="37"/>
    </row>
    <row r="145" spans="1:133" s="44" customFormat="1" ht="31.5" customHeight="1" thickBot="1">
      <c r="A145" s="33">
        <v>143</v>
      </c>
      <c r="B145" s="43"/>
      <c r="C145" s="35" t="s">
        <v>2310</v>
      </c>
      <c r="D145" s="36" t="s">
        <v>668</v>
      </c>
      <c r="E145" s="37">
        <v>620</v>
      </c>
      <c r="F145" s="37" t="s">
        <v>127</v>
      </c>
      <c r="G145" s="38" t="s">
        <v>94</v>
      </c>
      <c r="H145" s="39" t="s">
        <v>95</v>
      </c>
      <c r="I145" s="38" t="s">
        <v>94</v>
      </c>
      <c r="J145" s="39" t="s">
        <v>95</v>
      </c>
      <c r="K145" s="38" t="s">
        <v>93</v>
      </c>
      <c r="L145" s="39" t="s">
        <v>2311</v>
      </c>
      <c r="M145" s="38" t="s">
        <v>92</v>
      </c>
      <c r="N145" s="39" t="s">
        <v>2312</v>
      </c>
      <c r="O145" s="38" t="s">
        <v>156</v>
      </c>
      <c r="P145" s="39" t="s">
        <v>2313</v>
      </c>
      <c r="Q145" s="38" t="s">
        <v>94</v>
      </c>
      <c r="R145" s="40" t="s">
        <v>95</v>
      </c>
      <c r="S145" s="38" t="s">
        <v>94</v>
      </c>
      <c r="T145" s="39" t="s">
        <v>95</v>
      </c>
      <c r="U145" s="38" t="s">
        <v>94</v>
      </c>
      <c r="V145" s="39" t="s">
        <v>95</v>
      </c>
      <c r="W145" s="38" t="s">
        <v>94</v>
      </c>
      <c r="X145" s="40" t="s">
        <v>95</v>
      </c>
      <c r="Y145" s="38" t="s">
        <v>94</v>
      </c>
      <c r="Z145" s="39" t="s">
        <v>95</v>
      </c>
      <c r="AA145" s="38" t="s">
        <v>94</v>
      </c>
      <c r="AB145" s="40" t="s">
        <v>95</v>
      </c>
      <c r="AC145" s="38" t="s">
        <v>92</v>
      </c>
      <c r="AD145" s="39" t="s">
        <v>2314</v>
      </c>
      <c r="AE145" s="38" t="s">
        <v>94</v>
      </c>
      <c r="AF145" s="39" t="s">
        <v>2315</v>
      </c>
      <c r="AG145" s="38" t="s">
        <v>94</v>
      </c>
      <c r="AH145" s="39" t="s">
        <v>2315</v>
      </c>
      <c r="AI145" s="38" t="s">
        <v>94</v>
      </c>
      <c r="AJ145" s="39" t="s">
        <v>95</v>
      </c>
      <c r="AK145" s="38" t="s">
        <v>94</v>
      </c>
      <c r="AL145" s="39" t="s">
        <v>95</v>
      </c>
      <c r="AM145" s="38" t="s">
        <v>156</v>
      </c>
      <c r="AN145" s="39" t="s">
        <v>95</v>
      </c>
      <c r="AO145" s="38" t="s">
        <v>94</v>
      </c>
      <c r="AP145" s="40" t="s">
        <v>95</v>
      </c>
      <c r="AQ145" s="38" t="s">
        <v>94</v>
      </c>
      <c r="AR145" s="40" t="s">
        <v>95</v>
      </c>
      <c r="AS145" s="38" t="s">
        <v>156</v>
      </c>
      <c r="AT145" s="39" t="s">
        <v>2316</v>
      </c>
      <c r="AU145" s="38" t="s">
        <v>94</v>
      </c>
      <c r="AV145" s="40" t="s">
        <v>95</v>
      </c>
      <c r="AW145" s="38" t="s">
        <v>156</v>
      </c>
      <c r="AX145" s="39" t="s">
        <v>2317</v>
      </c>
      <c r="AY145" s="38" t="s">
        <v>94</v>
      </c>
      <c r="AZ145" s="39" t="s">
        <v>95</v>
      </c>
      <c r="BA145" s="38" t="s">
        <v>94</v>
      </c>
      <c r="BB145" s="39" t="s">
        <v>2318</v>
      </c>
      <c r="BC145" s="38" t="s">
        <v>156</v>
      </c>
      <c r="BD145" s="39" t="s">
        <v>2316</v>
      </c>
      <c r="BE145" s="38" t="s">
        <v>94</v>
      </c>
      <c r="BF145" s="40" t="s">
        <v>95</v>
      </c>
      <c r="BG145" s="38" t="s">
        <v>91</v>
      </c>
      <c r="BH145" s="39" t="s">
        <v>2319</v>
      </c>
      <c r="BI145" s="38" t="s">
        <v>94</v>
      </c>
      <c r="BJ145" s="39" t="s">
        <v>95</v>
      </c>
      <c r="BK145" s="38" t="s">
        <v>94</v>
      </c>
      <c r="BL145" s="40" t="s">
        <v>2320</v>
      </c>
      <c r="BM145" s="38" t="s">
        <v>94</v>
      </c>
      <c r="BN145" s="40" t="s">
        <v>95</v>
      </c>
      <c r="BO145" s="38" t="s">
        <v>94</v>
      </c>
      <c r="BP145" s="39" t="s">
        <v>2321</v>
      </c>
      <c r="BQ145" s="38" t="s">
        <v>94</v>
      </c>
      <c r="BR145" s="39" t="s">
        <v>95</v>
      </c>
      <c r="BS145" s="38" t="s">
        <v>94</v>
      </c>
      <c r="BT145" s="40" t="s">
        <v>95</v>
      </c>
      <c r="BU145" s="38" t="s">
        <v>94</v>
      </c>
      <c r="BV145" s="39" t="s">
        <v>95</v>
      </c>
      <c r="BW145" s="38" t="s">
        <v>94</v>
      </c>
      <c r="BX145" s="40" t="s">
        <v>95</v>
      </c>
      <c r="BY145" s="38" t="s">
        <v>94</v>
      </c>
      <c r="BZ145" s="39" t="s">
        <v>95</v>
      </c>
      <c r="CA145" s="38" t="s">
        <v>94</v>
      </c>
      <c r="CB145" s="40" t="s">
        <v>95</v>
      </c>
      <c r="CC145" s="38" t="s">
        <v>99</v>
      </c>
      <c r="CD145" s="39" t="s">
        <v>2322</v>
      </c>
      <c r="CE145" s="38" t="s">
        <v>94</v>
      </c>
      <c r="CF145" s="39" t="s">
        <v>95</v>
      </c>
      <c r="CG145" s="38" t="s">
        <v>94</v>
      </c>
      <c r="CH145" s="39" t="s">
        <v>95</v>
      </c>
      <c r="CI145" s="38" t="s">
        <v>94</v>
      </c>
      <c r="CJ145" s="39" t="s">
        <v>95</v>
      </c>
      <c r="CK145" s="38" t="s">
        <v>94</v>
      </c>
      <c r="CL145" s="39" t="s">
        <v>95</v>
      </c>
      <c r="CM145" s="38" t="s">
        <v>94</v>
      </c>
      <c r="CN145" s="39" t="s">
        <v>95</v>
      </c>
      <c r="CO145" s="38" t="s">
        <v>94</v>
      </c>
      <c r="CP145" s="39" t="s">
        <v>95</v>
      </c>
      <c r="CQ145" s="38" t="s">
        <v>94</v>
      </c>
      <c r="CR145" s="40" t="s">
        <v>95</v>
      </c>
      <c r="CS145" s="38" t="s">
        <v>94</v>
      </c>
      <c r="CT145" s="39" t="s">
        <v>95</v>
      </c>
      <c r="CU145" s="38" t="s">
        <v>91</v>
      </c>
      <c r="CV145" s="39" t="s">
        <v>2323</v>
      </c>
      <c r="CW145" s="41"/>
      <c r="CX145" s="41"/>
      <c r="CY145" s="41"/>
      <c r="CZ145" s="41"/>
      <c r="DA145" s="41"/>
      <c r="DB145" s="41"/>
      <c r="DC145" s="41"/>
      <c r="DD145" s="41"/>
      <c r="DE145" s="41"/>
      <c r="DF145" s="41"/>
      <c r="DG145" s="41"/>
      <c r="DH145" s="41"/>
      <c r="DI145" s="41"/>
      <c r="DJ145" s="41"/>
      <c r="DK145" s="41"/>
      <c r="DL145" s="41"/>
      <c r="DM145" s="41"/>
      <c r="DN145" s="41"/>
      <c r="DO145" s="41"/>
      <c r="DP145" s="41"/>
      <c r="DQ145" s="41"/>
      <c r="DR145" s="41"/>
      <c r="DS145" s="41"/>
      <c r="DT145" s="41"/>
      <c r="DU145" s="41"/>
      <c r="DV145" s="41"/>
      <c r="DW145" s="92"/>
      <c r="DX145" s="37"/>
      <c r="DY145" s="37"/>
      <c r="DZ145" s="37"/>
      <c r="EA145" s="37"/>
      <c r="EB145" s="37"/>
    </row>
    <row r="146" spans="1:133" s="44" customFormat="1" ht="31.5" customHeight="1" thickBot="1">
      <c r="A146" s="33">
        <v>144</v>
      </c>
      <c r="B146" s="43"/>
      <c r="C146" s="35" t="s">
        <v>2324</v>
      </c>
      <c r="D146" s="36" t="s">
        <v>1793</v>
      </c>
      <c r="E146" s="37">
        <v>645</v>
      </c>
      <c r="F146" s="37" t="s">
        <v>244</v>
      </c>
      <c r="G146" s="38" t="s">
        <v>89</v>
      </c>
      <c r="H146" s="39" t="s">
        <v>2325</v>
      </c>
      <c r="I146" s="38" t="s">
        <v>89</v>
      </c>
      <c r="J146" s="39" t="s">
        <v>2326</v>
      </c>
      <c r="K146" s="38" t="s">
        <v>89</v>
      </c>
      <c r="L146" s="39" t="s">
        <v>2325</v>
      </c>
      <c r="M146" s="38" t="s">
        <v>99</v>
      </c>
      <c r="N146" s="39" t="s">
        <v>2327</v>
      </c>
      <c r="O146" s="38" t="s">
        <v>91</v>
      </c>
      <c r="P146" s="39" t="s">
        <v>2327</v>
      </c>
      <c r="Q146" s="38" t="s">
        <v>94</v>
      </c>
      <c r="R146" s="40" t="s">
        <v>95</v>
      </c>
      <c r="S146" s="38" t="s">
        <v>94</v>
      </c>
      <c r="T146" s="39" t="s">
        <v>95</v>
      </c>
      <c r="U146" s="38" t="s">
        <v>94</v>
      </c>
      <c r="V146" s="39" t="s">
        <v>2328</v>
      </c>
      <c r="W146" s="38" t="s">
        <v>94</v>
      </c>
      <c r="X146" s="40" t="s">
        <v>95</v>
      </c>
      <c r="Y146" s="38" t="s">
        <v>94</v>
      </c>
      <c r="Z146" s="39" t="s">
        <v>95</v>
      </c>
      <c r="AA146" s="38" t="s">
        <v>94</v>
      </c>
      <c r="AB146" s="40" t="s">
        <v>95</v>
      </c>
      <c r="AC146" s="38" t="s">
        <v>94</v>
      </c>
      <c r="AD146" s="39" t="s">
        <v>2329</v>
      </c>
      <c r="AE146" s="38" t="s">
        <v>99</v>
      </c>
      <c r="AF146" s="39" t="s">
        <v>2238</v>
      </c>
      <c r="AG146" s="38" t="s">
        <v>94</v>
      </c>
      <c r="AH146" s="39" t="s">
        <v>95</v>
      </c>
      <c r="AI146" s="38" t="s">
        <v>94</v>
      </c>
      <c r="AJ146" s="39" t="s">
        <v>95</v>
      </c>
      <c r="AK146" s="38" t="s">
        <v>94</v>
      </c>
      <c r="AL146" s="39" t="s">
        <v>95</v>
      </c>
      <c r="AM146" s="38" t="s">
        <v>94</v>
      </c>
      <c r="AN146" s="39" t="s">
        <v>95</v>
      </c>
      <c r="AO146" s="38" t="s">
        <v>94</v>
      </c>
      <c r="AP146" s="40" t="s">
        <v>95</v>
      </c>
      <c r="AQ146" s="38" t="s">
        <v>94</v>
      </c>
      <c r="AR146" s="40" t="s">
        <v>95</v>
      </c>
      <c r="AS146" s="38" t="s">
        <v>94</v>
      </c>
      <c r="AT146" s="39" t="s">
        <v>95</v>
      </c>
      <c r="AU146" s="38" t="s">
        <v>94</v>
      </c>
      <c r="AV146" s="40" t="s">
        <v>95</v>
      </c>
      <c r="AW146" s="38" t="s">
        <v>94</v>
      </c>
      <c r="AX146" s="39" t="s">
        <v>95</v>
      </c>
      <c r="AY146" s="38" t="s">
        <v>94</v>
      </c>
      <c r="AZ146" s="39" t="s">
        <v>95</v>
      </c>
      <c r="BA146" s="38" t="s">
        <v>99</v>
      </c>
      <c r="BB146" s="39" t="s">
        <v>1517</v>
      </c>
      <c r="BC146" s="38" t="s">
        <v>94</v>
      </c>
      <c r="BD146" s="39" t="s">
        <v>95</v>
      </c>
      <c r="BE146" s="38" t="s">
        <v>94</v>
      </c>
      <c r="BF146" s="40" t="s">
        <v>95</v>
      </c>
      <c r="BG146" s="38" t="s">
        <v>94</v>
      </c>
      <c r="BH146" s="39" t="s">
        <v>95</v>
      </c>
      <c r="BI146" s="38" t="s">
        <v>94</v>
      </c>
      <c r="BJ146" s="39" t="s">
        <v>95</v>
      </c>
      <c r="BK146" s="38" t="s">
        <v>94</v>
      </c>
      <c r="BL146" s="40" t="s">
        <v>95</v>
      </c>
      <c r="BM146" s="38" t="s">
        <v>94</v>
      </c>
      <c r="BN146" s="40" t="s">
        <v>95</v>
      </c>
      <c r="BO146" s="38" t="s">
        <v>94</v>
      </c>
      <c r="BP146" s="39" t="s">
        <v>2330</v>
      </c>
      <c r="BQ146" s="38" t="s">
        <v>99</v>
      </c>
      <c r="BR146" s="39" t="s">
        <v>2331</v>
      </c>
      <c r="BS146" s="38" t="s">
        <v>94</v>
      </c>
      <c r="BT146" s="40" t="s">
        <v>2332</v>
      </c>
      <c r="BU146" s="38" t="s">
        <v>94</v>
      </c>
      <c r="BV146" s="39" t="s">
        <v>95</v>
      </c>
      <c r="BW146" s="38" t="s">
        <v>94</v>
      </c>
      <c r="BX146" s="40" t="s">
        <v>95</v>
      </c>
      <c r="BY146" s="38" t="s">
        <v>94</v>
      </c>
      <c r="BZ146" s="39" t="s">
        <v>95</v>
      </c>
      <c r="CA146" s="38" t="s">
        <v>92</v>
      </c>
      <c r="CB146" s="40" t="s">
        <v>189</v>
      </c>
      <c r="CC146" s="38" t="s">
        <v>92</v>
      </c>
      <c r="CD146" s="39" t="s">
        <v>190</v>
      </c>
      <c r="CE146" s="38" t="s">
        <v>92</v>
      </c>
      <c r="CF146" s="39" t="s">
        <v>2333</v>
      </c>
      <c r="CG146" s="38" t="s">
        <v>94</v>
      </c>
      <c r="CH146" s="39" t="s">
        <v>95</v>
      </c>
      <c r="CI146" s="38" t="s">
        <v>99</v>
      </c>
      <c r="CJ146" s="39" t="s">
        <v>1763</v>
      </c>
      <c r="CK146" s="38" t="s">
        <v>94</v>
      </c>
      <c r="CL146" s="39" t="s">
        <v>95</v>
      </c>
      <c r="CM146" s="38" t="s">
        <v>94</v>
      </c>
      <c r="CN146" s="39" t="s">
        <v>95</v>
      </c>
      <c r="CO146" s="38" t="s">
        <v>93</v>
      </c>
      <c r="CP146" s="39" t="s">
        <v>95</v>
      </c>
      <c r="CQ146" s="38" t="s">
        <v>94</v>
      </c>
      <c r="CR146" s="40" t="s">
        <v>95</v>
      </c>
      <c r="CS146" s="38" t="s">
        <v>94</v>
      </c>
      <c r="CT146" s="39" t="s">
        <v>95</v>
      </c>
      <c r="CU146" s="38" t="s">
        <v>94</v>
      </c>
      <c r="CV146" s="39" t="s">
        <v>95</v>
      </c>
      <c r="CW146" s="41"/>
      <c r="CX146" s="41"/>
      <c r="CY146" s="41"/>
      <c r="CZ146" s="41"/>
      <c r="DA146" s="41"/>
      <c r="DB146" s="41"/>
      <c r="DC146" s="41"/>
      <c r="DD146" s="41"/>
      <c r="DE146" s="41"/>
      <c r="DF146" s="41"/>
      <c r="DG146" s="41"/>
      <c r="DH146" s="41"/>
      <c r="DI146" s="41"/>
      <c r="DJ146" s="41"/>
      <c r="DK146" s="41"/>
      <c r="DL146" s="41"/>
      <c r="DM146" s="41"/>
      <c r="DN146" s="41"/>
      <c r="DO146" s="41"/>
      <c r="DP146" s="41"/>
      <c r="DQ146" s="41"/>
      <c r="DR146" s="41"/>
      <c r="DS146" s="41"/>
      <c r="DT146" s="41"/>
      <c r="DU146" s="41"/>
      <c r="DV146" s="41"/>
      <c r="DW146" s="92"/>
      <c r="DX146" s="37"/>
      <c r="DY146" s="37"/>
      <c r="DZ146" s="37"/>
      <c r="EA146" s="37"/>
      <c r="EB146" s="37"/>
    </row>
    <row r="147" spans="1:133" s="44" customFormat="1" ht="31.5" customHeight="1" thickBot="1">
      <c r="A147" s="33">
        <v>145</v>
      </c>
      <c r="B147" s="43"/>
      <c r="C147" s="35" t="s">
        <v>2334</v>
      </c>
      <c r="D147" s="36" t="s">
        <v>143</v>
      </c>
      <c r="E147" s="37">
        <v>635</v>
      </c>
      <c r="F147" s="37" t="s">
        <v>88</v>
      </c>
      <c r="G147" s="38" t="s">
        <v>92</v>
      </c>
      <c r="H147" s="39" t="s">
        <v>2335</v>
      </c>
      <c r="I147" s="38" t="s">
        <v>92</v>
      </c>
      <c r="J147" s="39" t="s">
        <v>2335</v>
      </c>
      <c r="K147" s="38" t="s">
        <v>94</v>
      </c>
      <c r="L147" s="39" t="s">
        <v>95</v>
      </c>
      <c r="M147" s="38" t="s">
        <v>94</v>
      </c>
      <c r="N147" s="39" t="s">
        <v>95</v>
      </c>
      <c r="O147" s="38" t="s">
        <v>94</v>
      </c>
      <c r="P147" s="39" t="s">
        <v>95</v>
      </c>
      <c r="Q147" s="38" t="s">
        <v>94</v>
      </c>
      <c r="R147" s="40" t="s">
        <v>95</v>
      </c>
      <c r="S147" s="38" t="s">
        <v>89</v>
      </c>
      <c r="T147" s="39" t="s">
        <v>2336</v>
      </c>
      <c r="U147" s="38" t="s">
        <v>89</v>
      </c>
      <c r="V147" s="39" t="s">
        <v>2337</v>
      </c>
      <c r="W147" s="38" t="s">
        <v>275</v>
      </c>
      <c r="X147" s="40" t="s">
        <v>2338</v>
      </c>
      <c r="Y147" s="38" t="s">
        <v>94</v>
      </c>
      <c r="Z147" s="39" t="s">
        <v>95</v>
      </c>
      <c r="AA147" s="38" t="s">
        <v>94</v>
      </c>
      <c r="AB147" s="40" t="s">
        <v>95</v>
      </c>
      <c r="AC147" s="38" t="s">
        <v>94</v>
      </c>
      <c r="AD147" s="39" t="s">
        <v>95</v>
      </c>
      <c r="AE147" s="38" t="s">
        <v>275</v>
      </c>
      <c r="AF147" s="39" t="s">
        <v>2339</v>
      </c>
      <c r="AG147" s="38" t="s">
        <v>2203</v>
      </c>
      <c r="AH147" s="39" t="s">
        <v>2340</v>
      </c>
      <c r="AI147" s="38" t="s">
        <v>94</v>
      </c>
      <c r="AJ147" s="39" t="s">
        <v>95</v>
      </c>
      <c r="AK147" s="38" t="s">
        <v>94</v>
      </c>
      <c r="AL147" s="39" t="s">
        <v>95</v>
      </c>
      <c r="AM147" s="38" t="s">
        <v>94</v>
      </c>
      <c r="AN147" s="39" t="s">
        <v>95</v>
      </c>
      <c r="AO147" s="38" t="s">
        <v>94</v>
      </c>
      <c r="AP147" s="40" t="s">
        <v>95</v>
      </c>
      <c r="AQ147" s="38" t="s">
        <v>94</v>
      </c>
      <c r="AR147" s="40" t="s">
        <v>95</v>
      </c>
      <c r="AS147" s="38" t="s">
        <v>92</v>
      </c>
      <c r="AT147" s="39" t="s">
        <v>2341</v>
      </c>
      <c r="AU147" s="38" t="s">
        <v>275</v>
      </c>
      <c r="AV147" s="40" t="s">
        <v>2342</v>
      </c>
      <c r="AW147" s="38" t="s">
        <v>93</v>
      </c>
      <c r="AX147" s="39" t="s">
        <v>2341</v>
      </c>
      <c r="AY147" s="38" t="s">
        <v>94</v>
      </c>
      <c r="AZ147" s="39" t="s">
        <v>2343</v>
      </c>
      <c r="BA147" s="38" t="s">
        <v>99</v>
      </c>
      <c r="BB147" s="39" t="s">
        <v>841</v>
      </c>
      <c r="BC147" s="38" t="s">
        <v>94</v>
      </c>
      <c r="BD147" s="39" t="s">
        <v>95</v>
      </c>
      <c r="BE147" s="38" t="s">
        <v>94</v>
      </c>
      <c r="BF147" s="40" t="s">
        <v>95</v>
      </c>
      <c r="BG147" s="38" t="s">
        <v>94</v>
      </c>
      <c r="BH147" s="39" t="s">
        <v>2344</v>
      </c>
      <c r="BI147" s="38" t="s">
        <v>94</v>
      </c>
      <c r="BJ147" s="39" t="s">
        <v>2345</v>
      </c>
      <c r="BK147" s="38" t="s">
        <v>99</v>
      </c>
      <c r="BL147" s="40" t="s">
        <v>2346</v>
      </c>
      <c r="BM147" s="38" t="s">
        <v>275</v>
      </c>
      <c r="BN147" s="40" t="s">
        <v>2342</v>
      </c>
      <c r="BO147" s="38" t="s">
        <v>94</v>
      </c>
      <c r="BP147" s="39" t="s">
        <v>95</v>
      </c>
      <c r="BQ147" s="38" t="s">
        <v>94</v>
      </c>
      <c r="BR147" s="39" t="s">
        <v>95</v>
      </c>
      <c r="BS147" s="38" t="s">
        <v>91</v>
      </c>
      <c r="BT147" s="40" t="s">
        <v>187</v>
      </c>
      <c r="BU147" s="38" t="s">
        <v>94</v>
      </c>
      <c r="BV147" s="39" t="s">
        <v>95</v>
      </c>
      <c r="BW147" s="38" t="s">
        <v>99</v>
      </c>
      <c r="BX147" s="40" t="s">
        <v>2347</v>
      </c>
      <c r="BY147" s="38" t="s">
        <v>94</v>
      </c>
      <c r="BZ147" s="39" t="s">
        <v>95</v>
      </c>
      <c r="CA147" s="38" t="s">
        <v>94</v>
      </c>
      <c r="CB147" s="39" t="s">
        <v>95</v>
      </c>
      <c r="CC147" s="38" t="s">
        <v>99</v>
      </c>
      <c r="CD147" s="39" t="s">
        <v>2348</v>
      </c>
      <c r="CE147" s="38" t="s">
        <v>94</v>
      </c>
      <c r="CF147" s="39" t="s">
        <v>95</v>
      </c>
      <c r="CG147" s="38" t="s">
        <v>94</v>
      </c>
      <c r="CH147" s="39" t="s">
        <v>95</v>
      </c>
      <c r="CI147" s="38" t="s">
        <v>91</v>
      </c>
      <c r="CJ147" s="39" t="s">
        <v>462</v>
      </c>
      <c r="CK147" s="38" t="s">
        <v>94</v>
      </c>
      <c r="CL147" s="39" t="s">
        <v>95</v>
      </c>
      <c r="CM147" s="38" t="s">
        <v>94</v>
      </c>
      <c r="CN147" s="39" t="s">
        <v>95</v>
      </c>
      <c r="CO147" s="38" t="s">
        <v>94</v>
      </c>
      <c r="CP147" s="39" t="s">
        <v>95</v>
      </c>
      <c r="CQ147" s="38" t="s">
        <v>94</v>
      </c>
      <c r="CR147" s="40" t="s">
        <v>95</v>
      </c>
      <c r="CS147" s="38" t="s">
        <v>94</v>
      </c>
      <c r="CT147" s="39" t="s">
        <v>95</v>
      </c>
      <c r="CU147" s="38" t="s">
        <v>94</v>
      </c>
      <c r="CV147" s="39" t="s">
        <v>95</v>
      </c>
      <c r="CW147" s="41"/>
      <c r="CX147" s="41"/>
      <c r="CY147" s="41"/>
      <c r="CZ147" s="41"/>
      <c r="DA147" s="41"/>
      <c r="DB147" s="41"/>
      <c r="DC147" s="41"/>
      <c r="DD147" s="41"/>
      <c r="DE147" s="41"/>
      <c r="DF147" s="41"/>
      <c r="DG147" s="41"/>
      <c r="DH147" s="41"/>
      <c r="DI147" s="41"/>
      <c r="DJ147" s="41"/>
      <c r="DK147" s="41"/>
      <c r="DL147" s="41"/>
      <c r="DM147" s="41"/>
      <c r="DN147" s="41"/>
      <c r="DO147" s="41"/>
      <c r="DP147" s="41"/>
      <c r="DQ147" s="41"/>
      <c r="DR147" s="41"/>
      <c r="DS147" s="41"/>
      <c r="DT147" s="41"/>
      <c r="DU147" s="41"/>
      <c r="DV147" s="41"/>
      <c r="DW147" s="92" t="s">
        <v>2349</v>
      </c>
      <c r="DX147" s="37"/>
      <c r="DY147" s="37"/>
      <c r="DZ147" s="37"/>
      <c r="EA147" s="37"/>
      <c r="EB147" s="37"/>
    </row>
    <row r="148" spans="1:133" s="44" customFormat="1" ht="31.5" customHeight="1" thickBot="1">
      <c r="A148" s="33">
        <v>146</v>
      </c>
      <c r="B148" s="43"/>
      <c r="C148" s="35" t="s">
        <v>2350</v>
      </c>
      <c r="D148" s="36" t="s">
        <v>200</v>
      </c>
      <c r="E148" s="37">
        <v>601</v>
      </c>
      <c r="F148" s="37" t="s">
        <v>986</v>
      </c>
      <c r="G148" s="38" t="s">
        <v>93</v>
      </c>
      <c r="H148" s="39" t="s">
        <v>2351</v>
      </c>
      <c r="I148" s="38" t="s">
        <v>91</v>
      </c>
      <c r="J148" s="39" t="s">
        <v>2352</v>
      </c>
      <c r="K148" s="38" t="s">
        <v>93</v>
      </c>
      <c r="L148" s="39" t="s">
        <v>2353</v>
      </c>
      <c r="M148" s="38" t="s">
        <v>94</v>
      </c>
      <c r="N148" s="39" t="s">
        <v>95</v>
      </c>
      <c r="O148" s="38" t="s">
        <v>94</v>
      </c>
      <c r="P148" s="39" t="s">
        <v>95</v>
      </c>
      <c r="Q148" s="38" t="s">
        <v>94</v>
      </c>
      <c r="R148" s="40" t="s">
        <v>95</v>
      </c>
      <c r="S148" s="38" t="s">
        <v>94</v>
      </c>
      <c r="T148" s="39" t="s">
        <v>95</v>
      </c>
      <c r="U148" s="38" t="s">
        <v>94</v>
      </c>
      <c r="V148" s="39" t="s">
        <v>95</v>
      </c>
      <c r="W148" s="38" t="s">
        <v>94</v>
      </c>
      <c r="X148" s="40" t="s">
        <v>2354</v>
      </c>
      <c r="Y148" s="38" t="s">
        <v>91</v>
      </c>
      <c r="Z148" s="39" t="s">
        <v>2355</v>
      </c>
      <c r="AA148" s="38" t="s">
        <v>94</v>
      </c>
      <c r="AB148" s="40" t="s">
        <v>95</v>
      </c>
      <c r="AC148" s="38" t="s">
        <v>91</v>
      </c>
      <c r="AD148" s="39" t="s">
        <v>2356</v>
      </c>
      <c r="AE148" s="38" t="s">
        <v>94</v>
      </c>
      <c r="AF148" s="39" t="s">
        <v>95</v>
      </c>
      <c r="AG148" s="38" t="s">
        <v>94</v>
      </c>
      <c r="AH148" s="39" t="s">
        <v>95</v>
      </c>
      <c r="AI148" s="38" t="s">
        <v>94</v>
      </c>
      <c r="AJ148" s="39" t="s">
        <v>95</v>
      </c>
      <c r="AK148" s="38" t="s">
        <v>94</v>
      </c>
      <c r="AL148" s="39" t="s">
        <v>95</v>
      </c>
      <c r="AM148" s="38" t="s">
        <v>94</v>
      </c>
      <c r="AN148" s="39" t="s">
        <v>95</v>
      </c>
      <c r="AO148" s="38" t="s">
        <v>94</v>
      </c>
      <c r="AP148" s="40" t="s">
        <v>95</v>
      </c>
      <c r="AQ148" s="38" t="s">
        <v>94</v>
      </c>
      <c r="AR148" s="40" t="s">
        <v>95</v>
      </c>
      <c r="AS148" s="38" t="s">
        <v>91</v>
      </c>
      <c r="AT148" s="39" t="s">
        <v>2357</v>
      </c>
      <c r="AU148" s="38" t="s">
        <v>94</v>
      </c>
      <c r="AV148" s="40" t="s">
        <v>95</v>
      </c>
      <c r="AW148" s="38" t="s">
        <v>91</v>
      </c>
      <c r="AX148" s="39" t="s">
        <v>2358</v>
      </c>
      <c r="AY148" s="38" t="s">
        <v>94</v>
      </c>
      <c r="AZ148" s="39" t="s">
        <v>95</v>
      </c>
      <c r="BA148" s="38" t="s">
        <v>92</v>
      </c>
      <c r="BB148" s="39" t="s">
        <v>2359</v>
      </c>
      <c r="BC148" s="38" t="s">
        <v>91</v>
      </c>
      <c r="BD148" s="39" t="s">
        <v>2360</v>
      </c>
      <c r="BE148" s="38" t="s">
        <v>94</v>
      </c>
      <c r="BF148" s="40" t="s">
        <v>95</v>
      </c>
      <c r="BG148" s="38" t="s">
        <v>94</v>
      </c>
      <c r="BH148" s="39" t="s">
        <v>95</v>
      </c>
      <c r="BI148" s="38" t="s">
        <v>94</v>
      </c>
      <c r="BJ148" s="39" t="s">
        <v>95</v>
      </c>
      <c r="BK148" s="38" t="s">
        <v>91</v>
      </c>
      <c r="BL148" s="40" t="s">
        <v>2361</v>
      </c>
      <c r="BM148" s="38" t="s">
        <v>94</v>
      </c>
      <c r="BN148" s="40" t="s">
        <v>95</v>
      </c>
      <c r="BO148" s="38" t="s">
        <v>94</v>
      </c>
      <c r="BP148" s="39" t="s">
        <v>95</v>
      </c>
      <c r="BQ148" s="38" t="s">
        <v>99</v>
      </c>
      <c r="BR148" s="39" t="s">
        <v>2362</v>
      </c>
      <c r="BS148" s="38" t="s">
        <v>91</v>
      </c>
      <c r="BT148" s="40" t="s">
        <v>187</v>
      </c>
      <c r="BU148" s="38" t="s">
        <v>91</v>
      </c>
      <c r="BV148" s="39" t="s">
        <v>2363</v>
      </c>
      <c r="BW148" s="38" t="s">
        <v>99</v>
      </c>
      <c r="BX148" s="40" t="s">
        <v>2364</v>
      </c>
      <c r="BY148" s="38" t="s">
        <v>99</v>
      </c>
      <c r="BZ148" s="39" t="s">
        <v>2365</v>
      </c>
      <c r="CA148" s="38" t="s">
        <v>94</v>
      </c>
      <c r="CB148" s="40" t="s">
        <v>95</v>
      </c>
      <c r="CC148" s="38" t="s">
        <v>94</v>
      </c>
      <c r="CD148" s="39" t="s">
        <v>2366</v>
      </c>
      <c r="CE148" s="38" t="s">
        <v>91</v>
      </c>
      <c r="CF148" s="39" t="s">
        <v>2367</v>
      </c>
      <c r="CG148" s="38" t="s">
        <v>94</v>
      </c>
      <c r="CH148" s="39" t="s">
        <v>95</v>
      </c>
      <c r="CI148" s="38" t="s">
        <v>94</v>
      </c>
      <c r="CJ148" s="39" t="s">
        <v>95</v>
      </c>
      <c r="CK148" s="38" t="s">
        <v>94</v>
      </c>
      <c r="CL148" s="39" t="s">
        <v>95</v>
      </c>
      <c r="CM148" s="38" t="s">
        <v>94</v>
      </c>
      <c r="CN148" s="39" t="s">
        <v>95</v>
      </c>
      <c r="CO148" s="38" t="s">
        <v>91</v>
      </c>
      <c r="CP148" s="39" t="s">
        <v>2368</v>
      </c>
      <c r="CQ148" s="38" t="s">
        <v>94</v>
      </c>
      <c r="CR148" s="40" t="s">
        <v>2369</v>
      </c>
      <c r="CS148" s="38" t="s">
        <v>94</v>
      </c>
      <c r="CT148" s="39" t="s">
        <v>95</v>
      </c>
      <c r="CU148" s="38" t="s">
        <v>94</v>
      </c>
      <c r="CV148" s="39" t="s">
        <v>95</v>
      </c>
      <c r="CW148" s="41"/>
      <c r="CX148" s="41"/>
      <c r="CY148" s="41"/>
      <c r="CZ148" s="41"/>
      <c r="DA148" s="41"/>
      <c r="DB148" s="41"/>
      <c r="DC148" s="41"/>
      <c r="DD148" s="41"/>
      <c r="DE148" s="41"/>
      <c r="DF148" s="41"/>
      <c r="DG148" s="41"/>
      <c r="DH148" s="41"/>
      <c r="DI148" s="41"/>
      <c r="DJ148" s="41"/>
      <c r="DK148" s="41"/>
      <c r="DL148" s="41"/>
      <c r="DM148" s="41"/>
      <c r="DN148" s="41"/>
      <c r="DO148" s="41"/>
      <c r="DP148" s="41"/>
      <c r="DQ148" s="41"/>
      <c r="DR148" s="41"/>
      <c r="DS148" s="41"/>
      <c r="DT148" s="41"/>
      <c r="DU148" s="41"/>
      <c r="DV148" s="41"/>
      <c r="DW148" s="92"/>
      <c r="DX148" s="37"/>
      <c r="DY148" s="37"/>
      <c r="DZ148" s="37"/>
      <c r="EA148" s="37"/>
      <c r="EB148" s="37"/>
    </row>
    <row r="149" spans="1:133" s="44" customFormat="1" ht="31.5" customHeight="1" thickBot="1">
      <c r="A149" s="33">
        <v>147</v>
      </c>
      <c r="B149" s="43"/>
      <c r="C149" s="35" t="s">
        <v>2370</v>
      </c>
      <c r="D149" s="36" t="s">
        <v>323</v>
      </c>
      <c r="E149" s="37">
        <v>630</v>
      </c>
      <c r="F149" s="37" t="s">
        <v>352</v>
      </c>
      <c r="G149" s="38" t="s">
        <v>94</v>
      </c>
      <c r="H149" s="39" t="s">
        <v>95</v>
      </c>
      <c r="I149" s="38" t="s">
        <v>94</v>
      </c>
      <c r="J149" s="39" t="s">
        <v>95</v>
      </c>
      <c r="K149" s="38" t="s">
        <v>94</v>
      </c>
      <c r="L149" s="39" t="s">
        <v>95</v>
      </c>
      <c r="M149" s="38" t="s">
        <v>91</v>
      </c>
      <c r="N149" s="39" t="s">
        <v>2371</v>
      </c>
      <c r="O149" s="38" t="s">
        <v>94</v>
      </c>
      <c r="P149" s="39" t="s">
        <v>95</v>
      </c>
      <c r="Q149" s="38" t="s">
        <v>94</v>
      </c>
      <c r="R149" s="40" t="s">
        <v>2372</v>
      </c>
      <c r="S149" s="38" t="s">
        <v>94</v>
      </c>
      <c r="T149" s="39" t="s">
        <v>95</v>
      </c>
      <c r="U149" s="38" t="s">
        <v>94</v>
      </c>
      <c r="V149" s="39" t="s">
        <v>95</v>
      </c>
      <c r="W149" s="38" t="s">
        <v>94</v>
      </c>
      <c r="X149" s="40" t="s">
        <v>95</v>
      </c>
      <c r="Y149" s="38" t="s">
        <v>94</v>
      </c>
      <c r="Z149" s="39" t="s">
        <v>95</v>
      </c>
      <c r="AA149" s="38" t="s">
        <v>94</v>
      </c>
      <c r="AB149" s="40" t="s">
        <v>95</v>
      </c>
      <c r="AC149" s="38" t="s">
        <v>92</v>
      </c>
      <c r="AD149" s="39" t="s">
        <v>2373</v>
      </c>
      <c r="AE149" s="38" t="s">
        <v>275</v>
      </c>
      <c r="AF149" s="39" t="s">
        <v>2374</v>
      </c>
      <c r="AG149" s="38" t="s">
        <v>94</v>
      </c>
      <c r="AH149" s="39" t="s">
        <v>2375</v>
      </c>
      <c r="AI149" s="38" t="s">
        <v>94</v>
      </c>
      <c r="AJ149" s="39" t="s">
        <v>95</v>
      </c>
      <c r="AK149" s="38" t="s">
        <v>94</v>
      </c>
      <c r="AL149" s="39" t="s">
        <v>95</v>
      </c>
      <c r="AM149" s="38" t="s">
        <v>275</v>
      </c>
      <c r="AN149" s="39" t="s">
        <v>2373</v>
      </c>
      <c r="AO149" s="38" t="s">
        <v>94</v>
      </c>
      <c r="AP149" s="40" t="s">
        <v>95</v>
      </c>
      <c r="AQ149" s="38" t="s">
        <v>94</v>
      </c>
      <c r="AR149" s="40" t="s">
        <v>95</v>
      </c>
      <c r="AS149" s="38" t="s">
        <v>91</v>
      </c>
      <c r="AT149" s="39" t="s">
        <v>2376</v>
      </c>
      <c r="AU149" s="38" t="s">
        <v>275</v>
      </c>
      <c r="AV149" s="40" t="s">
        <v>2377</v>
      </c>
      <c r="AW149" s="38" t="s">
        <v>91</v>
      </c>
      <c r="AX149" s="39" t="s">
        <v>2378</v>
      </c>
      <c r="AY149" s="38" t="s">
        <v>156</v>
      </c>
      <c r="AZ149" s="39" t="s">
        <v>2379</v>
      </c>
      <c r="BA149" s="38" t="s">
        <v>91</v>
      </c>
      <c r="BB149" s="39" t="s">
        <v>2380</v>
      </c>
      <c r="BC149" s="38" t="s">
        <v>94</v>
      </c>
      <c r="BD149" s="39" t="s">
        <v>95</v>
      </c>
      <c r="BE149" s="38" t="s">
        <v>275</v>
      </c>
      <c r="BF149" s="40" t="s">
        <v>2381</v>
      </c>
      <c r="BG149" s="38" t="s">
        <v>91</v>
      </c>
      <c r="BH149" s="39" t="s">
        <v>2382</v>
      </c>
      <c r="BI149" s="38" t="s">
        <v>156</v>
      </c>
      <c r="BJ149" s="39" t="s">
        <v>2383</v>
      </c>
      <c r="BK149" s="38" t="s">
        <v>91</v>
      </c>
      <c r="BL149" s="40" t="s">
        <v>2384</v>
      </c>
      <c r="BM149" s="38" t="s">
        <v>156</v>
      </c>
      <c r="BN149" s="40" t="s">
        <v>2385</v>
      </c>
      <c r="BO149" s="38" t="s">
        <v>94</v>
      </c>
      <c r="BP149" s="39" t="s">
        <v>2386</v>
      </c>
      <c r="BQ149" s="38" t="s">
        <v>94</v>
      </c>
      <c r="BR149" s="39" t="s">
        <v>95</v>
      </c>
      <c r="BS149" s="38" t="s">
        <v>94</v>
      </c>
      <c r="BT149" s="40" t="s">
        <v>95</v>
      </c>
      <c r="BU149" s="38" t="s">
        <v>94</v>
      </c>
      <c r="BV149" s="39" t="s">
        <v>95</v>
      </c>
      <c r="BW149" s="38" t="s">
        <v>94</v>
      </c>
      <c r="BX149" s="40" t="s">
        <v>95</v>
      </c>
      <c r="BY149" s="38" t="s">
        <v>94</v>
      </c>
      <c r="BZ149" s="39" t="s">
        <v>95</v>
      </c>
      <c r="CA149" s="38" t="s">
        <v>94</v>
      </c>
      <c r="CB149" s="40" t="s">
        <v>95</v>
      </c>
      <c r="CC149" s="38" t="s">
        <v>94</v>
      </c>
      <c r="CD149" s="39" t="s">
        <v>95</v>
      </c>
      <c r="CE149" s="38" t="s">
        <v>94</v>
      </c>
      <c r="CF149" s="39" t="s">
        <v>95</v>
      </c>
      <c r="CG149" s="38" t="s">
        <v>94</v>
      </c>
      <c r="CH149" s="39" t="s">
        <v>95</v>
      </c>
      <c r="CI149" s="38" t="s">
        <v>94</v>
      </c>
      <c r="CJ149" s="39" t="s">
        <v>95</v>
      </c>
      <c r="CK149" s="38" t="s">
        <v>94</v>
      </c>
      <c r="CL149" s="39" t="s">
        <v>95</v>
      </c>
      <c r="CM149" s="38" t="s">
        <v>94</v>
      </c>
      <c r="CN149" s="39" t="s">
        <v>95</v>
      </c>
      <c r="CO149" s="38" t="s">
        <v>94</v>
      </c>
      <c r="CP149" s="39" t="s">
        <v>95</v>
      </c>
      <c r="CQ149" s="38" t="s">
        <v>94</v>
      </c>
      <c r="CR149" s="40" t="s">
        <v>95</v>
      </c>
      <c r="CS149" s="38" t="s">
        <v>94</v>
      </c>
      <c r="CT149" s="39" t="s">
        <v>95</v>
      </c>
      <c r="CU149" s="38" t="s">
        <v>94</v>
      </c>
      <c r="CV149" s="39" t="s">
        <v>95</v>
      </c>
      <c r="CW149" s="41"/>
      <c r="CX149" s="41"/>
      <c r="CY149" s="41"/>
      <c r="CZ149" s="41"/>
      <c r="DA149" s="41"/>
      <c r="DB149" s="41"/>
      <c r="DC149" s="41"/>
      <c r="DD149" s="41"/>
      <c r="DE149" s="41"/>
      <c r="DF149" s="41"/>
      <c r="DG149" s="41"/>
      <c r="DH149" s="41"/>
      <c r="DI149" s="41"/>
      <c r="DJ149" s="41"/>
      <c r="DK149" s="41"/>
      <c r="DL149" s="41"/>
      <c r="DM149" s="41"/>
      <c r="DN149" s="41"/>
      <c r="DO149" s="41"/>
      <c r="DP149" s="41"/>
      <c r="DQ149" s="41"/>
      <c r="DR149" s="41"/>
      <c r="DS149" s="41"/>
      <c r="DT149" s="41"/>
      <c r="DU149" s="41"/>
      <c r="DV149" s="41"/>
      <c r="DW149" s="92"/>
      <c r="DX149" s="37"/>
      <c r="DY149" s="37"/>
      <c r="DZ149" s="37"/>
      <c r="EA149" s="37"/>
      <c r="EB149" s="37"/>
    </row>
    <row r="150" spans="1:133" s="44" customFormat="1" ht="48.75" customHeight="1" thickBot="1">
      <c r="A150" s="33">
        <v>148</v>
      </c>
      <c r="B150" s="43"/>
      <c r="C150" s="35" t="s">
        <v>2387</v>
      </c>
      <c r="D150" s="36" t="s">
        <v>351</v>
      </c>
      <c r="E150" s="37">
        <v>360</v>
      </c>
      <c r="F150" s="37" t="s">
        <v>352</v>
      </c>
      <c r="G150" s="38" t="s">
        <v>94</v>
      </c>
      <c r="H150" s="39" t="s">
        <v>95</v>
      </c>
      <c r="I150" s="38" t="s">
        <v>94</v>
      </c>
      <c r="J150" s="39" t="s">
        <v>95</v>
      </c>
      <c r="K150" s="38" t="s">
        <v>94</v>
      </c>
      <c r="L150" s="39" t="s">
        <v>95</v>
      </c>
      <c r="M150" s="38" t="s">
        <v>94</v>
      </c>
      <c r="N150" s="39" t="s">
        <v>95</v>
      </c>
      <c r="O150" s="38" t="s">
        <v>94</v>
      </c>
      <c r="P150" s="39" t="s">
        <v>95</v>
      </c>
      <c r="Q150" s="38" t="s">
        <v>94</v>
      </c>
      <c r="R150" s="40" t="s">
        <v>2388</v>
      </c>
      <c r="S150" s="38" t="s">
        <v>94</v>
      </c>
      <c r="T150" s="39" t="s">
        <v>95</v>
      </c>
      <c r="U150" s="38" t="s">
        <v>94</v>
      </c>
      <c r="V150" s="39" t="s">
        <v>95</v>
      </c>
      <c r="W150" s="38" t="s">
        <v>99</v>
      </c>
      <c r="X150" s="40" t="s">
        <v>2389</v>
      </c>
      <c r="Y150" s="38" t="s">
        <v>94</v>
      </c>
      <c r="Z150" s="39" t="s">
        <v>95</v>
      </c>
      <c r="AA150" s="38" t="s">
        <v>94</v>
      </c>
      <c r="AB150" s="40" t="s">
        <v>95</v>
      </c>
      <c r="AC150" s="38" t="s">
        <v>94</v>
      </c>
      <c r="AD150" s="39" t="s">
        <v>95</v>
      </c>
      <c r="AE150" s="38" t="s">
        <v>94</v>
      </c>
      <c r="AF150" s="39" t="s">
        <v>2390</v>
      </c>
      <c r="AG150" s="38" t="s">
        <v>94</v>
      </c>
      <c r="AH150" s="39" t="s">
        <v>95</v>
      </c>
      <c r="AI150" s="38" t="s">
        <v>94</v>
      </c>
      <c r="AJ150" s="39" t="s">
        <v>95</v>
      </c>
      <c r="AK150" s="38" t="s">
        <v>94</v>
      </c>
      <c r="AL150" s="39" t="s">
        <v>95</v>
      </c>
      <c r="AM150" s="38" t="s">
        <v>94</v>
      </c>
      <c r="AN150" s="39" t="s">
        <v>95</v>
      </c>
      <c r="AO150" s="38" t="s">
        <v>94</v>
      </c>
      <c r="AP150" s="40" t="s">
        <v>95</v>
      </c>
      <c r="AQ150" s="38" t="s">
        <v>94</v>
      </c>
      <c r="AR150" s="40" t="s">
        <v>95</v>
      </c>
      <c r="AS150" s="38" t="s">
        <v>94</v>
      </c>
      <c r="AT150" s="39" t="s">
        <v>95</v>
      </c>
      <c r="AU150" s="38" t="s">
        <v>94</v>
      </c>
      <c r="AV150" s="40" t="s">
        <v>95</v>
      </c>
      <c r="AW150" s="38" t="s">
        <v>91</v>
      </c>
      <c r="AX150" s="39" t="s">
        <v>2391</v>
      </c>
      <c r="AY150" s="38" t="s">
        <v>99</v>
      </c>
      <c r="AZ150" s="39" t="s">
        <v>2392</v>
      </c>
      <c r="BA150" s="38" t="s">
        <v>94</v>
      </c>
      <c r="BB150" s="39" t="s">
        <v>95</v>
      </c>
      <c r="BC150" s="38" t="s">
        <v>94</v>
      </c>
      <c r="BD150" s="39" t="s">
        <v>95</v>
      </c>
      <c r="BE150" s="38" t="s">
        <v>94</v>
      </c>
      <c r="BF150" s="40" t="s">
        <v>95</v>
      </c>
      <c r="BG150" s="38" t="s">
        <v>94</v>
      </c>
      <c r="BH150" s="39" t="s">
        <v>95</v>
      </c>
      <c r="BI150" s="38" t="s">
        <v>94</v>
      </c>
      <c r="BJ150" s="39" t="s">
        <v>2393</v>
      </c>
      <c r="BK150" s="38" t="s">
        <v>94</v>
      </c>
      <c r="BL150" s="40" t="s">
        <v>95</v>
      </c>
      <c r="BM150" s="38" t="s">
        <v>91</v>
      </c>
      <c r="BN150" s="40" t="s">
        <v>2394</v>
      </c>
      <c r="BO150" s="38" t="s">
        <v>94</v>
      </c>
      <c r="BP150" s="39" t="s">
        <v>95</v>
      </c>
      <c r="BQ150" s="38" t="s">
        <v>91</v>
      </c>
      <c r="BR150" s="39" t="s">
        <v>2395</v>
      </c>
      <c r="BS150" s="38" t="s">
        <v>91</v>
      </c>
      <c r="BT150" s="40" t="s">
        <v>2396</v>
      </c>
      <c r="BU150" s="38" t="s">
        <v>91</v>
      </c>
      <c r="BV150" s="39" t="s">
        <v>2397</v>
      </c>
      <c r="BW150" s="38" t="s">
        <v>91</v>
      </c>
      <c r="BX150" s="40" t="s">
        <v>2398</v>
      </c>
      <c r="BY150" s="38" t="s">
        <v>91</v>
      </c>
      <c r="BZ150" s="39" t="s">
        <v>2399</v>
      </c>
      <c r="CA150" s="38" t="s">
        <v>94</v>
      </c>
      <c r="CB150" s="40" t="s">
        <v>2400</v>
      </c>
      <c r="CC150" s="38" t="s">
        <v>94</v>
      </c>
      <c r="CD150" s="39" t="s">
        <v>95</v>
      </c>
      <c r="CE150" s="38" t="s">
        <v>94</v>
      </c>
      <c r="CF150" s="39" t="s">
        <v>95</v>
      </c>
      <c r="CG150" s="38" t="s">
        <v>94</v>
      </c>
      <c r="CH150" s="39" t="s">
        <v>95</v>
      </c>
      <c r="CI150" s="38" t="s">
        <v>94</v>
      </c>
      <c r="CJ150" s="39" t="s">
        <v>95</v>
      </c>
      <c r="CK150" s="38" t="s">
        <v>94</v>
      </c>
      <c r="CL150" s="39" t="s">
        <v>95</v>
      </c>
      <c r="CM150" s="38" t="s">
        <v>94</v>
      </c>
      <c r="CN150" s="39" t="s">
        <v>95</v>
      </c>
      <c r="CO150" s="38" t="s">
        <v>94</v>
      </c>
      <c r="CP150" s="39" t="s">
        <v>95</v>
      </c>
      <c r="CQ150" s="38" t="s">
        <v>94</v>
      </c>
      <c r="CR150" s="40" t="s">
        <v>95</v>
      </c>
      <c r="CS150" s="38" t="s">
        <v>94</v>
      </c>
      <c r="CT150" s="39" t="s">
        <v>95</v>
      </c>
      <c r="CU150" s="38" t="s">
        <v>94</v>
      </c>
      <c r="CV150" s="39" t="s">
        <v>95</v>
      </c>
      <c r="CW150" s="41"/>
      <c r="CX150" s="41"/>
      <c r="CY150" s="41"/>
      <c r="CZ150" s="41"/>
      <c r="DA150" s="41"/>
      <c r="DB150" s="41"/>
      <c r="DC150" s="41"/>
      <c r="DD150" s="41"/>
      <c r="DE150" s="41"/>
      <c r="DF150" s="41"/>
      <c r="DG150" s="41"/>
      <c r="DH150" s="41"/>
      <c r="DI150" s="41"/>
      <c r="DJ150" s="41"/>
      <c r="DK150" s="41"/>
      <c r="DL150" s="41"/>
      <c r="DM150" s="41"/>
      <c r="DN150" s="41"/>
      <c r="DO150" s="41"/>
      <c r="DP150" s="41"/>
      <c r="DQ150" s="41"/>
      <c r="DR150" s="41"/>
      <c r="DS150" s="41"/>
      <c r="DT150" s="41"/>
      <c r="DU150" s="41"/>
      <c r="DV150" s="41"/>
      <c r="DW150" s="92" t="s">
        <v>2401</v>
      </c>
      <c r="DX150" s="37"/>
      <c r="DY150" s="37"/>
      <c r="DZ150" s="37"/>
      <c r="EA150" s="37"/>
      <c r="EB150" s="37"/>
    </row>
    <row r="151" spans="1:133" s="44" customFormat="1" ht="31.5" customHeight="1" thickBot="1">
      <c r="A151" s="33">
        <v>149</v>
      </c>
      <c r="B151" s="43"/>
      <c r="C151" s="35" t="s">
        <v>2402</v>
      </c>
      <c r="D151" s="36" t="s">
        <v>1461</v>
      </c>
      <c r="E151" s="37">
        <v>633</v>
      </c>
      <c r="F151" s="37" t="s">
        <v>88</v>
      </c>
      <c r="G151" s="38" t="s">
        <v>94</v>
      </c>
      <c r="H151" s="39" t="s">
        <v>95</v>
      </c>
      <c r="I151" s="38" t="s">
        <v>94</v>
      </c>
      <c r="J151" s="39" t="s">
        <v>95</v>
      </c>
      <c r="K151" s="38" t="s">
        <v>94</v>
      </c>
      <c r="L151" s="39" t="s">
        <v>95</v>
      </c>
      <c r="M151" s="38" t="s">
        <v>94</v>
      </c>
      <c r="N151" s="39" t="s">
        <v>95</v>
      </c>
      <c r="O151" s="38" t="s">
        <v>94</v>
      </c>
      <c r="P151" s="39" t="s">
        <v>95</v>
      </c>
      <c r="Q151" s="38" t="s">
        <v>94</v>
      </c>
      <c r="R151" s="40" t="s">
        <v>95</v>
      </c>
      <c r="S151" s="38" t="s">
        <v>94</v>
      </c>
      <c r="T151" s="39" t="s">
        <v>2403</v>
      </c>
      <c r="U151" s="38" t="s">
        <v>91</v>
      </c>
      <c r="V151" s="39" t="s">
        <v>2404</v>
      </c>
      <c r="W151" s="38" t="s">
        <v>94</v>
      </c>
      <c r="X151" s="40" t="s">
        <v>2405</v>
      </c>
      <c r="Y151" s="38" t="s">
        <v>94</v>
      </c>
      <c r="Z151" s="39" t="s">
        <v>95</v>
      </c>
      <c r="AA151" s="38" t="s">
        <v>94</v>
      </c>
      <c r="AB151" s="40" t="s">
        <v>95</v>
      </c>
      <c r="AC151" s="38" t="s">
        <v>94</v>
      </c>
      <c r="AD151" s="39" t="s">
        <v>95</v>
      </c>
      <c r="AE151" s="38" t="s">
        <v>94</v>
      </c>
      <c r="AF151" s="39" t="s">
        <v>95</v>
      </c>
      <c r="AG151" s="38" t="s">
        <v>94</v>
      </c>
      <c r="AH151" s="39" t="s">
        <v>95</v>
      </c>
      <c r="AI151" s="38" t="s">
        <v>94</v>
      </c>
      <c r="AJ151" s="39" t="s">
        <v>95</v>
      </c>
      <c r="AK151" s="38" t="s">
        <v>91</v>
      </c>
      <c r="AL151" s="39" t="s">
        <v>2406</v>
      </c>
      <c r="AM151" s="38" t="s">
        <v>94</v>
      </c>
      <c r="AN151" s="39" t="s">
        <v>95</v>
      </c>
      <c r="AO151" s="38" t="s">
        <v>94</v>
      </c>
      <c r="AP151" s="40" t="s">
        <v>95</v>
      </c>
      <c r="AQ151" s="38" t="s">
        <v>91</v>
      </c>
      <c r="AR151" s="40" t="s">
        <v>2406</v>
      </c>
      <c r="AS151" s="38" t="s">
        <v>99</v>
      </c>
      <c r="AT151" s="39" t="s">
        <v>2407</v>
      </c>
      <c r="AU151" s="38" t="s">
        <v>99</v>
      </c>
      <c r="AV151" s="40" t="s">
        <v>2408</v>
      </c>
      <c r="AW151" s="38" t="s">
        <v>94</v>
      </c>
      <c r="AX151" s="39" t="s">
        <v>2407</v>
      </c>
      <c r="AY151" s="38" t="s">
        <v>99</v>
      </c>
      <c r="AZ151" s="39" t="s">
        <v>2409</v>
      </c>
      <c r="BA151" s="38" t="s">
        <v>94</v>
      </c>
      <c r="BB151" s="39" t="s">
        <v>2407</v>
      </c>
      <c r="BC151" s="38" t="s">
        <v>94</v>
      </c>
      <c r="BD151" s="39" t="s">
        <v>95</v>
      </c>
      <c r="BE151" s="38" t="s">
        <v>94</v>
      </c>
      <c r="BF151" s="40" t="s">
        <v>95</v>
      </c>
      <c r="BG151" s="38" t="s">
        <v>94</v>
      </c>
      <c r="BH151" s="39" t="s">
        <v>95</v>
      </c>
      <c r="BI151" s="38" t="s">
        <v>94</v>
      </c>
      <c r="BJ151" s="39" t="s">
        <v>95</v>
      </c>
      <c r="BK151" s="38" t="s">
        <v>99</v>
      </c>
      <c r="BL151" s="40" t="s">
        <v>2410</v>
      </c>
      <c r="BM151" s="38" t="s">
        <v>99</v>
      </c>
      <c r="BN151" s="40" t="s">
        <v>2411</v>
      </c>
      <c r="BO151" s="38" t="s">
        <v>94</v>
      </c>
      <c r="BP151" s="39" t="s">
        <v>95</v>
      </c>
      <c r="BQ151" s="38" t="s">
        <v>91</v>
      </c>
      <c r="BR151" s="39" t="s">
        <v>2412</v>
      </c>
      <c r="BS151" s="38" t="s">
        <v>91</v>
      </c>
      <c r="BT151" s="39" t="s">
        <v>2412</v>
      </c>
      <c r="BU151" s="38" t="s">
        <v>91</v>
      </c>
      <c r="BV151" s="39" t="s">
        <v>2412</v>
      </c>
      <c r="BW151" s="38" t="s">
        <v>91</v>
      </c>
      <c r="BX151" s="39" t="s">
        <v>2412</v>
      </c>
      <c r="BY151" s="38" t="s">
        <v>91</v>
      </c>
      <c r="BZ151" s="39" t="s">
        <v>2412</v>
      </c>
      <c r="CA151" s="38" t="s">
        <v>94</v>
      </c>
      <c r="CB151" s="40" t="s">
        <v>95</v>
      </c>
      <c r="CC151" s="38" t="s">
        <v>99</v>
      </c>
      <c r="CD151" s="39" t="s">
        <v>2413</v>
      </c>
      <c r="CE151" s="38" t="s">
        <v>99</v>
      </c>
      <c r="CF151" s="39" t="s">
        <v>1476</v>
      </c>
      <c r="CG151" s="38" t="s">
        <v>94</v>
      </c>
      <c r="CH151" s="39" t="s">
        <v>95</v>
      </c>
      <c r="CI151" s="38" t="s">
        <v>91</v>
      </c>
      <c r="CJ151" s="39" t="s">
        <v>2414</v>
      </c>
      <c r="CK151" s="38" t="s">
        <v>94</v>
      </c>
      <c r="CL151" s="39" t="s">
        <v>95</v>
      </c>
      <c r="CM151" s="38" t="s">
        <v>94</v>
      </c>
      <c r="CN151" s="39" t="s">
        <v>95</v>
      </c>
      <c r="CO151" s="38" t="s">
        <v>94</v>
      </c>
      <c r="CP151" s="39" t="s">
        <v>95</v>
      </c>
      <c r="CQ151" s="38" t="s">
        <v>94</v>
      </c>
      <c r="CR151" s="40" t="s">
        <v>95</v>
      </c>
      <c r="CS151" s="38" t="s">
        <v>94</v>
      </c>
      <c r="CT151" s="39" t="s">
        <v>95</v>
      </c>
      <c r="CU151" s="38" t="s">
        <v>156</v>
      </c>
      <c r="CV151" s="39" t="s">
        <v>2415</v>
      </c>
      <c r="CW151" s="41"/>
      <c r="CX151" s="41"/>
      <c r="CY151" s="41"/>
      <c r="CZ151" s="41"/>
      <c r="DA151" s="41"/>
      <c r="DB151" s="41"/>
      <c r="DC151" s="41"/>
      <c r="DD151" s="41"/>
      <c r="DE151" s="41"/>
      <c r="DF151" s="41"/>
      <c r="DG151" s="41"/>
      <c r="DH151" s="41"/>
      <c r="DI151" s="41"/>
      <c r="DJ151" s="41"/>
      <c r="DK151" s="41"/>
      <c r="DL151" s="41"/>
      <c r="DM151" s="41"/>
      <c r="DN151" s="41"/>
      <c r="DO151" s="41"/>
      <c r="DP151" s="41"/>
      <c r="DQ151" s="41"/>
      <c r="DR151" s="41"/>
      <c r="DS151" s="41"/>
      <c r="DT151" s="41"/>
      <c r="DU151" s="41"/>
      <c r="DV151" s="41"/>
      <c r="DW151" s="92" t="s">
        <v>2416</v>
      </c>
      <c r="DX151" s="37"/>
      <c r="DY151" s="37"/>
      <c r="DZ151" s="37"/>
      <c r="EA151" s="37"/>
      <c r="EB151" s="37"/>
      <c r="EC151" s="50" t="s">
        <v>2417</v>
      </c>
    </row>
    <row r="152" spans="1:133" s="44" customFormat="1" ht="31.5" customHeight="1" thickBot="1">
      <c r="A152" s="33">
        <v>150</v>
      </c>
      <c r="B152" s="43"/>
      <c r="C152" s="35" t="s">
        <v>2418</v>
      </c>
      <c r="D152" s="36" t="s">
        <v>143</v>
      </c>
      <c r="E152" s="37">
        <v>632</v>
      </c>
      <c r="F152" s="37" t="s">
        <v>144</v>
      </c>
      <c r="G152" s="38" t="s">
        <v>94</v>
      </c>
      <c r="H152" s="39" t="s">
        <v>95</v>
      </c>
      <c r="I152" s="38" t="s">
        <v>94</v>
      </c>
      <c r="J152" s="39" t="s">
        <v>95</v>
      </c>
      <c r="K152" s="38" t="s">
        <v>94</v>
      </c>
      <c r="L152" s="39" t="s">
        <v>95</v>
      </c>
      <c r="M152" s="38" t="s">
        <v>94</v>
      </c>
      <c r="N152" s="39" t="s">
        <v>95</v>
      </c>
      <c r="O152" s="38" t="s">
        <v>94</v>
      </c>
      <c r="P152" s="39" t="s">
        <v>95</v>
      </c>
      <c r="Q152" s="38" t="s">
        <v>94</v>
      </c>
      <c r="R152" s="40" t="s">
        <v>95</v>
      </c>
      <c r="S152" s="38" t="s">
        <v>94</v>
      </c>
      <c r="T152" s="39" t="s">
        <v>95</v>
      </c>
      <c r="U152" s="38" t="s">
        <v>91</v>
      </c>
      <c r="V152" s="39" t="s">
        <v>2419</v>
      </c>
      <c r="W152" s="38" t="s">
        <v>94</v>
      </c>
      <c r="X152" s="40" t="s">
        <v>213</v>
      </c>
      <c r="Y152" s="38" t="s">
        <v>94</v>
      </c>
      <c r="Z152" s="39" t="s">
        <v>95</v>
      </c>
      <c r="AA152" s="38" t="s">
        <v>94</v>
      </c>
      <c r="AB152" s="40" t="s">
        <v>95</v>
      </c>
      <c r="AC152" s="38" t="s">
        <v>94</v>
      </c>
      <c r="AD152" s="39" t="s">
        <v>95</v>
      </c>
      <c r="AE152" s="38" t="s">
        <v>94</v>
      </c>
      <c r="AF152" s="39" t="s">
        <v>95</v>
      </c>
      <c r="AG152" s="38" t="s">
        <v>94</v>
      </c>
      <c r="AH152" s="39" t="s">
        <v>95</v>
      </c>
      <c r="AI152" s="38" t="s">
        <v>94</v>
      </c>
      <c r="AJ152" s="39" t="s">
        <v>95</v>
      </c>
      <c r="AK152" s="38" t="s">
        <v>94</v>
      </c>
      <c r="AL152" s="39" t="s">
        <v>95</v>
      </c>
      <c r="AM152" s="38" t="s">
        <v>94</v>
      </c>
      <c r="AN152" s="39" t="s">
        <v>95</v>
      </c>
      <c r="AO152" s="38" t="s">
        <v>94</v>
      </c>
      <c r="AP152" s="40" t="s">
        <v>95</v>
      </c>
      <c r="AQ152" s="38" t="s">
        <v>91</v>
      </c>
      <c r="AR152" s="40" t="s">
        <v>215</v>
      </c>
      <c r="AS152" s="38" t="s">
        <v>99</v>
      </c>
      <c r="AT152" s="39" t="s">
        <v>2420</v>
      </c>
      <c r="AU152" s="38" t="s">
        <v>99</v>
      </c>
      <c r="AV152" s="40" t="s">
        <v>2420</v>
      </c>
      <c r="AW152" s="38" t="s">
        <v>99</v>
      </c>
      <c r="AX152" s="39" t="s">
        <v>2421</v>
      </c>
      <c r="AY152" s="38" t="s">
        <v>99</v>
      </c>
      <c r="AZ152" s="39" t="s">
        <v>2421</v>
      </c>
      <c r="BA152" s="38" t="s">
        <v>94</v>
      </c>
      <c r="BB152" s="39" t="s">
        <v>95</v>
      </c>
      <c r="BC152" s="38" t="s">
        <v>94</v>
      </c>
      <c r="BD152" s="39" t="s">
        <v>95</v>
      </c>
      <c r="BE152" s="38" t="s">
        <v>94</v>
      </c>
      <c r="BF152" s="40" t="s">
        <v>95</v>
      </c>
      <c r="BG152" s="38" t="s">
        <v>99</v>
      </c>
      <c r="BH152" s="39" t="s">
        <v>2421</v>
      </c>
      <c r="BI152" s="38" t="s">
        <v>99</v>
      </c>
      <c r="BJ152" s="39" t="s">
        <v>2421</v>
      </c>
      <c r="BK152" s="38" t="s">
        <v>99</v>
      </c>
      <c r="BL152" s="40" t="s">
        <v>2421</v>
      </c>
      <c r="BM152" s="38" t="s">
        <v>99</v>
      </c>
      <c r="BN152" s="40" t="s">
        <v>2421</v>
      </c>
      <c r="BO152" s="38" t="s">
        <v>94</v>
      </c>
      <c r="BP152" s="39" t="s">
        <v>95</v>
      </c>
      <c r="BQ152" s="38" t="s">
        <v>91</v>
      </c>
      <c r="BR152" s="39" t="s">
        <v>2422</v>
      </c>
      <c r="BS152" s="38" t="s">
        <v>91</v>
      </c>
      <c r="BT152" s="40" t="s">
        <v>2423</v>
      </c>
      <c r="BU152" s="38" t="s">
        <v>99</v>
      </c>
      <c r="BV152" s="39" t="s">
        <v>2424</v>
      </c>
      <c r="BW152" s="38" t="s">
        <v>92</v>
      </c>
      <c r="BX152" s="40" t="s">
        <v>2425</v>
      </c>
      <c r="BY152" s="38" t="s">
        <v>91</v>
      </c>
      <c r="BZ152" s="39" t="s">
        <v>2426</v>
      </c>
      <c r="CA152" s="38" t="s">
        <v>94</v>
      </c>
      <c r="CB152" s="40" t="s">
        <v>95</v>
      </c>
      <c r="CC152" s="38" t="s">
        <v>94</v>
      </c>
      <c r="CD152" s="39" t="s">
        <v>95</v>
      </c>
      <c r="CE152" s="38" t="s">
        <v>94</v>
      </c>
      <c r="CF152" s="39" t="s">
        <v>95</v>
      </c>
      <c r="CG152" s="38" t="s">
        <v>94</v>
      </c>
      <c r="CH152" s="39" t="s">
        <v>95</v>
      </c>
      <c r="CI152" s="38" t="s">
        <v>94</v>
      </c>
      <c r="CJ152" s="39" t="s">
        <v>2427</v>
      </c>
      <c r="CK152" s="38" t="s">
        <v>94</v>
      </c>
      <c r="CL152" s="39" t="s">
        <v>95</v>
      </c>
      <c r="CM152" s="38" t="s">
        <v>91</v>
      </c>
      <c r="CN152" s="39" t="s">
        <v>2428</v>
      </c>
      <c r="CO152" s="38" t="s">
        <v>94</v>
      </c>
      <c r="CP152" s="39" t="s">
        <v>95</v>
      </c>
      <c r="CQ152" s="38" t="s">
        <v>94</v>
      </c>
      <c r="CR152" s="40" t="s">
        <v>95</v>
      </c>
      <c r="CS152" s="38" t="s">
        <v>94</v>
      </c>
      <c r="CT152" s="39" t="s">
        <v>95</v>
      </c>
      <c r="CU152" s="38" t="s">
        <v>91</v>
      </c>
      <c r="CV152" s="39" t="s">
        <v>2429</v>
      </c>
      <c r="CW152" s="41"/>
      <c r="CX152" s="41"/>
      <c r="CY152" s="41"/>
      <c r="CZ152" s="41"/>
      <c r="DA152" s="41"/>
      <c r="DB152" s="41"/>
      <c r="DC152" s="41"/>
      <c r="DD152" s="41"/>
      <c r="DE152" s="41"/>
      <c r="DF152" s="41"/>
      <c r="DG152" s="41"/>
      <c r="DH152" s="41"/>
      <c r="DI152" s="41"/>
      <c r="DJ152" s="41"/>
      <c r="DK152" s="41"/>
      <c r="DL152" s="41"/>
      <c r="DM152" s="41"/>
      <c r="DN152" s="41"/>
      <c r="DO152" s="41"/>
      <c r="DP152" s="41"/>
      <c r="DQ152" s="41"/>
      <c r="DR152" s="41"/>
      <c r="DS152" s="41"/>
      <c r="DT152" s="41"/>
      <c r="DU152" s="41"/>
      <c r="DV152" s="41"/>
      <c r="DW152" s="92" t="s">
        <v>2430</v>
      </c>
      <c r="DX152" s="37"/>
      <c r="DY152" s="37"/>
      <c r="DZ152" s="37"/>
      <c r="EA152" s="37"/>
      <c r="EB152" s="37"/>
      <c r="EC152" s="44" t="s">
        <v>2431</v>
      </c>
    </row>
    <row r="153" spans="1:133" s="42" customFormat="1" ht="31.5" customHeight="1" thickBot="1">
      <c r="A153" s="33">
        <v>151</v>
      </c>
      <c r="B153" s="43"/>
      <c r="C153" s="35" t="s">
        <v>2432</v>
      </c>
      <c r="D153" s="36" t="s">
        <v>143</v>
      </c>
      <c r="E153" s="37">
        <v>313</v>
      </c>
      <c r="F153" s="37" t="s">
        <v>352</v>
      </c>
      <c r="G153" s="38" t="s">
        <v>94</v>
      </c>
      <c r="H153" s="39" t="s">
        <v>95</v>
      </c>
      <c r="I153" s="38" t="s">
        <v>94</v>
      </c>
      <c r="J153" s="39" t="s">
        <v>95</v>
      </c>
      <c r="K153" s="38" t="s">
        <v>94</v>
      </c>
      <c r="L153" s="39" t="s">
        <v>95</v>
      </c>
      <c r="M153" s="38" t="s">
        <v>94</v>
      </c>
      <c r="N153" s="39" t="s">
        <v>95</v>
      </c>
      <c r="O153" s="38" t="s">
        <v>94</v>
      </c>
      <c r="P153" s="39" t="s">
        <v>95</v>
      </c>
      <c r="Q153" s="38" t="s">
        <v>94</v>
      </c>
      <c r="R153" s="40" t="s">
        <v>95</v>
      </c>
      <c r="S153" s="38" t="s">
        <v>91</v>
      </c>
      <c r="T153" s="39" t="s">
        <v>2433</v>
      </c>
      <c r="U153" s="38" t="s">
        <v>91</v>
      </c>
      <c r="V153" s="39" t="s">
        <v>1952</v>
      </c>
      <c r="W153" s="38" t="s">
        <v>91</v>
      </c>
      <c r="X153" s="40" t="s">
        <v>1952</v>
      </c>
      <c r="Y153" s="38" t="s">
        <v>94</v>
      </c>
      <c r="Z153" s="39" t="s">
        <v>95</v>
      </c>
      <c r="AA153" s="38" t="s">
        <v>94</v>
      </c>
      <c r="AB153" s="40" t="s">
        <v>95</v>
      </c>
      <c r="AC153" s="38" t="s">
        <v>94</v>
      </c>
      <c r="AD153" s="39" t="s">
        <v>2434</v>
      </c>
      <c r="AE153" s="38" t="s">
        <v>94</v>
      </c>
      <c r="AF153" s="39" t="s">
        <v>2435</v>
      </c>
      <c r="AG153" s="38" t="s">
        <v>94</v>
      </c>
      <c r="AH153" s="39" t="s">
        <v>2435</v>
      </c>
      <c r="AI153" s="38" t="s">
        <v>94</v>
      </c>
      <c r="AJ153" s="39" t="s">
        <v>95</v>
      </c>
      <c r="AK153" s="38" t="s">
        <v>94</v>
      </c>
      <c r="AL153" s="39" t="s">
        <v>95</v>
      </c>
      <c r="AM153" s="38" t="s">
        <v>94</v>
      </c>
      <c r="AN153" s="39" t="s">
        <v>95</v>
      </c>
      <c r="AO153" s="38" t="s">
        <v>94</v>
      </c>
      <c r="AP153" s="40" t="s">
        <v>95</v>
      </c>
      <c r="AQ153" s="38" t="s">
        <v>91</v>
      </c>
      <c r="AR153" s="40" t="s">
        <v>2436</v>
      </c>
      <c r="AS153" s="38" t="s">
        <v>92</v>
      </c>
      <c r="AT153" s="39" t="s">
        <v>2437</v>
      </c>
      <c r="AU153" s="38" t="s">
        <v>99</v>
      </c>
      <c r="AV153" s="40" t="s">
        <v>2438</v>
      </c>
      <c r="AW153" s="38" t="s">
        <v>99</v>
      </c>
      <c r="AX153" s="39" t="s">
        <v>2437</v>
      </c>
      <c r="AY153" s="38" t="s">
        <v>99</v>
      </c>
      <c r="AZ153" s="39" t="s">
        <v>2439</v>
      </c>
      <c r="BA153" s="38" t="s">
        <v>94</v>
      </c>
      <c r="BB153" s="39" t="s">
        <v>1955</v>
      </c>
      <c r="BC153" s="38" t="s">
        <v>94</v>
      </c>
      <c r="BD153" s="39" t="s">
        <v>95</v>
      </c>
      <c r="BE153" s="38" t="s">
        <v>94</v>
      </c>
      <c r="BF153" s="40" t="s">
        <v>95</v>
      </c>
      <c r="BG153" s="38" t="s">
        <v>94</v>
      </c>
      <c r="BH153" s="39" t="s">
        <v>95</v>
      </c>
      <c r="BI153" s="38" t="s">
        <v>91</v>
      </c>
      <c r="BJ153" s="39" t="s">
        <v>1956</v>
      </c>
      <c r="BK153" s="38" t="s">
        <v>99</v>
      </c>
      <c r="BL153" s="40" t="s">
        <v>2437</v>
      </c>
      <c r="BM153" s="38" t="s">
        <v>91</v>
      </c>
      <c r="BN153" s="40" t="s">
        <v>2440</v>
      </c>
      <c r="BO153" s="38" t="s">
        <v>94</v>
      </c>
      <c r="BP153" s="39" t="s">
        <v>95</v>
      </c>
      <c r="BQ153" s="38" t="s">
        <v>156</v>
      </c>
      <c r="BR153" s="39" t="s">
        <v>1957</v>
      </c>
      <c r="BS153" s="38" t="s">
        <v>91</v>
      </c>
      <c r="BT153" s="40" t="s">
        <v>2441</v>
      </c>
      <c r="BU153" s="38" t="s">
        <v>156</v>
      </c>
      <c r="BV153" s="39" t="s">
        <v>1959</v>
      </c>
      <c r="BW153" s="38" t="s">
        <v>275</v>
      </c>
      <c r="BX153" s="40" t="s">
        <v>1960</v>
      </c>
      <c r="BY153" s="38" t="s">
        <v>156</v>
      </c>
      <c r="BZ153" s="39" t="s">
        <v>1961</v>
      </c>
      <c r="CA153" s="38" t="s">
        <v>94</v>
      </c>
      <c r="CB153" s="40" t="s">
        <v>95</v>
      </c>
      <c r="CC153" s="38" t="s">
        <v>99</v>
      </c>
      <c r="CD153" s="39" t="s">
        <v>1962</v>
      </c>
      <c r="CE153" s="38" t="s">
        <v>94</v>
      </c>
      <c r="CF153" s="39" t="s">
        <v>95</v>
      </c>
      <c r="CG153" s="38" t="s">
        <v>94</v>
      </c>
      <c r="CH153" s="39" t="s">
        <v>95</v>
      </c>
      <c r="CI153" s="38" t="s">
        <v>94</v>
      </c>
      <c r="CJ153" s="39" t="s">
        <v>95</v>
      </c>
      <c r="CK153" s="38" t="s">
        <v>94</v>
      </c>
      <c r="CL153" s="39" t="s">
        <v>95</v>
      </c>
      <c r="CM153" s="38" t="s">
        <v>94</v>
      </c>
      <c r="CN153" s="39" t="s">
        <v>95</v>
      </c>
      <c r="CO153" s="38" t="s">
        <v>94</v>
      </c>
      <c r="CP153" s="39" t="s">
        <v>95</v>
      </c>
      <c r="CQ153" s="38" t="s">
        <v>94</v>
      </c>
      <c r="CR153" s="40" t="s">
        <v>95</v>
      </c>
      <c r="CS153" s="38" t="s">
        <v>94</v>
      </c>
      <c r="CT153" s="39" t="s">
        <v>95</v>
      </c>
      <c r="CU153" s="38" t="s">
        <v>94</v>
      </c>
      <c r="CV153" s="39" t="s">
        <v>95</v>
      </c>
      <c r="CW153" s="41"/>
      <c r="CX153" s="41"/>
      <c r="CY153" s="41"/>
      <c r="CZ153" s="41"/>
      <c r="DA153" s="41"/>
      <c r="DB153" s="41"/>
      <c r="DC153" s="41"/>
      <c r="DD153" s="41"/>
      <c r="DE153" s="41"/>
      <c r="DF153" s="41"/>
      <c r="DG153" s="41"/>
      <c r="DH153" s="41"/>
      <c r="DI153" s="41"/>
      <c r="DJ153" s="41"/>
      <c r="DK153" s="41"/>
      <c r="DL153" s="41"/>
      <c r="DM153" s="41"/>
      <c r="DN153" s="41"/>
      <c r="DO153" s="41"/>
      <c r="DP153" s="41"/>
      <c r="DQ153" s="41"/>
      <c r="DR153" s="41"/>
      <c r="DS153" s="41"/>
      <c r="DT153" s="41"/>
      <c r="DU153" s="41"/>
      <c r="DV153" s="41"/>
      <c r="DW153" s="92" t="s">
        <v>2442</v>
      </c>
      <c r="DX153" s="37"/>
      <c r="DY153" s="37"/>
      <c r="DZ153" s="37"/>
      <c r="EA153" s="37"/>
      <c r="EB153" s="37"/>
    </row>
    <row r="154" spans="1:133" s="44" customFormat="1" ht="31.5" customHeight="1" thickBot="1">
      <c r="A154" s="33">
        <v>152</v>
      </c>
      <c r="B154" s="43"/>
      <c r="C154" s="35" t="s">
        <v>2443</v>
      </c>
      <c r="D154" s="36" t="s">
        <v>143</v>
      </c>
      <c r="E154" s="37">
        <v>634</v>
      </c>
      <c r="F154" s="37" t="s">
        <v>144</v>
      </c>
      <c r="G154" s="38" t="s">
        <v>156</v>
      </c>
      <c r="H154" s="39" t="s">
        <v>2444</v>
      </c>
      <c r="I154" s="38" t="s">
        <v>156</v>
      </c>
      <c r="J154" s="39" t="s">
        <v>2445</v>
      </c>
      <c r="K154" s="38" t="s">
        <v>156</v>
      </c>
      <c r="L154" s="39" t="s">
        <v>2444</v>
      </c>
      <c r="M154" s="38" t="s">
        <v>94</v>
      </c>
      <c r="N154" s="39" t="s">
        <v>95</v>
      </c>
      <c r="O154" s="38" t="s">
        <v>94</v>
      </c>
      <c r="P154" s="39" t="s">
        <v>95</v>
      </c>
      <c r="Q154" s="38" t="s">
        <v>94</v>
      </c>
      <c r="R154" s="40" t="s">
        <v>95</v>
      </c>
      <c r="S154" s="38" t="s">
        <v>156</v>
      </c>
      <c r="T154" s="39" t="s">
        <v>2446</v>
      </c>
      <c r="U154" s="38" t="s">
        <v>94</v>
      </c>
      <c r="V154" s="39" t="s">
        <v>95</v>
      </c>
      <c r="W154" s="38" t="s">
        <v>94</v>
      </c>
      <c r="X154" s="40" t="s">
        <v>95</v>
      </c>
      <c r="Y154" s="38" t="s">
        <v>94</v>
      </c>
      <c r="Z154" s="39" t="s">
        <v>95</v>
      </c>
      <c r="AA154" s="38" t="s">
        <v>94</v>
      </c>
      <c r="AB154" s="40" t="s">
        <v>95</v>
      </c>
      <c r="AC154" s="38" t="s">
        <v>94</v>
      </c>
      <c r="AD154" s="39" t="s">
        <v>2447</v>
      </c>
      <c r="AE154" s="38" t="s">
        <v>94</v>
      </c>
      <c r="AF154" s="39" t="s">
        <v>2447</v>
      </c>
      <c r="AG154" s="38" t="s">
        <v>94</v>
      </c>
      <c r="AH154" s="39" t="s">
        <v>2447</v>
      </c>
      <c r="AI154" s="38" t="s">
        <v>94</v>
      </c>
      <c r="AJ154" s="39" t="s">
        <v>95</v>
      </c>
      <c r="AK154" s="38" t="s">
        <v>91</v>
      </c>
      <c r="AL154" s="39" t="s">
        <v>2448</v>
      </c>
      <c r="AM154" s="38" t="s">
        <v>94</v>
      </c>
      <c r="AN154" s="39" t="s">
        <v>95</v>
      </c>
      <c r="AO154" s="38" t="s">
        <v>94</v>
      </c>
      <c r="AP154" s="40" t="s">
        <v>95</v>
      </c>
      <c r="AQ154" s="38" t="s">
        <v>94</v>
      </c>
      <c r="AR154" s="40" t="s">
        <v>2448</v>
      </c>
      <c r="AS154" s="38" t="s">
        <v>99</v>
      </c>
      <c r="AT154" s="39" t="s">
        <v>2449</v>
      </c>
      <c r="AU154" s="38" t="s">
        <v>99</v>
      </c>
      <c r="AV154" s="40" t="s">
        <v>2450</v>
      </c>
      <c r="AW154" s="38" t="s">
        <v>99</v>
      </c>
      <c r="AX154" s="39" t="s">
        <v>2451</v>
      </c>
      <c r="AY154" s="38" t="s">
        <v>99</v>
      </c>
      <c r="AZ154" s="39" t="s">
        <v>2452</v>
      </c>
      <c r="BA154" s="38" t="s">
        <v>94</v>
      </c>
      <c r="BB154" s="39" t="s">
        <v>95</v>
      </c>
      <c r="BC154" s="38" t="s">
        <v>94</v>
      </c>
      <c r="BD154" s="39" t="s">
        <v>95</v>
      </c>
      <c r="BE154" s="38" t="s">
        <v>94</v>
      </c>
      <c r="BF154" s="40" t="s">
        <v>95</v>
      </c>
      <c r="BG154" s="38" t="s">
        <v>94</v>
      </c>
      <c r="BH154" s="39" t="s">
        <v>2453</v>
      </c>
      <c r="BI154" s="38" t="s">
        <v>94</v>
      </c>
      <c r="BJ154" s="39" t="s">
        <v>2454</v>
      </c>
      <c r="BK154" s="38" t="s">
        <v>99</v>
      </c>
      <c r="BL154" s="40" t="s">
        <v>2455</v>
      </c>
      <c r="BM154" s="38" t="s">
        <v>99</v>
      </c>
      <c r="BN154" s="40" t="s">
        <v>2454</v>
      </c>
      <c r="BO154" s="38" t="s">
        <v>94</v>
      </c>
      <c r="BP154" s="39" t="s">
        <v>95</v>
      </c>
      <c r="BQ154" s="38" t="s">
        <v>156</v>
      </c>
      <c r="BR154" s="39" t="s">
        <v>2456</v>
      </c>
      <c r="BS154" s="38" t="s">
        <v>94</v>
      </c>
      <c r="BT154" s="40" t="s">
        <v>95</v>
      </c>
      <c r="BU154" s="38" t="s">
        <v>156</v>
      </c>
      <c r="BV154" s="39" t="s">
        <v>2457</v>
      </c>
      <c r="BW154" s="38" t="s">
        <v>156</v>
      </c>
      <c r="BX154" s="40" t="s">
        <v>2458</v>
      </c>
      <c r="BY154" s="38" t="s">
        <v>156</v>
      </c>
      <c r="BZ154" s="39" t="s">
        <v>2459</v>
      </c>
      <c r="CA154" s="38" t="s">
        <v>156</v>
      </c>
      <c r="CB154" s="40" t="s">
        <v>2460</v>
      </c>
      <c r="CC154" s="38" t="s">
        <v>94</v>
      </c>
      <c r="CD154" s="39" t="s">
        <v>95</v>
      </c>
      <c r="CE154" s="38" t="s">
        <v>94</v>
      </c>
      <c r="CF154" s="39" t="s">
        <v>95</v>
      </c>
      <c r="CG154" s="38" t="s">
        <v>94</v>
      </c>
      <c r="CH154" s="39" t="s">
        <v>95</v>
      </c>
      <c r="CI154" s="38" t="s">
        <v>94</v>
      </c>
      <c r="CJ154" s="39" t="s">
        <v>95</v>
      </c>
      <c r="CK154" s="38" t="s">
        <v>94</v>
      </c>
      <c r="CL154" s="39" t="s">
        <v>95</v>
      </c>
      <c r="CM154" s="38" t="s">
        <v>94</v>
      </c>
      <c r="CN154" s="39" t="s">
        <v>95</v>
      </c>
      <c r="CO154" s="38" t="s">
        <v>94</v>
      </c>
      <c r="CP154" s="39" t="s">
        <v>95</v>
      </c>
      <c r="CQ154" s="38" t="s">
        <v>94</v>
      </c>
      <c r="CR154" s="40" t="s">
        <v>95</v>
      </c>
      <c r="CS154" s="38" t="s">
        <v>94</v>
      </c>
      <c r="CT154" s="39" t="s">
        <v>95</v>
      </c>
      <c r="CU154" s="38" t="s">
        <v>91</v>
      </c>
      <c r="CV154" s="94" t="s">
        <v>2461</v>
      </c>
      <c r="CW154" s="41"/>
      <c r="CX154" s="41"/>
      <c r="CY154" s="41"/>
      <c r="CZ154" s="41"/>
      <c r="DA154" s="41"/>
      <c r="DB154" s="41"/>
      <c r="DC154" s="41"/>
      <c r="DD154" s="41"/>
      <c r="DE154" s="41"/>
      <c r="DF154" s="41"/>
      <c r="DG154" s="41"/>
      <c r="DH154" s="41"/>
      <c r="DI154" s="41"/>
      <c r="DJ154" s="41"/>
      <c r="DK154" s="41"/>
      <c r="DL154" s="41"/>
      <c r="DM154" s="41"/>
      <c r="DN154" s="41"/>
      <c r="DO154" s="41"/>
      <c r="DP154" s="41"/>
      <c r="DQ154" s="41"/>
      <c r="DR154" s="41"/>
      <c r="DS154" s="41"/>
      <c r="DT154" s="41"/>
      <c r="DU154" s="41"/>
      <c r="DV154" s="41"/>
      <c r="DW154" s="92"/>
      <c r="DX154" s="37"/>
      <c r="DY154" s="37"/>
      <c r="DZ154" s="37"/>
      <c r="EA154" s="37"/>
      <c r="EB154" s="37"/>
      <c r="EC154" s="50" t="s">
        <v>2462</v>
      </c>
    </row>
    <row r="155" spans="1:133" s="44" customFormat="1" ht="31.5" customHeight="1" thickBot="1">
      <c r="A155" s="33">
        <v>153</v>
      </c>
      <c r="B155" s="43"/>
      <c r="C155" s="35" t="s">
        <v>2463</v>
      </c>
      <c r="D155" s="36" t="s">
        <v>143</v>
      </c>
      <c r="E155" s="37">
        <v>629</v>
      </c>
      <c r="F155" s="37" t="s">
        <v>144</v>
      </c>
      <c r="G155" s="38" t="s">
        <v>94</v>
      </c>
      <c r="H155" s="39" t="s">
        <v>2464</v>
      </c>
      <c r="I155" s="38" t="s">
        <v>94</v>
      </c>
      <c r="J155" s="39" t="s">
        <v>2464</v>
      </c>
      <c r="K155" s="38" t="s">
        <v>94</v>
      </c>
      <c r="L155" s="39" t="s">
        <v>2464</v>
      </c>
      <c r="M155" s="38" t="s">
        <v>94</v>
      </c>
      <c r="N155" s="39" t="s">
        <v>95</v>
      </c>
      <c r="O155" s="38" t="s">
        <v>94</v>
      </c>
      <c r="P155" s="39" t="s">
        <v>95</v>
      </c>
      <c r="Q155" s="38" t="s">
        <v>94</v>
      </c>
      <c r="R155" s="40" t="s">
        <v>95</v>
      </c>
      <c r="S155" s="38" t="s">
        <v>91</v>
      </c>
      <c r="T155" s="39" t="s">
        <v>2465</v>
      </c>
      <c r="U155" s="38" t="s">
        <v>91</v>
      </c>
      <c r="V155" s="39" t="s">
        <v>2419</v>
      </c>
      <c r="W155" s="38" t="s">
        <v>94</v>
      </c>
      <c r="X155" s="40" t="s">
        <v>213</v>
      </c>
      <c r="Y155" s="38" t="s">
        <v>94</v>
      </c>
      <c r="Z155" s="39" t="s">
        <v>95</v>
      </c>
      <c r="AA155" s="38" t="s">
        <v>94</v>
      </c>
      <c r="AB155" s="40" t="s">
        <v>95</v>
      </c>
      <c r="AC155" s="38" t="s">
        <v>94</v>
      </c>
      <c r="AD155" s="39" t="s">
        <v>95</v>
      </c>
      <c r="AE155" s="38" t="s">
        <v>94</v>
      </c>
      <c r="AF155" s="39" t="s">
        <v>2466</v>
      </c>
      <c r="AG155" s="38" t="s">
        <v>94</v>
      </c>
      <c r="AH155" s="39" t="s">
        <v>95</v>
      </c>
      <c r="AI155" s="38" t="s">
        <v>94</v>
      </c>
      <c r="AJ155" s="39" t="s">
        <v>95</v>
      </c>
      <c r="AK155" s="38" t="s">
        <v>94</v>
      </c>
      <c r="AL155" s="39" t="s">
        <v>95</v>
      </c>
      <c r="AM155" s="38" t="s">
        <v>94</v>
      </c>
      <c r="AN155" s="39" t="s">
        <v>95</v>
      </c>
      <c r="AO155" s="38" t="s">
        <v>94</v>
      </c>
      <c r="AP155" s="40" t="s">
        <v>95</v>
      </c>
      <c r="AQ155" s="38" t="s">
        <v>91</v>
      </c>
      <c r="AR155" s="40" t="s">
        <v>215</v>
      </c>
      <c r="AS155" s="38" t="s">
        <v>99</v>
      </c>
      <c r="AT155" s="39" t="s">
        <v>2467</v>
      </c>
      <c r="AU155" s="38" t="s">
        <v>99</v>
      </c>
      <c r="AV155" s="40" t="s">
        <v>2467</v>
      </c>
      <c r="AW155" s="38" t="s">
        <v>99</v>
      </c>
      <c r="AX155" s="39" t="s">
        <v>2468</v>
      </c>
      <c r="AY155" s="38" t="s">
        <v>99</v>
      </c>
      <c r="AZ155" s="39" t="s">
        <v>2469</v>
      </c>
      <c r="BA155" s="38" t="s">
        <v>94</v>
      </c>
      <c r="BB155" s="39" t="s">
        <v>95</v>
      </c>
      <c r="BC155" s="38" t="s">
        <v>94</v>
      </c>
      <c r="BD155" s="39" t="s">
        <v>95</v>
      </c>
      <c r="BE155" s="38" t="s">
        <v>94</v>
      </c>
      <c r="BF155" s="40" t="s">
        <v>95</v>
      </c>
      <c r="BG155" s="38" t="s">
        <v>99</v>
      </c>
      <c r="BH155" s="39" t="s">
        <v>2468</v>
      </c>
      <c r="BI155" s="38" t="s">
        <v>99</v>
      </c>
      <c r="BJ155" s="39" t="s">
        <v>2469</v>
      </c>
      <c r="BK155" s="38" t="s">
        <v>99</v>
      </c>
      <c r="BL155" s="40" t="s">
        <v>2468</v>
      </c>
      <c r="BM155" s="38" t="s">
        <v>99</v>
      </c>
      <c r="BN155" s="40" t="s">
        <v>2469</v>
      </c>
      <c r="BO155" s="38" t="s">
        <v>94</v>
      </c>
      <c r="BP155" s="39" t="s">
        <v>95</v>
      </c>
      <c r="BQ155" s="38" t="s">
        <v>91</v>
      </c>
      <c r="BR155" s="39" t="s">
        <v>2470</v>
      </c>
      <c r="BS155" s="38" t="s">
        <v>91</v>
      </c>
      <c r="BT155" s="40" t="s">
        <v>2471</v>
      </c>
      <c r="BU155" s="38" t="s">
        <v>91</v>
      </c>
      <c r="BV155" s="39" t="s">
        <v>2472</v>
      </c>
      <c r="BW155" s="38" t="s">
        <v>92</v>
      </c>
      <c r="BX155" s="40" t="s">
        <v>2473</v>
      </c>
      <c r="BY155" s="38" t="s">
        <v>91</v>
      </c>
      <c r="BZ155" s="39" t="s">
        <v>2474</v>
      </c>
      <c r="CA155" s="38" t="s">
        <v>94</v>
      </c>
      <c r="CB155" s="40" t="s">
        <v>95</v>
      </c>
      <c r="CC155" s="38" t="s">
        <v>99</v>
      </c>
      <c r="CD155" s="39" t="s">
        <v>2475</v>
      </c>
      <c r="CE155" s="38" t="s">
        <v>94</v>
      </c>
      <c r="CF155" s="39" t="s">
        <v>95</v>
      </c>
      <c r="CG155" s="38" t="s">
        <v>94</v>
      </c>
      <c r="CH155" s="39" t="s">
        <v>95</v>
      </c>
      <c r="CI155" s="38" t="s">
        <v>94</v>
      </c>
      <c r="CJ155" s="39" t="s">
        <v>2476</v>
      </c>
      <c r="CK155" s="38" t="s">
        <v>94</v>
      </c>
      <c r="CL155" s="39" t="s">
        <v>95</v>
      </c>
      <c r="CM155" s="38" t="s">
        <v>91</v>
      </c>
      <c r="CN155" s="39" t="s">
        <v>2477</v>
      </c>
      <c r="CO155" s="38" t="s">
        <v>94</v>
      </c>
      <c r="CP155" s="39" t="s">
        <v>95</v>
      </c>
      <c r="CQ155" s="38" t="s">
        <v>94</v>
      </c>
      <c r="CR155" s="40" t="s">
        <v>95</v>
      </c>
      <c r="CS155" s="38" t="s">
        <v>94</v>
      </c>
      <c r="CT155" s="39" t="s">
        <v>95</v>
      </c>
      <c r="CU155" s="38" t="s">
        <v>91</v>
      </c>
      <c r="CV155" s="39" t="s">
        <v>2478</v>
      </c>
      <c r="CW155" s="41"/>
      <c r="CX155" s="41"/>
      <c r="CY155" s="41"/>
      <c r="CZ155" s="41"/>
      <c r="DA155" s="41"/>
      <c r="DB155" s="41"/>
      <c r="DC155" s="41"/>
      <c r="DD155" s="41"/>
      <c r="DE155" s="41"/>
      <c r="DF155" s="41"/>
      <c r="DG155" s="41"/>
      <c r="DH155" s="41"/>
      <c r="DI155" s="41"/>
      <c r="DJ155" s="41"/>
      <c r="DK155" s="41"/>
      <c r="DL155" s="41"/>
      <c r="DM155" s="41"/>
      <c r="DN155" s="41"/>
      <c r="DO155" s="41"/>
      <c r="DP155" s="41"/>
      <c r="DQ155" s="41"/>
      <c r="DR155" s="41"/>
      <c r="DS155" s="41"/>
      <c r="DT155" s="41"/>
      <c r="DU155" s="41"/>
      <c r="DV155" s="41"/>
      <c r="DW155" s="92"/>
      <c r="DX155" s="37"/>
      <c r="DY155" s="37"/>
      <c r="DZ155" s="37"/>
      <c r="EA155" s="37"/>
      <c r="EB155" s="37"/>
      <c r="EC155" s="44" t="s">
        <v>2431</v>
      </c>
    </row>
    <row r="156" spans="1:133" s="44" customFormat="1" ht="39" customHeight="1" thickBot="1">
      <c r="A156" s="33">
        <v>154</v>
      </c>
      <c r="B156" s="43"/>
      <c r="C156" s="35" t="s">
        <v>2479</v>
      </c>
      <c r="D156" s="36" t="s">
        <v>143</v>
      </c>
      <c r="E156" s="37">
        <v>359</v>
      </c>
      <c r="F156" s="37" t="s">
        <v>352</v>
      </c>
      <c r="G156" s="38" t="s">
        <v>94</v>
      </c>
      <c r="H156" s="39" t="s">
        <v>95</v>
      </c>
      <c r="I156" s="38" t="s">
        <v>94</v>
      </c>
      <c r="J156" s="39" t="s">
        <v>95</v>
      </c>
      <c r="K156" s="38" t="s">
        <v>94</v>
      </c>
      <c r="L156" s="39" t="s">
        <v>95</v>
      </c>
      <c r="M156" s="38" t="s">
        <v>94</v>
      </c>
      <c r="N156" s="39" t="s">
        <v>95</v>
      </c>
      <c r="O156" s="38" t="s">
        <v>94</v>
      </c>
      <c r="P156" s="39" t="s">
        <v>95</v>
      </c>
      <c r="Q156" s="38" t="s">
        <v>94</v>
      </c>
      <c r="R156" s="40" t="s">
        <v>95</v>
      </c>
      <c r="S156" s="38" t="s">
        <v>91</v>
      </c>
      <c r="T156" s="39" t="s">
        <v>2433</v>
      </c>
      <c r="U156" s="38" t="s">
        <v>91</v>
      </c>
      <c r="V156" s="39" t="s">
        <v>1952</v>
      </c>
      <c r="W156" s="38" t="s">
        <v>94</v>
      </c>
      <c r="X156" s="40" t="s">
        <v>95</v>
      </c>
      <c r="Y156" s="38" t="s">
        <v>94</v>
      </c>
      <c r="Z156" s="39" t="s">
        <v>95</v>
      </c>
      <c r="AA156" s="38" t="s">
        <v>94</v>
      </c>
      <c r="AB156" s="40" t="s">
        <v>95</v>
      </c>
      <c r="AC156" s="38" t="s">
        <v>94</v>
      </c>
      <c r="AD156" s="39" t="s">
        <v>2480</v>
      </c>
      <c r="AE156" s="38" t="s">
        <v>94</v>
      </c>
      <c r="AF156" s="39" t="s">
        <v>2435</v>
      </c>
      <c r="AG156" s="38" t="s">
        <v>94</v>
      </c>
      <c r="AH156" s="39" t="s">
        <v>2435</v>
      </c>
      <c r="AI156" s="38" t="s">
        <v>94</v>
      </c>
      <c r="AJ156" s="39" t="s">
        <v>95</v>
      </c>
      <c r="AK156" s="38" t="s">
        <v>94</v>
      </c>
      <c r="AL156" s="39" t="s">
        <v>95</v>
      </c>
      <c r="AM156" s="38" t="s">
        <v>94</v>
      </c>
      <c r="AN156" s="39" t="s">
        <v>95</v>
      </c>
      <c r="AO156" s="38" t="s">
        <v>94</v>
      </c>
      <c r="AP156" s="40" t="s">
        <v>95</v>
      </c>
      <c r="AQ156" s="38" t="s">
        <v>91</v>
      </c>
      <c r="AR156" s="40" t="s">
        <v>2481</v>
      </c>
      <c r="AS156" s="38" t="s">
        <v>92</v>
      </c>
      <c r="AT156" s="39" t="s">
        <v>2437</v>
      </c>
      <c r="AU156" s="38" t="s">
        <v>99</v>
      </c>
      <c r="AV156" s="40" t="s">
        <v>2438</v>
      </c>
      <c r="AW156" s="38" t="s">
        <v>92</v>
      </c>
      <c r="AX156" s="39" t="s">
        <v>2437</v>
      </c>
      <c r="AY156" s="38" t="s">
        <v>99</v>
      </c>
      <c r="AZ156" s="39" t="s">
        <v>2482</v>
      </c>
      <c r="BA156" s="38" t="s">
        <v>94</v>
      </c>
      <c r="BB156" s="39" t="s">
        <v>1955</v>
      </c>
      <c r="BC156" s="38" t="s">
        <v>94</v>
      </c>
      <c r="BD156" s="39" t="s">
        <v>95</v>
      </c>
      <c r="BE156" s="38" t="s">
        <v>94</v>
      </c>
      <c r="BF156" s="40" t="s">
        <v>95</v>
      </c>
      <c r="BG156" s="38" t="s">
        <v>94</v>
      </c>
      <c r="BH156" s="39" t="s">
        <v>95</v>
      </c>
      <c r="BI156" s="38" t="s">
        <v>91</v>
      </c>
      <c r="BJ156" s="39" t="s">
        <v>1956</v>
      </c>
      <c r="BK156" s="38" t="s">
        <v>99</v>
      </c>
      <c r="BL156" s="40" t="s">
        <v>2437</v>
      </c>
      <c r="BM156" s="38" t="s">
        <v>91</v>
      </c>
      <c r="BN156" s="40" t="s">
        <v>2440</v>
      </c>
      <c r="BO156" s="38" t="s">
        <v>94</v>
      </c>
      <c r="BP156" s="39" t="s">
        <v>95</v>
      </c>
      <c r="BQ156" s="38" t="s">
        <v>156</v>
      </c>
      <c r="BR156" s="39" t="s">
        <v>2483</v>
      </c>
      <c r="BS156" s="38" t="s">
        <v>636</v>
      </c>
      <c r="BT156" s="40" t="s">
        <v>2484</v>
      </c>
      <c r="BU156" s="38" t="s">
        <v>91</v>
      </c>
      <c r="BV156" s="39" t="s">
        <v>2485</v>
      </c>
      <c r="BW156" s="38" t="s">
        <v>91</v>
      </c>
      <c r="BX156" s="40" t="s">
        <v>2486</v>
      </c>
      <c r="BY156" s="38" t="s">
        <v>156</v>
      </c>
      <c r="BZ156" s="39" t="s">
        <v>2483</v>
      </c>
      <c r="CA156" s="38" t="s">
        <v>94</v>
      </c>
      <c r="CB156" s="40" t="s">
        <v>95</v>
      </c>
      <c r="CC156" s="38" t="s">
        <v>99</v>
      </c>
      <c r="CD156" s="39" t="s">
        <v>1962</v>
      </c>
      <c r="CE156" s="38" t="s">
        <v>94</v>
      </c>
      <c r="CF156" s="39" t="s">
        <v>95</v>
      </c>
      <c r="CG156" s="38" t="s">
        <v>94</v>
      </c>
      <c r="CH156" s="39" t="s">
        <v>95</v>
      </c>
      <c r="CI156" s="38" t="s">
        <v>94</v>
      </c>
      <c r="CJ156" s="39" t="s">
        <v>95</v>
      </c>
      <c r="CK156" s="38" t="s">
        <v>94</v>
      </c>
      <c r="CL156" s="39" t="s">
        <v>95</v>
      </c>
      <c r="CM156" s="38" t="s">
        <v>94</v>
      </c>
      <c r="CN156" s="39" t="s">
        <v>95</v>
      </c>
      <c r="CO156" s="38" t="s">
        <v>94</v>
      </c>
      <c r="CP156" s="39" t="s">
        <v>95</v>
      </c>
      <c r="CQ156" s="38" t="s">
        <v>94</v>
      </c>
      <c r="CR156" s="40" t="s">
        <v>95</v>
      </c>
      <c r="CS156" s="38" t="s">
        <v>156</v>
      </c>
      <c r="CT156" s="94" t="s">
        <v>2487</v>
      </c>
      <c r="CU156" s="38" t="s">
        <v>94</v>
      </c>
      <c r="CV156" s="39" t="s">
        <v>95</v>
      </c>
      <c r="CW156" s="41"/>
      <c r="CX156" s="41"/>
      <c r="CY156" s="41"/>
      <c r="CZ156" s="41"/>
      <c r="DA156" s="41"/>
      <c r="DB156" s="41"/>
      <c r="DC156" s="41"/>
      <c r="DD156" s="41"/>
      <c r="DE156" s="41"/>
      <c r="DF156" s="41"/>
      <c r="DG156" s="41"/>
      <c r="DH156" s="41"/>
      <c r="DI156" s="41"/>
      <c r="DJ156" s="41"/>
      <c r="DK156" s="41"/>
      <c r="DL156" s="41"/>
      <c r="DM156" s="41"/>
      <c r="DN156" s="41"/>
      <c r="DO156" s="41"/>
      <c r="DP156" s="41"/>
      <c r="DQ156" s="41"/>
      <c r="DR156" s="41"/>
      <c r="DS156" s="41"/>
      <c r="DT156" s="41"/>
      <c r="DU156" s="41"/>
      <c r="DV156" s="41"/>
      <c r="DW156" s="92"/>
      <c r="DX156" s="37"/>
      <c r="DY156" s="37"/>
      <c r="DZ156" s="37"/>
      <c r="EA156" s="37"/>
      <c r="EB156" s="37"/>
      <c r="EC156" s="50" t="s">
        <v>2488</v>
      </c>
    </row>
    <row r="157" spans="1:133" s="44" customFormat="1" ht="31.5" customHeight="1" thickBot="1">
      <c r="A157" s="33">
        <v>155</v>
      </c>
      <c r="B157" s="43"/>
      <c r="C157" s="35" t="s">
        <v>2489</v>
      </c>
      <c r="D157" s="36" t="s">
        <v>648</v>
      </c>
      <c r="E157" s="37">
        <v>638</v>
      </c>
      <c r="F157" s="37" t="s">
        <v>352</v>
      </c>
      <c r="G157" s="38" t="s">
        <v>94</v>
      </c>
      <c r="H157" s="39" t="s">
        <v>95</v>
      </c>
      <c r="I157" s="38" t="s">
        <v>94</v>
      </c>
      <c r="J157" s="39" t="s">
        <v>95</v>
      </c>
      <c r="K157" s="38" t="s">
        <v>99</v>
      </c>
      <c r="L157" s="39" t="s">
        <v>2490</v>
      </c>
      <c r="M157" s="38" t="s">
        <v>99</v>
      </c>
      <c r="N157" s="39" t="s">
        <v>2491</v>
      </c>
      <c r="O157" s="38" t="s">
        <v>94</v>
      </c>
      <c r="P157" s="39" t="s">
        <v>95</v>
      </c>
      <c r="Q157" s="38" t="s">
        <v>94</v>
      </c>
      <c r="R157" s="40" t="s">
        <v>95</v>
      </c>
      <c r="S157" s="38" t="s">
        <v>94</v>
      </c>
      <c r="T157" s="39" t="s">
        <v>95</v>
      </c>
      <c r="U157" s="38" t="s">
        <v>94</v>
      </c>
      <c r="V157" s="39" t="s">
        <v>95</v>
      </c>
      <c r="W157" s="38" t="s">
        <v>94</v>
      </c>
      <c r="X157" s="40" t="s">
        <v>95</v>
      </c>
      <c r="Y157" s="38" t="s">
        <v>94</v>
      </c>
      <c r="Z157" s="39" t="s">
        <v>95</v>
      </c>
      <c r="AA157" s="38" t="s">
        <v>94</v>
      </c>
      <c r="AB157" s="40" t="s">
        <v>95</v>
      </c>
      <c r="AC157" s="38" t="s">
        <v>92</v>
      </c>
      <c r="AD157" s="39" t="s">
        <v>2492</v>
      </c>
      <c r="AE157" s="38" t="s">
        <v>275</v>
      </c>
      <c r="AF157" s="39" t="s">
        <v>2493</v>
      </c>
      <c r="AG157" s="38" t="s">
        <v>275</v>
      </c>
      <c r="AH157" s="39" t="s">
        <v>2494</v>
      </c>
      <c r="AI157" s="38" t="s">
        <v>94</v>
      </c>
      <c r="AJ157" s="39" t="s">
        <v>95</v>
      </c>
      <c r="AK157" s="38" t="s">
        <v>94</v>
      </c>
      <c r="AL157" s="39" t="s">
        <v>95</v>
      </c>
      <c r="AM157" s="38" t="s">
        <v>94</v>
      </c>
      <c r="AN157" s="39" t="s">
        <v>95</v>
      </c>
      <c r="AO157" s="38" t="s">
        <v>91</v>
      </c>
      <c r="AP157" s="40" t="s">
        <v>2495</v>
      </c>
      <c r="AQ157" s="38" t="s">
        <v>94</v>
      </c>
      <c r="AR157" s="40" t="s">
        <v>95</v>
      </c>
      <c r="AS157" s="38" t="s">
        <v>94</v>
      </c>
      <c r="AT157" s="39" t="s">
        <v>2496</v>
      </c>
      <c r="AU157" s="38" t="s">
        <v>156</v>
      </c>
      <c r="AV157" s="40" t="s">
        <v>2497</v>
      </c>
      <c r="AW157" s="38" t="s">
        <v>94</v>
      </c>
      <c r="AX157" s="39" t="s">
        <v>2496</v>
      </c>
      <c r="AY157" s="38" t="s">
        <v>156</v>
      </c>
      <c r="AZ157" s="39" t="s">
        <v>2498</v>
      </c>
      <c r="BA157" s="38" t="s">
        <v>92</v>
      </c>
      <c r="BB157" s="39" t="s">
        <v>2499</v>
      </c>
      <c r="BC157" s="38" t="s">
        <v>94</v>
      </c>
      <c r="BD157" s="39" t="s">
        <v>2496</v>
      </c>
      <c r="BE157" s="38" t="s">
        <v>156</v>
      </c>
      <c r="BF157" s="40" t="s">
        <v>2500</v>
      </c>
      <c r="BG157" s="38" t="s">
        <v>94</v>
      </c>
      <c r="BH157" s="39" t="s">
        <v>2496</v>
      </c>
      <c r="BI157" s="38" t="s">
        <v>156</v>
      </c>
      <c r="BJ157" s="39" t="s">
        <v>2501</v>
      </c>
      <c r="BK157" s="38" t="s">
        <v>94</v>
      </c>
      <c r="BL157" s="40" t="s">
        <v>2496</v>
      </c>
      <c r="BM157" s="38" t="s">
        <v>156</v>
      </c>
      <c r="BN157" s="40" t="s">
        <v>2502</v>
      </c>
      <c r="BO157" s="38" t="s">
        <v>275</v>
      </c>
      <c r="BP157" s="39" t="s">
        <v>2503</v>
      </c>
      <c r="BQ157" s="38" t="s">
        <v>94</v>
      </c>
      <c r="BR157" s="39" t="s">
        <v>95</v>
      </c>
      <c r="BS157" s="38" t="s">
        <v>94</v>
      </c>
      <c r="BT157" s="40" t="s">
        <v>95</v>
      </c>
      <c r="BU157" s="38" t="s">
        <v>94</v>
      </c>
      <c r="BV157" s="39" t="s">
        <v>95</v>
      </c>
      <c r="BW157" s="38" t="s">
        <v>94</v>
      </c>
      <c r="BX157" s="40" t="s">
        <v>95</v>
      </c>
      <c r="BY157" s="38" t="s">
        <v>94</v>
      </c>
      <c r="BZ157" s="39" t="s">
        <v>95</v>
      </c>
      <c r="CA157" s="38" t="s">
        <v>94</v>
      </c>
      <c r="CB157" s="40" t="s">
        <v>95</v>
      </c>
      <c r="CC157" s="38" t="s">
        <v>99</v>
      </c>
      <c r="CD157" s="39" t="s">
        <v>2504</v>
      </c>
      <c r="CE157" s="38" t="s">
        <v>94</v>
      </c>
      <c r="CF157" s="39" t="s">
        <v>95</v>
      </c>
      <c r="CG157" s="38" t="s">
        <v>94</v>
      </c>
      <c r="CH157" s="39" t="s">
        <v>95</v>
      </c>
      <c r="CI157" s="38" t="s">
        <v>94</v>
      </c>
      <c r="CJ157" s="39" t="s">
        <v>95</v>
      </c>
      <c r="CK157" s="38" t="s">
        <v>94</v>
      </c>
      <c r="CL157" s="39" t="s">
        <v>95</v>
      </c>
      <c r="CM157" s="38" t="s">
        <v>94</v>
      </c>
      <c r="CN157" s="39" t="s">
        <v>95</v>
      </c>
      <c r="CO157" s="38" t="s">
        <v>99</v>
      </c>
      <c r="CP157" s="39" t="s">
        <v>2505</v>
      </c>
      <c r="CQ157" s="38" t="s">
        <v>94</v>
      </c>
      <c r="CR157" s="40" t="s">
        <v>95</v>
      </c>
      <c r="CS157" s="38" t="s">
        <v>94</v>
      </c>
      <c r="CT157" s="39" t="s">
        <v>95</v>
      </c>
      <c r="CU157" s="38" t="s">
        <v>91</v>
      </c>
      <c r="CV157" s="39" t="s">
        <v>2506</v>
      </c>
      <c r="CW157" s="41"/>
      <c r="CX157" s="41"/>
      <c r="CY157" s="41"/>
      <c r="CZ157" s="41"/>
      <c r="DA157" s="41"/>
      <c r="DB157" s="41"/>
      <c r="DC157" s="41"/>
      <c r="DD157" s="41"/>
      <c r="DE157" s="41"/>
      <c r="DF157" s="41"/>
      <c r="DG157" s="41"/>
      <c r="DH157" s="41"/>
      <c r="DI157" s="41"/>
      <c r="DJ157" s="41"/>
      <c r="DK157" s="41"/>
      <c r="DL157" s="41"/>
      <c r="DM157" s="41"/>
      <c r="DN157" s="41"/>
      <c r="DO157" s="41"/>
      <c r="DP157" s="41"/>
      <c r="DQ157" s="41"/>
      <c r="DR157" s="41"/>
      <c r="DS157" s="41"/>
      <c r="DT157" s="41"/>
      <c r="DU157" s="41"/>
      <c r="DV157" s="41"/>
      <c r="DW157" s="92"/>
      <c r="DX157" s="37"/>
      <c r="DY157" s="37"/>
      <c r="DZ157" s="37"/>
      <c r="EA157" s="37"/>
      <c r="EB157" s="37"/>
    </row>
    <row r="158" spans="1:133" s="44" customFormat="1" ht="31.5" customHeight="1" thickBot="1">
      <c r="A158" s="33">
        <v>156</v>
      </c>
      <c r="B158" s="43"/>
      <c r="C158" s="35" t="s">
        <v>2507</v>
      </c>
      <c r="D158" s="36" t="s">
        <v>256</v>
      </c>
      <c r="E158" s="37">
        <v>636</v>
      </c>
      <c r="F158" s="37" t="s">
        <v>352</v>
      </c>
      <c r="G158" s="38" t="s">
        <v>94</v>
      </c>
      <c r="H158" s="39" t="s">
        <v>95</v>
      </c>
      <c r="I158" s="38" t="s">
        <v>94</v>
      </c>
      <c r="J158" s="39" t="s">
        <v>95</v>
      </c>
      <c r="K158" s="38" t="s">
        <v>94</v>
      </c>
      <c r="L158" s="39" t="s">
        <v>95</v>
      </c>
      <c r="M158" s="38" t="s">
        <v>94</v>
      </c>
      <c r="N158" s="39" t="s">
        <v>95</v>
      </c>
      <c r="O158" s="38" t="s">
        <v>94</v>
      </c>
      <c r="P158" s="39" t="s">
        <v>95</v>
      </c>
      <c r="Q158" s="38" t="s">
        <v>94</v>
      </c>
      <c r="R158" s="40" t="s">
        <v>95</v>
      </c>
      <c r="S158" s="38" t="s">
        <v>94</v>
      </c>
      <c r="T158" s="39" t="s">
        <v>95</v>
      </c>
      <c r="U158" s="38" t="s">
        <v>94</v>
      </c>
      <c r="V158" s="39" t="s">
        <v>95</v>
      </c>
      <c r="W158" s="38" t="s">
        <v>94</v>
      </c>
      <c r="X158" s="40" t="s">
        <v>95</v>
      </c>
      <c r="Y158" s="38" t="s">
        <v>94</v>
      </c>
      <c r="Z158" s="39" t="s">
        <v>95</v>
      </c>
      <c r="AA158" s="38" t="s">
        <v>94</v>
      </c>
      <c r="AB158" s="40" t="s">
        <v>95</v>
      </c>
      <c r="AC158" s="38" t="s">
        <v>91</v>
      </c>
      <c r="AD158" s="39" t="s">
        <v>2508</v>
      </c>
      <c r="AE158" s="38" t="s">
        <v>94</v>
      </c>
      <c r="AF158" s="39" t="s">
        <v>95</v>
      </c>
      <c r="AG158" s="38" t="s">
        <v>91</v>
      </c>
      <c r="AH158" s="39" t="s">
        <v>2509</v>
      </c>
      <c r="AI158" s="38" t="s">
        <v>94</v>
      </c>
      <c r="AJ158" s="39" t="s">
        <v>95</v>
      </c>
      <c r="AK158" s="38" t="s">
        <v>94</v>
      </c>
      <c r="AL158" s="39" t="s">
        <v>95</v>
      </c>
      <c r="AM158" s="38" t="s">
        <v>94</v>
      </c>
      <c r="AN158" s="39" t="s">
        <v>95</v>
      </c>
      <c r="AO158" s="38" t="s">
        <v>94</v>
      </c>
      <c r="AP158" s="40" t="s">
        <v>95</v>
      </c>
      <c r="AQ158" s="38" t="s">
        <v>94</v>
      </c>
      <c r="AR158" s="40" t="s">
        <v>95</v>
      </c>
      <c r="AS158" s="38" t="s">
        <v>94</v>
      </c>
      <c r="AT158" s="39" t="s">
        <v>95</v>
      </c>
      <c r="AU158" s="38" t="s">
        <v>94</v>
      </c>
      <c r="AV158" s="40" t="s">
        <v>95</v>
      </c>
      <c r="AW158" s="38" t="s">
        <v>94</v>
      </c>
      <c r="AX158" s="39" t="s">
        <v>95</v>
      </c>
      <c r="AY158" s="38" t="s">
        <v>94</v>
      </c>
      <c r="AZ158" s="39" t="s">
        <v>95</v>
      </c>
      <c r="BA158" s="38" t="s">
        <v>94</v>
      </c>
      <c r="BB158" s="39" t="s">
        <v>95</v>
      </c>
      <c r="BC158" s="38" t="s">
        <v>94</v>
      </c>
      <c r="BD158" s="39" t="s">
        <v>95</v>
      </c>
      <c r="BE158" s="38" t="s">
        <v>94</v>
      </c>
      <c r="BF158" s="40" t="s">
        <v>95</v>
      </c>
      <c r="BG158" s="38" t="s">
        <v>94</v>
      </c>
      <c r="BH158" s="39" t="s">
        <v>95</v>
      </c>
      <c r="BI158" s="38" t="s">
        <v>94</v>
      </c>
      <c r="BJ158" s="39" t="s">
        <v>95</v>
      </c>
      <c r="BK158" s="38" t="s">
        <v>94</v>
      </c>
      <c r="BL158" s="40" t="s">
        <v>95</v>
      </c>
      <c r="BM158" s="38" t="s">
        <v>94</v>
      </c>
      <c r="BN158" s="40" t="s">
        <v>2510</v>
      </c>
      <c r="BO158" s="38" t="s">
        <v>94</v>
      </c>
      <c r="BP158" s="39" t="s">
        <v>2511</v>
      </c>
      <c r="BQ158" s="38" t="s">
        <v>94</v>
      </c>
      <c r="BR158" s="39" t="s">
        <v>95</v>
      </c>
      <c r="BS158" s="38" t="s">
        <v>94</v>
      </c>
      <c r="BT158" s="40" t="s">
        <v>95</v>
      </c>
      <c r="BU158" s="38" t="s">
        <v>94</v>
      </c>
      <c r="BV158" s="39" t="s">
        <v>95</v>
      </c>
      <c r="BW158" s="38" t="s">
        <v>94</v>
      </c>
      <c r="BX158" s="40" t="s">
        <v>95</v>
      </c>
      <c r="BY158" s="38" t="s">
        <v>94</v>
      </c>
      <c r="BZ158" s="39" t="s">
        <v>95</v>
      </c>
      <c r="CA158" s="38" t="s">
        <v>94</v>
      </c>
      <c r="CB158" s="40" t="s">
        <v>95</v>
      </c>
      <c r="CC158" s="38" t="s">
        <v>94</v>
      </c>
      <c r="CD158" s="39" t="s">
        <v>95</v>
      </c>
      <c r="CE158" s="38" t="s">
        <v>94</v>
      </c>
      <c r="CF158" s="39" t="s">
        <v>95</v>
      </c>
      <c r="CG158" s="38" t="s">
        <v>94</v>
      </c>
      <c r="CH158" s="39" t="s">
        <v>95</v>
      </c>
      <c r="CI158" s="38" t="s">
        <v>94</v>
      </c>
      <c r="CJ158" s="39" t="s">
        <v>95</v>
      </c>
      <c r="CK158" s="38" t="s">
        <v>94</v>
      </c>
      <c r="CL158" s="39" t="s">
        <v>95</v>
      </c>
      <c r="CM158" s="38" t="s">
        <v>93</v>
      </c>
      <c r="CN158" s="39" t="s">
        <v>2512</v>
      </c>
      <c r="CO158" s="38" t="s">
        <v>94</v>
      </c>
      <c r="CP158" s="39" t="s">
        <v>95</v>
      </c>
      <c r="CQ158" s="38" t="s">
        <v>94</v>
      </c>
      <c r="CR158" s="40" t="s">
        <v>95</v>
      </c>
      <c r="CS158" s="38" t="s">
        <v>94</v>
      </c>
      <c r="CT158" s="39" t="s">
        <v>95</v>
      </c>
      <c r="CU158" s="38" t="s">
        <v>94</v>
      </c>
      <c r="CV158" s="39" t="s">
        <v>95</v>
      </c>
      <c r="CW158" s="41"/>
      <c r="CX158" s="41"/>
      <c r="CY158" s="41"/>
      <c r="CZ158" s="41"/>
      <c r="DA158" s="41"/>
      <c r="DB158" s="41"/>
      <c r="DC158" s="41"/>
      <c r="DD158" s="41"/>
      <c r="DE158" s="41"/>
      <c r="DF158" s="41"/>
      <c r="DG158" s="41"/>
      <c r="DH158" s="41"/>
      <c r="DI158" s="41"/>
      <c r="DJ158" s="41"/>
      <c r="DK158" s="41"/>
      <c r="DL158" s="41"/>
      <c r="DM158" s="41"/>
      <c r="DN158" s="41"/>
      <c r="DO158" s="41"/>
      <c r="DP158" s="41"/>
      <c r="DQ158" s="41"/>
      <c r="DR158" s="41"/>
      <c r="DS158" s="41"/>
      <c r="DT158" s="41"/>
      <c r="DU158" s="41"/>
      <c r="DV158" s="41"/>
      <c r="DW158" s="92"/>
      <c r="DX158" s="37"/>
      <c r="DY158" s="37"/>
      <c r="DZ158" s="37"/>
      <c r="EA158" s="37"/>
      <c r="EB158" s="37"/>
    </row>
    <row r="159" spans="1:133" s="44" customFormat="1" ht="31.5" customHeight="1" thickBot="1">
      <c r="A159" s="33">
        <v>157</v>
      </c>
      <c r="B159" s="43"/>
      <c r="C159" s="35" t="s">
        <v>2513</v>
      </c>
      <c r="D159" s="36" t="s">
        <v>323</v>
      </c>
      <c r="E159" s="37">
        <v>642</v>
      </c>
      <c r="F159" s="37" t="s">
        <v>144</v>
      </c>
      <c r="G159" s="38" t="s">
        <v>99</v>
      </c>
      <c r="H159" s="39" t="s">
        <v>2514</v>
      </c>
      <c r="I159" s="38" t="s">
        <v>99</v>
      </c>
      <c r="J159" s="39" t="s">
        <v>2514</v>
      </c>
      <c r="K159" s="38" t="s">
        <v>99</v>
      </c>
      <c r="L159" s="39" t="s">
        <v>2514</v>
      </c>
      <c r="M159" s="38" t="s">
        <v>94</v>
      </c>
      <c r="N159" s="39" t="s">
        <v>95</v>
      </c>
      <c r="O159" s="38" t="s">
        <v>94</v>
      </c>
      <c r="P159" s="39" t="s">
        <v>95</v>
      </c>
      <c r="Q159" s="38" t="s">
        <v>94</v>
      </c>
      <c r="R159" s="40" t="s">
        <v>2515</v>
      </c>
      <c r="S159" s="38" t="s">
        <v>94</v>
      </c>
      <c r="T159" s="39" t="s">
        <v>95</v>
      </c>
      <c r="U159" s="38" t="s">
        <v>94</v>
      </c>
      <c r="V159" s="39" t="s">
        <v>95</v>
      </c>
      <c r="W159" s="38" t="s">
        <v>91</v>
      </c>
      <c r="X159" s="40" t="s">
        <v>2516</v>
      </c>
      <c r="Y159" s="38" t="s">
        <v>94</v>
      </c>
      <c r="Z159" s="39" t="s">
        <v>95</v>
      </c>
      <c r="AA159" s="38" t="s">
        <v>94</v>
      </c>
      <c r="AB159" s="40" t="s">
        <v>95</v>
      </c>
      <c r="AC159" s="38" t="s">
        <v>94</v>
      </c>
      <c r="AD159" s="39" t="s">
        <v>95</v>
      </c>
      <c r="AE159" s="38" t="s">
        <v>99</v>
      </c>
      <c r="AF159" s="39" t="s">
        <v>2517</v>
      </c>
      <c r="AG159" s="38" t="s">
        <v>94</v>
      </c>
      <c r="AH159" s="39" t="s">
        <v>95</v>
      </c>
      <c r="AI159" s="38" t="s">
        <v>94</v>
      </c>
      <c r="AJ159" s="39" t="s">
        <v>95</v>
      </c>
      <c r="AK159" s="38" t="s">
        <v>94</v>
      </c>
      <c r="AL159" s="39" t="s">
        <v>95</v>
      </c>
      <c r="AM159" s="38" t="s">
        <v>94</v>
      </c>
      <c r="AN159" s="39" t="s">
        <v>95</v>
      </c>
      <c r="AO159" s="38" t="s">
        <v>275</v>
      </c>
      <c r="AP159" s="40" t="s">
        <v>2518</v>
      </c>
      <c r="AQ159" s="38" t="s">
        <v>99</v>
      </c>
      <c r="AR159" s="40" t="s">
        <v>2519</v>
      </c>
      <c r="AS159" s="38" t="s">
        <v>94</v>
      </c>
      <c r="AT159" s="39" t="s">
        <v>95</v>
      </c>
      <c r="AU159" s="38" t="s">
        <v>94</v>
      </c>
      <c r="AV159" s="40" t="s">
        <v>95</v>
      </c>
      <c r="AW159" s="38" t="s">
        <v>94</v>
      </c>
      <c r="AX159" s="39" t="s">
        <v>2520</v>
      </c>
      <c r="AY159" s="38" t="s">
        <v>94</v>
      </c>
      <c r="AZ159" s="39" t="s">
        <v>95</v>
      </c>
      <c r="BA159" s="38" t="s">
        <v>94</v>
      </c>
      <c r="BB159" s="39" t="s">
        <v>95</v>
      </c>
      <c r="BC159" s="38" t="s">
        <v>94</v>
      </c>
      <c r="BD159" s="39" t="s">
        <v>95</v>
      </c>
      <c r="BE159" s="38" t="s">
        <v>94</v>
      </c>
      <c r="BF159" s="40" t="s">
        <v>95</v>
      </c>
      <c r="BG159" s="38" t="s">
        <v>94</v>
      </c>
      <c r="BH159" s="39" t="s">
        <v>95</v>
      </c>
      <c r="BI159" s="38" t="s">
        <v>94</v>
      </c>
      <c r="BJ159" s="39" t="s">
        <v>95</v>
      </c>
      <c r="BK159" s="38" t="s">
        <v>94</v>
      </c>
      <c r="BL159" s="40" t="s">
        <v>95</v>
      </c>
      <c r="BM159" s="38" t="s">
        <v>94</v>
      </c>
      <c r="BN159" s="40" t="s">
        <v>2521</v>
      </c>
      <c r="BO159" s="38" t="s">
        <v>94</v>
      </c>
      <c r="BP159" s="39" t="s">
        <v>95</v>
      </c>
      <c r="BQ159" s="38" t="s">
        <v>94</v>
      </c>
      <c r="BR159" s="39" t="s">
        <v>95</v>
      </c>
      <c r="BS159" s="38" t="s">
        <v>94</v>
      </c>
      <c r="BT159" s="40" t="s">
        <v>95</v>
      </c>
      <c r="BU159" s="38" t="s">
        <v>94</v>
      </c>
      <c r="BV159" s="39" t="s">
        <v>95</v>
      </c>
      <c r="BW159" s="38" t="s">
        <v>94</v>
      </c>
      <c r="BX159" s="40" t="s">
        <v>95</v>
      </c>
      <c r="BY159" s="38" t="s">
        <v>94</v>
      </c>
      <c r="BZ159" s="39" t="s">
        <v>95</v>
      </c>
      <c r="CA159" s="38" t="s">
        <v>94</v>
      </c>
      <c r="CB159" s="40" t="s">
        <v>95</v>
      </c>
      <c r="CC159" s="38" t="s">
        <v>91</v>
      </c>
      <c r="CD159" s="39" t="s">
        <v>2522</v>
      </c>
      <c r="CE159" s="38" t="s">
        <v>94</v>
      </c>
      <c r="CF159" s="39" t="s">
        <v>95</v>
      </c>
      <c r="CG159" s="38" t="s">
        <v>94</v>
      </c>
      <c r="CH159" s="39" t="s">
        <v>95</v>
      </c>
      <c r="CI159" s="38" t="s">
        <v>99</v>
      </c>
      <c r="CJ159" s="39" t="s">
        <v>2049</v>
      </c>
      <c r="CK159" s="38" t="s">
        <v>94</v>
      </c>
      <c r="CL159" s="39" t="s">
        <v>95</v>
      </c>
      <c r="CM159" s="38" t="s">
        <v>93</v>
      </c>
      <c r="CN159" s="39" t="s">
        <v>2523</v>
      </c>
      <c r="CO159" s="38" t="s">
        <v>94</v>
      </c>
      <c r="CP159" s="39" t="s">
        <v>95</v>
      </c>
      <c r="CQ159" s="38" t="s">
        <v>94</v>
      </c>
      <c r="CR159" s="40" t="s">
        <v>95</v>
      </c>
      <c r="CS159" s="38" t="s">
        <v>94</v>
      </c>
      <c r="CT159" s="39" t="s">
        <v>2524</v>
      </c>
      <c r="CU159" s="38" t="s">
        <v>94</v>
      </c>
      <c r="CV159" s="39" t="s">
        <v>95</v>
      </c>
      <c r="CW159" s="41"/>
      <c r="CX159" s="41"/>
      <c r="CY159" s="41"/>
      <c r="CZ159" s="41"/>
      <c r="DA159" s="41"/>
      <c r="DB159" s="41"/>
      <c r="DC159" s="41"/>
      <c r="DD159" s="41"/>
      <c r="DE159" s="41"/>
      <c r="DF159" s="41"/>
      <c r="DG159" s="41"/>
      <c r="DH159" s="41"/>
      <c r="DI159" s="41"/>
      <c r="DJ159" s="41"/>
      <c r="DK159" s="41"/>
      <c r="DL159" s="41"/>
      <c r="DM159" s="41"/>
      <c r="DN159" s="41"/>
      <c r="DO159" s="41"/>
      <c r="DP159" s="41"/>
      <c r="DQ159" s="41"/>
      <c r="DR159" s="41"/>
      <c r="DS159" s="41"/>
      <c r="DT159" s="41"/>
      <c r="DU159" s="41"/>
      <c r="DV159" s="41"/>
      <c r="DW159" s="92"/>
      <c r="DX159" s="37"/>
      <c r="DY159" s="37"/>
      <c r="DZ159" s="37"/>
      <c r="EA159" s="37"/>
      <c r="EB159" s="37"/>
    </row>
    <row r="160" spans="1:133" s="44" customFormat="1" ht="31.5" customHeight="1" thickBot="1">
      <c r="A160" s="33">
        <v>158</v>
      </c>
      <c r="B160" s="43"/>
      <c r="C160" s="35" t="s">
        <v>2525</v>
      </c>
      <c r="D160" s="36" t="s">
        <v>2526</v>
      </c>
      <c r="E160" s="37">
        <v>614</v>
      </c>
      <c r="F160" s="37" t="s">
        <v>352</v>
      </c>
      <c r="G160" s="38" t="s">
        <v>99</v>
      </c>
      <c r="H160" s="39" t="s">
        <v>2514</v>
      </c>
      <c r="I160" s="38" t="s">
        <v>99</v>
      </c>
      <c r="J160" s="39" t="s">
        <v>2514</v>
      </c>
      <c r="K160" s="38" t="s">
        <v>99</v>
      </c>
      <c r="L160" s="39" t="s">
        <v>2514</v>
      </c>
      <c r="M160" s="38" t="s">
        <v>91</v>
      </c>
      <c r="N160" s="39" t="s">
        <v>2527</v>
      </c>
      <c r="O160" s="38" t="s">
        <v>92</v>
      </c>
      <c r="P160" s="39" t="s">
        <v>2528</v>
      </c>
      <c r="Q160" s="38" t="s">
        <v>94</v>
      </c>
      <c r="R160" s="40" t="s">
        <v>95</v>
      </c>
      <c r="S160" s="38" t="s">
        <v>94</v>
      </c>
      <c r="T160" s="39" t="s">
        <v>2529</v>
      </c>
      <c r="U160" s="38" t="s">
        <v>94</v>
      </c>
      <c r="V160" s="39" t="s">
        <v>95</v>
      </c>
      <c r="W160" s="38" t="s">
        <v>94</v>
      </c>
      <c r="X160" s="40" t="s">
        <v>95</v>
      </c>
      <c r="Y160" s="38" t="s">
        <v>94</v>
      </c>
      <c r="Z160" s="39" t="s">
        <v>95</v>
      </c>
      <c r="AA160" s="38" t="s">
        <v>94</v>
      </c>
      <c r="AB160" s="40" t="s">
        <v>95</v>
      </c>
      <c r="AC160" s="38" t="s">
        <v>94</v>
      </c>
      <c r="AD160" s="39" t="s">
        <v>2530</v>
      </c>
      <c r="AE160" s="38" t="s">
        <v>94</v>
      </c>
      <c r="AF160" s="39" t="s">
        <v>2531</v>
      </c>
      <c r="AG160" s="38" t="s">
        <v>94</v>
      </c>
      <c r="AH160" s="39" t="s">
        <v>2531</v>
      </c>
      <c r="AI160" s="38" t="s">
        <v>94</v>
      </c>
      <c r="AJ160" s="39" t="s">
        <v>95</v>
      </c>
      <c r="AK160" s="38" t="s">
        <v>94</v>
      </c>
      <c r="AL160" s="39" t="s">
        <v>95</v>
      </c>
      <c r="AM160" s="38" t="s">
        <v>94</v>
      </c>
      <c r="AN160" s="39" t="s">
        <v>95</v>
      </c>
      <c r="AO160" s="38" t="s">
        <v>94</v>
      </c>
      <c r="AP160" s="40" t="s">
        <v>95</v>
      </c>
      <c r="AQ160" s="38" t="s">
        <v>94</v>
      </c>
      <c r="AR160" s="40" t="s">
        <v>95</v>
      </c>
      <c r="AS160" s="38" t="s">
        <v>92</v>
      </c>
      <c r="AT160" s="39" t="s">
        <v>2532</v>
      </c>
      <c r="AU160" s="38" t="s">
        <v>94</v>
      </c>
      <c r="AV160" s="40" t="s">
        <v>95</v>
      </c>
      <c r="AW160" s="38" t="s">
        <v>99</v>
      </c>
      <c r="AX160" s="39" t="s">
        <v>2533</v>
      </c>
      <c r="AY160" s="38" t="s">
        <v>91</v>
      </c>
      <c r="AZ160" s="39" t="s">
        <v>2534</v>
      </c>
      <c r="BA160" s="38" t="s">
        <v>99</v>
      </c>
      <c r="BB160" s="39" t="s">
        <v>2044</v>
      </c>
      <c r="BC160" s="38" t="s">
        <v>94</v>
      </c>
      <c r="BD160" s="39" t="s">
        <v>95</v>
      </c>
      <c r="BE160" s="38" t="s">
        <v>94</v>
      </c>
      <c r="BF160" s="40" t="s">
        <v>95</v>
      </c>
      <c r="BG160" s="38" t="s">
        <v>91</v>
      </c>
      <c r="BH160" s="39" t="s">
        <v>2535</v>
      </c>
      <c r="BI160" s="38" t="s">
        <v>94</v>
      </c>
      <c r="BJ160" s="39" t="s">
        <v>95</v>
      </c>
      <c r="BK160" s="38" t="s">
        <v>91</v>
      </c>
      <c r="BL160" s="40" t="s">
        <v>2536</v>
      </c>
      <c r="BM160" s="38" t="s">
        <v>94</v>
      </c>
      <c r="BN160" s="40" t="s">
        <v>95</v>
      </c>
      <c r="BO160" s="38" t="s">
        <v>91</v>
      </c>
      <c r="BP160" s="39" t="s">
        <v>2537</v>
      </c>
      <c r="BQ160" s="38" t="s">
        <v>94</v>
      </c>
      <c r="BR160" s="39" t="s">
        <v>95</v>
      </c>
      <c r="BS160" s="38" t="s">
        <v>94</v>
      </c>
      <c r="BT160" s="40" t="s">
        <v>95</v>
      </c>
      <c r="BU160" s="38" t="s">
        <v>94</v>
      </c>
      <c r="BV160" s="39" t="s">
        <v>95</v>
      </c>
      <c r="BW160" s="38" t="s">
        <v>94</v>
      </c>
      <c r="BX160" s="40" t="s">
        <v>95</v>
      </c>
      <c r="BY160" s="38" t="s">
        <v>94</v>
      </c>
      <c r="BZ160" s="39" t="s">
        <v>95</v>
      </c>
      <c r="CA160" s="38" t="s">
        <v>94</v>
      </c>
      <c r="CB160" s="40" t="s">
        <v>95</v>
      </c>
      <c r="CC160" s="38" t="s">
        <v>99</v>
      </c>
      <c r="CD160" s="39" t="s">
        <v>1416</v>
      </c>
      <c r="CE160" s="38" t="s">
        <v>94</v>
      </c>
      <c r="CF160" s="39" t="s">
        <v>95</v>
      </c>
      <c r="CG160" s="38" t="s">
        <v>94</v>
      </c>
      <c r="CH160" s="39" t="s">
        <v>95</v>
      </c>
      <c r="CI160" s="38" t="s">
        <v>99</v>
      </c>
      <c r="CJ160" s="39" t="s">
        <v>2049</v>
      </c>
      <c r="CK160" s="38" t="s">
        <v>94</v>
      </c>
      <c r="CL160" s="39" t="s">
        <v>95</v>
      </c>
      <c r="CM160" s="38" t="s">
        <v>93</v>
      </c>
      <c r="CN160" s="39" t="s">
        <v>2538</v>
      </c>
      <c r="CO160" s="38" t="s">
        <v>99</v>
      </c>
      <c r="CP160" s="39" t="s">
        <v>2539</v>
      </c>
      <c r="CQ160" s="38" t="s">
        <v>94</v>
      </c>
      <c r="CR160" s="40" t="s">
        <v>95</v>
      </c>
      <c r="CS160" s="38" t="s">
        <v>91</v>
      </c>
      <c r="CT160" s="97" t="s">
        <v>2540</v>
      </c>
      <c r="CU160" s="38" t="s">
        <v>91</v>
      </c>
      <c r="CV160" s="98" t="s">
        <v>2541</v>
      </c>
      <c r="CW160" s="41"/>
      <c r="CX160" s="41"/>
      <c r="CY160" s="41"/>
      <c r="CZ160" s="41"/>
      <c r="DA160" s="41"/>
      <c r="DB160" s="41"/>
      <c r="DC160" s="41"/>
      <c r="DD160" s="41"/>
      <c r="DE160" s="41"/>
      <c r="DF160" s="41"/>
      <c r="DG160" s="41"/>
      <c r="DH160" s="41"/>
      <c r="DI160" s="41"/>
      <c r="DJ160" s="41"/>
      <c r="DK160" s="41"/>
      <c r="DL160" s="41"/>
      <c r="DM160" s="41"/>
      <c r="DN160" s="41"/>
      <c r="DO160" s="41"/>
      <c r="DP160" s="41"/>
      <c r="DQ160" s="41"/>
      <c r="DR160" s="41"/>
      <c r="DS160" s="41"/>
      <c r="DT160" s="41"/>
      <c r="DU160" s="41"/>
      <c r="DV160" s="41"/>
      <c r="DW160" s="92"/>
      <c r="DX160" s="37"/>
      <c r="DY160" s="37"/>
      <c r="DZ160" s="37"/>
      <c r="EA160" s="37"/>
      <c r="EB160" s="37"/>
      <c r="EC160" s="44" t="s">
        <v>2542</v>
      </c>
    </row>
    <row r="161" spans="1:133" s="44" customFormat="1" ht="31.5" customHeight="1" thickBot="1">
      <c r="A161" s="33">
        <v>159</v>
      </c>
      <c r="B161" s="43"/>
      <c r="C161" s="35" t="s">
        <v>2543</v>
      </c>
      <c r="D161" s="36" t="s">
        <v>668</v>
      </c>
      <c r="E161" s="37">
        <v>640</v>
      </c>
      <c r="F161" s="37" t="s">
        <v>244</v>
      </c>
      <c r="G161" s="38" t="s">
        <v>94</v>
      </c>
      <c r="H161" s="39" t="s">
        <v>95</v>
      </c>
      <c r="I161" s="38" t="s">
        <v>94</v>
      </c>
      <c r="J161" s="39" t="s">
        <v>95</v>
      </c>
      <c r="K161" s="38" t="s">
        <v>94</v>
      </c>
      <c r="L161" s="39" t="s">
        <v>95</v>
      </c>
      <c r="M161" s="38" t="s">
        <v>156</v>
      </c>
      <c r="N161" s="39" t="s">
        <v>2544</v>
      </c>
      <c r="O161" s="38" t="s">
        <v>94</v>
      </c>
      <c r="P161" s="39" t="s">
        <v>95</v>
      </c>
      <c r="Q161" s="38" t="s">
        <v>94</v>
      </c>
      <c r="R161" s="40" t="s">
        <v>95</v>
      </c>
      <c r="S161" s="38" t="s">
        <v>94</v>
      </c>
      <c r="T161" s="39" t="s">
        <v>95</v>
      </c>
      <c r="U161" s="38" t="s">
        <v>91</v>
      </c>
      <c r="V161" s="39" t="s">
        <v>2545</v>
      </c>
      <c r="W161" s="38" t="s">
        <v>91</v>
      </c>
      <c r="X161" s="40" t="s">
        <v>2546</v>
      </c>
      <c r="Y161" s="38" t="s">
        <v>94</v>
      </c>
      <c r="Z161" s="39" t="s">
        <v>95</v>
      </c>
      <c r="AA161" s="38" t="s">
        <v>94</v>
      </c>
      <c r="AB161" s="40" t="s">
        <v>95</v>
      </c>
      <c r="AC161" s="38" t="s">
        <v>92</v>
      </c>
      <c r="AD161" s="39" t="s">
        <v>2547</v>
      </c>
      <c r="AE161" s="38" t="s">
        <v>156</v>
      </c>
      <c r="AF161" s="39" t="s">
        <v>2548</v>
      </c>
      <c r="AG161" s="38" t="s">
        <v>94</v>
      </c>
      <c r="AH161" s="39" t="s">
        <v>95</v>
      </c>
      <c r="AI161" s="38" t="s">
        <v>94</v>
      </c>
      <c r="AJ161" s="39" t="s">
        <v>95</v>
      </c>
      <c r="AK161" s="38" t="s">
        <v>99</v>
      </c>
      <c r="AL161" s="39" t="s">
        <v>2549</v>
      </c>
      <c r="AM161" s="38" t="s">
        <v>94</v>
      </c>
      <c r="AN161" s="39" t="s">
        <v>95</v>
      </c>
      <c r="AO161" s="38" t="s">
        <v>91</v>
      </c>
      <c r="AP161" s="40" t="s">
        <v>2550</v>
      </c>
      <c r="AQ161" s="38" t="s">
        <v>91</v>
      </c>
      <c r="AR161" s="40" t="s">
        <v>2551</v>
      </c>
      <c r="AS161" s="38" t="s">
        <v>99</v>
      </c>
      <c r="AT161" s="39" t="s">
        <v>2552</v>
      </c>
      <c r="AU161" s="38" t="s">
        <v>156</v>
      </c>
      <c r="AV161" s="40" t="s">
        <v>2553</v>
      </c>
      <c r="AW161" s="38" t="s">
        <v>94</v>
      </c>
      <c r="AX161" s="39" t="s">
        <v>95</v>
      </c>
      <c r="AY161" s="38" t="s">
        <v>156</v>
      </c>
      <c r="AZ161" s="39" t="s">
        <v>2554</v>
      </c>
      <c r="BA161" s="38" t="s">
        <v>94</v>
      </c>
      <c r="BB161" s="39" t="s">
        <v>95</v>
      </c>
      <c r="BC161" s="38" t="s">
        <v>91</v>
      </c>
      <c r="BD161" s="39" t="s">
        <v>2555</v>
      </c>
      <c r="BE161" s="38" t="s">
        <v>156</v>
      </c>
      <c r="BF161" s="40" t="s">
        <v>2556</v>
      </c>
      <c r="BG161" s="38" t="s">
        <v>91</v>
      </c>
      <c r="BH161" s="39" t="s">
        <v>2557</v>
      </c>
      <c r="BI161" s="38" t="s">
        <v>156</v>
      </c>
      <c r="BJ161" s="39" t="s">
        <v>2554</v>
      </c>
      <c r="BK161" s="38" t="s">
        <v>91</v>
      </c>
      <c r="BL161" s="40" t="s">
        <v>2558</v>
      </c>
      <c r="BM161" s="38" t="s">
        <v>156</v>
      </c>
      <c r="BN161" s="40" t="s">
        <v>2559</v>
      </c>
      <c r="BO161" s="38" t="s">
        <v>94</v>
      </c>
      <c r="BP161" s="39" t="s">
        <v>2560</v>
      </c>
      <c r="BQ161" s="38" t="s">
        <v>94</v>
      </c>
      <c r="BR161" s="39" t="s">
        <v>95</v>
      </c>
      <c r="BS161" s="38" t="s">
        <v>94</v>
      </c>
      <c r="BT161" s="40" t="s">
        <v>95</v>
      </c>
      <c r="BU161" s="38" t="s">
        <v>94</v>
      </c>
      <c r="BV161" s="39" t="s">
        <v>95</v>
      </c>
      <c r="BW161" s="38" t="s">
        <v>94</v>
      </c>
      <c r="BX161" s="40" t="s">
        <v>95</v>
      </c>
      <c r="BY161" s="38" t="s">
        <v>94</v>
      </c>
      <c r="BZ161" s="39" t="s">
        <v>95</v>
      </c>
      <c r="CA161" s="38" t="s">
        <v>91</v>
      </c>
      <c r="CB161" s="40" t="s">
        <v>2561</v>
      </c>
      <c r="CC161" s="38" t="s">
        <v>99</v>
      </c>
      <c r="CD161" s="39" t="s">
        <v>1252</v>
      </c>
      <c r="CE161" s="38" t="s">
        <v>94</v>
      </c>
      <c r="CF161" s="39" t="s">
        <v>95</v>
      </c>
      <c r="CG161" s="38" t="s">
        <v>94</v>
      </c>
      <c r="CH161" s="39" t="s">
        <v>95</v>
      </c>
      <c r="CI161" s="38" t="s">
        <v>92</v>
      </c>
      <c r="CJ161" s="39" t="s">
        <v>1296</v>
      </c>
      <c r="CK161" s="38" t="s">
        <v>94</v>
      </c>
      <c r="CL161" s="39" t="s">
        <v>95</v>
      </c>
      <c r="CM161" s="38" t="s">
        <v>94</v>
      </c>
      <c r="CN161" s="39" t="s">
        <v>95</v>
      </c>
      <c r="CO161" s="38" t="s">
        <v>94</v>
      </c>
      <c r="CP161" s="39" t="s">
        <v>95</v>
      </c>
      <c r="CQ161" s="38" t="s">
        <v>94</v>
      </c>
      <c r="CR161" s="40" t="s">
        <v>95</v>
      </c>
      <c r="CS161" s="38" t="s">
        <v>94</v>
      </c>
      <c r="CT161" s="39" t="s">
        <v>95</v>
      </c>
      <c r="CU161" s="38" t="s">
        <v>94</v>
      </c>
      <c r="CV161" s="39" t="s">
        <v>95</v>
      </c>
      <c r="CW161" s="41"/>
      <c r="CX161" s="41"/>
      <c r="CY161" s="41"/>
      <c r="CZ161" s="41"/>
      <c r="DA161" s="41"/>
      <c r="DB161" s="41"/>
      <c r="DC161" s="41"/>
      <c r="DD161" s="41"/>
      <c r="DE161" s="41"/>
      <c r="DF161" s="41"/>
      <c r="DG161" s="41"/>
      <c r="DH161" s="41"/>
      <c r="DI161" s="41"/>
      <c r="DJ161" s="41"/>
      <c r="DK161" s="41"/>
      <c r="DL161" s="41"/>
      <c r="DM161" s="41"/>
      <c r="DN161" s="41"/>
      <c r="DO161" s="41"/>
      <c r="DP161" s="41"/>
      <c r="DQ161" s="41"/>
      <c r="DR161" s="41"/>
      <c r="DS161" s="41"/>
      <c r="DT161" s="41"/>
      <c r="DU161" s="41"/>
      <c r="DV161" s="41"/>
      <c r="DW161" s="92"/>
      <c r="DX161" s="37"/>
      <c r="DY161" s="37"/>
      <c r="DZ161" s="37"/>
      <c r="EA161" s="37"/>
      <c r="EB161" s="37"/>
    </row>
    <row r="162" spans="1:133" s="44" customFormat="1" ht="31.5" customHeight="1" thickBot="1">
      <c r="A162" s="33">
        <v>160</v>
      </c>
      <c r="B162" s="43"/>
      <c r="C162" s="35" t="s">
        <v>2562</v>
      </c>
      <c r="D162" s="36" t="s">
        <v>323</v>
      </c>
      <c r="E162" s="37">
        <v>351</v>
      </c>
      <c r="F162" s="37" t="s">
        <v>352</v>
      </c>
      <c r="G162" s="38" t="s">
        <v>94</v>
      </c>
      <c r="H162" s="39" t="s">
        <v>95</v>
      </c>
      <c r="I162" s="38" t="s">
        <v>94</v>
      </c>
      <c r="J162" s="39" t="s">
        <v>95</v>
      </c>
      <c r="K162" s="38" t="s">
        <v>94</v>
      </c>
      <c r="L162" s="39" t="s">
        <v>95</v>
      </c>
      <c r="M162" s="38" t="s">
        <v>94</v>
      </c>
      <c r="N162" s="39" t="s">
        <v>95</v>
      </c>
      <c r="O162" s="38" t="s">
        <v>94</v>
      </c>
      <c r="P162" s="39" t="s">
        <v>95</v>
      </c>
      <c r="Q162" s="38" t="s">
        <v>94</v>
      </c>
      <c r="R162" s="40" t="s">
        <v>95</v>
      </c>
      <c r="S162" s="38" t="s">
        <v>94</v>
      </c>
      <c r="T162" s="39" t="s">
        <v>95</v>
      </c>
      <c r="U162" s="38" t="s">
        <v>94</v>
      </c>
      <c r="V162" s="39" t="s">
        <v>95</v>
      </c>
      <c r="W162" s="38" t="s">
        <v>94</v>
      </c>
      <c r="X162" s="40" t="s">
        <v>95</v>
      </c>
      <c r="Y162" s="38" t="s">
        <v>94</v>
      </c>
      <c r="Z162" s="39" t="s">
        <v>95</v>
      </c>
      <c r="AA162" s="38" t="s">
        <v>94</v>
      </c>
      <c r="AB162" s="40" t="s">
        <v>95</v>
      </c>
      <c r="AC162" s="38" t="s">
        <v>94</v>
      </c>
      <c r="AD162" s="39" t="s">
        <v>95</v>
      </c>
      <c r="AE162" s="38" t="s">
        <v>94</v>
      </c>
      <c r="AF162" s="39" t="s">
        <v>95</v>
      </c>
      <c r="AG162" s="38" t="s">
        <v>94</v>
      </c>
      <c r="AH162" s="39" t="s">
        <v>95</v>
      </c>
      <c r="AI162" s="38" t="s">
        <v>94</v>
      </c>
      <c r="AJ162" s="39" t="s">
        <v>95</v>
      </c>
      <c r="AK162" s="38" t="s">
        <v>94</v>
      </c>
      <c r="AL162" s="39" t="s">
        <v>95</v>
      </c>
      <c r="AM162" s="38" t="s">
        <v>94</v>
      </c>
      <c r="AN162" s="39" t="s">
        <v>95</v>
      </c>
      <c r="AO162" s="38" t="s">
        <v>94</v>
      </c>
      <c r="AP162" s="40" t="s">
        <v>95</v>
      </c>
      <c r="AQ162" s="38" t="s">
        <v>94</v>
      </c>
      <c r="AR162" s="40" t="s">
        <v>95</v>
      </c>
      <c r="AS162" s="38" t="s">
        <v>94</v>
      </c>
      <c r="AT162" s="39" t="s">
        <v>95</v>
      </c>
      <c r="AU162" s="38" t="s">
        <v>99</v>
      </c>
      <c r="AV162" s="40" t="s">
        <v>2563</v>
      </c>
      <c r="AW162" s="38" t="s">
        <v>94</v>
      </c>
      <c r="AX162" s="39" t="s">
        <v>95</v>
      </c>
      <c r="AY162" s="38" t="s">
        <v>99</v>
      </c>
      <c r="AZ162" s="39" t="s">
        <v>2563</v>
      </c>
      <c r="BA162" s="38" t="s">
        <v>94</v>
      </c>
      <c r="BB162" s="39" t="s">
        <v>95</v>
      </c>
      <c r="BC162" s="38" t="s">
        <v>94</v>
      </c>
      <c r="BD162" s="39" t="s">
        <v>95</v>
      </c>
      <c r="BE162" s="38" t="s">
        <v>99</v>
      </c>
      <c r="BF162" s="40" t="s">
        <v>2563</v>
      </c>
      <c r="BG162" s="38" t="s">
        <v>94</v>
      </c>
      <c r="BH162" s="39" t="s">
        <v>95</v>
      </c>
      <c r="BI162" s="38" t="s">
        <v>99</v>
      </c>
      <c r="BJ162" s="39" t="s">
        <v>2563</v>
      </c>
      <c r="BK162" s="38" t="s">
        <v>94</v>
      </c>
      <c r="BL162" s="40" t="s">
        <v>95</v>
      </c>
      <c r="BM162" s="38" t="s">
        <v>99</v>
      </c>
      <c r="BN162" s="40" t="s">
        <v>2564</v>
      </c>
      <c r="BO162" s="38" t="s">
        <v>94</v>
      </c>
      <c r="BP162" s="39" t="s">
        <v>95</v>
      </c>
      <c r="BQ162" s="38" t="s">
        <v>94</v>
      </c>
      <c r="BR162" s="39" t="s">
        <v>95</v>
      </c>
      <c r="BS162" s="38" t="s">
        <v>94</v>
      </c>
      <c r="BT162" s="40" t="s">
        <v>95</v>
      </c>
      <c r="BU162" s="38" t="s">
        <v>94</v>
      </c>
      <c r="BV162" s="39" t="s">
        <v>95</v>
      </c>
      <c r="BW162" s="38" t="s">
        <v>94</v>
      </c>
      <c r="BX162" s="40" t="s">
        <v>95</v>
      </c>
      <c r="BY162" s="38" t="s">
        <v>94</v>
      </c>
      <c r="BZ162" s="39" t="s">
        <v>95</v>
      </c>
      <c r="CA162" s="38" t="s">
        <v>94</v>
      </c>
      <c r="CB162" s="40" t="s">
        <v>95</v>
      </c>
      <c r="CC162" s="38" t="s">
        <v>94</v>
      </c>
      <c r="CD162" s="39" t="s">
        <v>95</v>
      </c>
      <c r="CE162" s="38" t="s">
        <v>94</v>
      </c>
      <c r="CF162" s="39" t="s">
        <v>95</v>
      </c>
      <c r="CG162" s="38" t="s">
        <v>94</v>
      </c>
      <c r="CH162" s="39" t="s">
        <v>95</v>
      </c>
      <c r="CI162" s="38" t="s">
        <v>94</v>
      </c>
      <c r="CJ162" s="39" t="s">
        <v>95</v>
      </c>
      <c r="CK162" s="38" t="s">
        <v>94</v>
      </c>
      <c r="CL162" s="39" t="s">
        <v>95</v>
      </c>
      <c r="CM162" s="38" t="s">
        <v>94</v>
      </c>
      <c r="CN162" s="39" t="s">
        <v>95</v>
      </c>
      <c r="CO162" s="38" t="s">
        <v>94</v>
      </c>
      <c r="CP162" s="39" t="s">
        <v>95</v>
      </c>
      <c r="CQ162" s="38" t="s">
        <v>94</v>
      </c>
      <c r="CR162" s="40" t="s">
        <v>95</v>
      </c>
      <c r="CS162" s="38" t="s">
        <v>94</v>
      </c>
      <c r="CT162" s="39" t="s">
        <v>95</v>
      </c>
      <c r="CU162" s="38" t="s">
        <v>94</v>
      </c>
      <c r="CV162" s="39" t="s">
        <v>95</v>
      </c>
      <c r="CW162" s="41"/>
      <c r="CX162" s="41"/>
      <c r="CY162" s="41"/>
      <c r="CZ162" s="41"/>
      <c r="DA162" s="41"/>
      <c r="DB162" s="41"/>
      <c r="DC162" s="41"/>
      <c r="DD162" s="41"/>
      <c r="DE162" s="41"/>
      <c r="DF162" s="41"/>
      <c r="DG162" s="41"/>
      <c r="DH162" s="41"/>
      <c r="DI162" s="41"/>
      <c r="DJ162" s="41"/>
      <c r="DK162" s="41"/>
      <c r="DL162" s="41"/>
      <c r="DM162" s="41"/>
      <c r="DN162" s="41"/>
      <c r="DO162" s="41"/>
      <c r="DP162" s="41"/>
      <c r="DQ162" s="41"/>
      <c r="DR162" s="41"/>
      <c r="DS162" s="41"/>
      <c r="DT162" s="41"/>
      <c r="DU162" s="41"/>
      <c r="DV162" s="41"/>
      <c r="DW162" s="92"/>
      <c r="DX162" s="37"/>
      <c r="DY162" s="37"/>
      <c r="DZ162" s="37"/>
      <c r="EA162" s="37"/>
      <c r="EB162" s="37"/>
    </row>
    <row r="163" spans="1:133" s="44" customFormat="1" ht="31.5" customHeight="1" thickBot="1">
      <c r="A163" s="33">
        <v>161</v>
      </c>
      <c r="B163" s="43"/>
      <c r="C163" s="35" t="s">
        <v>2565</v>
      </c>
      <c r="D163" s="36" t="s">
        <v>2566</v>
      </c>
      <c r="E163" s="37">
        <v>658</v>
      </c>
      <c r="F163" s="37" t="s">
        <v>244</v>
      </c>
      <c r="G163" s="38" t="s">
        <v>94</v>
      </c>
      <c r="H163" s="39" t="s">
        <v>95</v>
      </c>
      <c r="I163" s="38" t="s">
        <v>94</v>
      </c>
      <c r="J163" s="39" t="s">
        <v>95</v>
      </c>
      <c r="K163" s="38" t="s">
        <v>94</v>
      </c>
      <c r="L163" s="39" t="s">
        <v>95</v>
      </c>
      <c r="M163" s="38" t="s">
        <v>94</v>
      </c>
      <c r="N163" s="39" t="s">
        <v>95</v>
      </c>
      <c r="O163" s="38" t="s">
        <v>94</v>
      </c>
      <c r="P163" s="39" t="s">
        <v>95</v>
      </c>
      <c r="Q163" s="38" t="s">
        <v>94</v>
      </c>
      <c r="R163" s="40" t="s">
        <v>95</v>
      </c>
      <c r="S163" s="38" t="s">
        <v>94</v>
      </c>
      <c r="T163" s="39" t="s">
        <v>95</v>
      </c>
      <c r="U163" s="38" t="s">
        <v>99</v>
      </c>
      <c r="V163" s="39" t="s">
        <v>2567</v>
      </c>
      <c r="W163" s="38" t="s">
        <v>94</v>
      </c>
      <c r="X163" s="40" t="s">
        <v>95</v>
      </c>
      <c r="Y163" s="38" t="s">
        <v>94</v>
      </c>
      <c r="Z163" s="39" t="s">
        <v>95</v>
      </c>
      <c r="AA163" s="38" t="s">
        <v>94</v>
      </c>
      <c r="AB163" s="40" t="s">
        <v>95</v>
      </c>
      <c r="AC163" s="38" t="s">
        <v>91</v>
      </c>
      <c r="AD163" s="39" t="s">
        <v>2568</v>
      </c>
      <c r="AE163" s="38" t="s">
        <v>156</v>
      </c>
      <c r="AF163" s="39" t="s">
        <v>2569</v>
      </c>
      <c r="AG163" s="38" t="s">
        <v>94</v>
      </c>
      <c r="AH163" s="39" t="s">
        <v>95</v>
      </c>
      <c r="AI163" s="38" t="s">
        <v>94</v>
      </c>
      <c r="AJ163" s="39" t="s">
        <v>95</v>
      </c>
      <c r="AK163" s="38" t="s">
        <v>94</v>
      </c>
      <c r="AL163" s="39" t="s">
        <v>95</v>
      </c>
      <c r="AM163" s="38" t="s">
        <v>99</v>
      </c>
      <c r="AN163" s="39" t="s">
        <v>95</v>
      </c>
      <c r="AO163" s="38" t="s">
        <v>94</v>
      </c>
      <c r="AP163" s="40" t="s">
        <v>95</v>
      </c>
      <c r="AQ163" s="38" t="s">
        <v>94</v>
      </c>
      <c r="AR163" s="40" t="s">
        <v>95</v>
      </c>
      <c r="AS163" s="38" t="s">
        <v>89</v>
      </c>
      <c r="AT163" s="39" t="s">
        <v>2570</v>
      </c>
      <c r="AU163" s="38" t="s">
        <v>91</v>
      </c>
      <c r="AV163" s="40" t="s">
        <v>430</v>
      </c>
      <c r="AW163" s="38" t="s">
        <v>91</v>
      </c>
      <c r="AX163" s="39" t="s">
        <v>431</v>
      </c>
      <c r="AY163" s="38" t="s">
        <v>94</v>
      </c>
      <c r="AZ163" s="39" t="s">
        <v>95</v>
      </c>
      <c r="BA163" s="38" t="s">
        <v>99</v>
      </c>
      <c r="BB163" s="39" t="s">
        <v>2571</v>
      </c>
      <c r="BC163" s="38" t="s">
        <v>91</v>
      </c>
      <c r="BD163" s="39" t="s">
        <v>434</v>
      </c>
      <c r="BE163" s="38" t="s">
        <v>91</v>
      </c>
      <c r="BF163" s="40" t="s">
        <v>434</v>
      </c>
      <c r="BG163" s="38" t="s">
        <v>99</v>
      </c>
      <c r="BH163" s="39" t="s">
        <v>435</v>
      </c>
      <c r="BI163" s="38" t="s">
        <v>94</v>
      </c>
      <c r="BJ163" s="39" t="s">
        <v>95</v>
      </c>
      <c r="BK163" s="38" t="s">
        <v>91</v>
      </c>
      <c r="BL163" s="40" t="s">
        <v>437</v>
      </c>
      <c r="BM163" s="38" t="s">
        <v>94</v>
      </c>
      <c r="BN163" s="40" t="s">
        <v>95</v>
      </c>
      <c r="BO163" s="38" t="s">
        <v>94</v>
      </c>
      <c r="BP163" s="39" t="s">
        <v>2572</v>
      </c>
      <c r="BQ163" s="38" t="s">
        <v>94</v>
      </c>
      <c r="BR163" s="39" t="s">
        <v>95</v>
      </c>
      <c r="BS163" s="38" t="s">
        <v>89</v>
      </c>
      <c r="BT163" s="40" t="s">
        <v>440</v>
      </c>
      <c r="BU163" s="38" t="s">
        <v>94</v>
      </c>
      <c r="BV163" s="39" t="s">
        <v>95</v>
      </c>
      <c r="BW163" s="38" t="s">
        <v>156</v>
      </c>
      <c r="BX163" s="40" t="s">
        <v>441</v>
      </c>
      <c r="BY163" s="38" t="s">
        <v>94</v>
      </c>
      <c r="BZ163" s="39" t="s">
        <v>95</v>
      </c>
      <c r="CA163" s="38" t="s">
        <v>92</v>
      </c>
      <c r="CB163" s="40" t="s">
        <v>189</v>
      </c>
      <c r="CC163" s="38" t="s">
        <v>92</v>
      </c>
      <c r="CD163" s="39" t="s">
        <v>1946</v>
      </c>
      <c r="CE163" s="38" t="s">
        <v>92</v>
      </c>
      <c r="CF163" s="39" t="s">
        <v>394</v>
      </c>
      <c r="CG163" s="38" t="s">
        <v>94</v>
      </c>
      <c r="CH163" s="39" t="s">
        <v>95</v>
      </c>
      <c r="CI163" s="38" t="s">
        <v>99</v>
      </c>
      <c r="CJ163" s="39" t="s">
        <v>1763</v>
      </c>
      <c r="CK163" s="38" t="s">
        <v>94</v>
      </c>
      <c r="CL163" s="39" t="s">
        <v>95</v>
      </c>
      <c r="CM163" s="38" t="s">
        <v>94</v>
      </c>
      <c r="CN163" s="39" t="s">
        <v>95</v>
      </c>
      <c r="CO163" s="38" t="s">
        <v>99</v>
      </c>
      <c r="CP163" s="39" t="s">
        <v>95</v>
      </c>
      <c r="CQ163" s="38" t="s">
        <v>91</v>
      </c>
      <c r="CR163" s="40" t="s">
        <v>2573</v>
      </c>
      <c r="CS163" s="38" t="s">
        <v>94</v>
      </c>
      <c r="CT163" s="39" t="s">
        <v>95</v>
      </c>
      <c r="CU163" s="38" t="s">
        <v>94</v>
      </c>
      <c r="CV163" s="39" t="s">
        <v>95</v>
      </c>
      <c r="CW163" s="41"/>
      <c r="CX163" s="41"/>
      <c r="CY163" s="41"/>
      <c r="CZ163" s="41"/>
      <c r="DA163" s="41"/>
      <c r="DB163" s="41"/>
      <c r="DC163" s="41"/>
      <c r="DD163" s="41"/>
      <c r="DE163" s="41"/>
      <c r="DF163" s="41"/>
      <c r="DG163" s="41"/>
      <c r="DH163" s="41"/>
      <c r="DI163" s="41"/>
      <c r="DJ163" s="41"/>
      <c r="DK163" s="41"/>
      <c r="DL163" s="41"/>
      <c r="DM163" s="41"/>
      <c r="DN163" s="41"/>
      <c r="DO163" s="41"/>
      <c r="DP163" s="41"/>
      <c r="DQ163" s="41"/>
      <c r="DR163" s="41"/>
      <c r="DS163" s="41"/>
      <c r="DT163" s="41"/>
      <c r="DU163" s="41"/>
      <c r="DV163" s="41"/>
      <c r="DW163" s="92"/>
      <c r="DX163" s="37"/>
      <c r="DY163" s="37"/>
      <c r="DZ163" s="37"/>
      <c r="EA163" s="37"/>
      <c r="EB163" s="37"/>
    </row>
    <row r="164" spans="1:133" s="44" customFormat="1" ht="31.5" customHeight="1" thickBot="1">
      <c r="A164" s="33">
        <v>162</v>
      </c>
      <c r="B164" s="43"/>
      <c r="C164" s="35" t="s">
        <v>2574</v>
      </c>
      <c r="D164" s="36" t="s">
        <v>2566</v>
      </c>
      <c r="E164" s="37">
        <v>659</v>
      </c>
      <c r="F164" s="37" t="s">
        <v>244</v>
      </c>
      <c r="G164" s="38" t="s">
        <v>94</v>
      </c>
      <c r="H164" s="39" t="s">
        <v>95</v>
      </c>
      <c r="I164" s="38" t="s">
        <v>94</v>
      </c>
      <c r="J164" s="39" t="s">
        <v>95</v>
      </c>
      <c r="K164" s="38" t="s">
        <v>94</v>
      </c>
      <c r="L164" s="39" t="s">
        <v>95</v>
      </c>
      <c r="M164" s="38" t="s">
        <v>94</v>
      </c>
      <c r="N164" s="39" t="s">
        <v>95</v>
      </c>
      <c r="O164" s="38" t="s">
        <v>94</v>
      </c>
      <c r="P164" s="39" t="s">
        <v>95</v>
      </c>
      <c r="Q164" s="38" t="s">
        <v>94</v>
      </c>
      <c r="R164" s="40" t="s">
        <v>95</v>
      </c>
      <c r="S164" s="38" t="s">
        <v>94</v>
      </c>
      <c r="T164" s="39" t="s">
        <v>95</v>
      </c>
      <c r="U164" s="38" t="s">
        <v>91</v>
      </c>
      <c r="V164" s="39" t="s">
        <v>2567</v>
      </c>
      <c r="W164" s="38" t="s">
        <v>94</v>
      </c>
      <c r="X164" s="40" t="s">
        <v>95</v>
      </c>
      <c r="Y164" s="38" t="s">
        <v>94</v>
      </c>
      <c r="Z164" s="39" t="s">
        <v>95</v>
      </c>
      <c r="AA164" s="38" t="s">
        <v>94</v>
      </c>
      <c r="AB164" s="40" t="s">
        <v>95</v>
      </c>
      <c r="AC164" s="38" t="s">
        <v>91</v>
      </c>
      <c r="AD164" s="39" t="s">
        <v>2568</v>
      </c>
      <c r="AE164" s="38" t="s">
        <v>94</v>
      </c>
      <c r="AF164" s="39" t="s">
        <v>95</v>
      </c>
      <c r="AG164" s="38" t="s">
        <v>94</v>
      </c>
      <c r="AH164" s="39" t="s">
        <v>95</v>
      </c>
      <c r="AI164" s="38" t="s">
        <v>94</v>
      </c>
      <c r="AJ164" s="39" t="s">
        <v>95</v>
      </c>
      <c r="AK164" s="38" t="s">
        <v>94</v>
      </c>
      <c r="AL164" s="39" t="s">
        <v>95</v>
      </c>
      <c r="AM164" s="38" t="s">
        <v>91</v>
      </c>
      <c r="AN164" s="39" t="s">
        <v>95</v>
      </c>
      <c r="AO164" s="38" t="s">
        <v>94</v>
      </c>
      <c r="AP164" s="40" t="s">
        <v>95</v>
      </c>
      <c r="AQ164" s="38" t="s">
        <v>94</v>
      </c>
      <c r="AR164" s="40" t="s">
        <v>95</v>
      </c>
      <c r="AS164" s="38" t="s">
        <v>89</v>
      </c>
      <c r="AT164" s="39" t="s">
        <v>2570</v>
      </c>
      <c r="AU164" s="38" t="s">
        <v>91</v>
      </c>
      <c r="AV164" s="40" t="s">
        <v>430</v>
      </c>
      <c r="AW164" s="38" t="s">
        <v>91</v>
      </c>
      <c r="AX164" s="39" t="s">
        <v>431</v>
      </c>
      <c r="AY164" s="38" t="s">
        <v>94</v>
      </c>
      <c r="AZ164" s="39" t="s">
        <v>95</v>
      </c>
      <c r="BA164" s="38" t="s">
        <v>99</v>
      </c>
      <c r="BB164" s="39" t="s">
        <v>2571</v>
      </c>
      <c r="BC164" s="38" t="s">
        <v>91</v>
      </c>
      <c r="BD164" s="39" t="s">
        <v>434</v>
      </c>
      <c r="BE164" s="38" t="s">
        <v>91</v>
      </c>
      <c r="BF164" s="40" t="s">
        <v>434</v>
      </c>
      <c r="BG164" s="38" t="s">
        <v>99</v>
      </c>
      <c r="BH164" s="39" t="s">
        <v>435</v>
      </c>
      <c r="BI164" s="38" t="s">
        <v>94</v>
      </c>
      <c r="BJ164" s="39" t="s">
        <v>95</v>
      </c>
      <c r="BK164" s="38" t="s">
        <v>91</v>
      </c>
      <c r="BL164" s="40" t="s">
        <v>437</v>
      </c>
      <c r="BM164" s="38" t="s">
        <v>94</v>
      </c>
      <c r="BN164" s="40" t="s">
        <v>95</v>
      </c>
      <c r="BO164" s="38" t="s">
        <v>94</v>
      </c>
      <c r="BP164" s="39" t="s">
        <v>2572</v>
      </c>
      <c r="BQ164" s="38" t="s">
        <v>94</v>
      </c>
      <c r="BR164" s="39" t="s">
        <v>95</v>
      </c>
      <c r="BS164" s="38" t="s">
        <v>91</v>
      </c>
      <c r="BT164" s="40" t="s">
        <v>440</v>
      </c>
      <c r="BU164" s="38" t="s">
        <v>94</v>
      </c>
      <c r="BV164" s="39" t="s">
        <v>95</v>
      </c>
      <c r="BW164" s="38" t="s">
        <v>156</v>
      </c>
      <c r="BX164" s="40" t="s">
        <v>441</v>
      </c>
      <c r="BY164" s="38" t="s">
        <v>94</v>
      </c>
      <c r="BZ164" s="39" t="s">
        <v>95</v>
      </c>
      <c r="CA164" s="38" t="s">
        <v>92</v>
      </c>
      <c r="CB164" s="40" t="s">
        <v>189</v>
      </c>
      <c r="CC164" s="38" t="s">
        <v>92</v>
      </c>
      <c r="CD164" s="39" t="s">
        <v>1946</v>
      </c>
      <c r="CE164" s="38" t="s">
        <v>92</v>
      </c>
      <c r="CF164" s="39" t="s">
        <v>394</v>
      </c>
      <c r="CG164" s="38" t="s">
        <v>94</v>
      </c>
      <c r="CH164" s="39" t="s">
        <v>95</v>
      </c>
      <c r="CI164" s="38" t="s">
        <v>99</v>
      </c>
      <c r="CJ164" s="39" t="s">
        <v>1763</v>
      </c>
      <c r="CK164" s="38" t="s">
        <v>94</v>
      </c>
      <c r="CL164" s="39" t="s">
        <v>95</v>
      </c>
      <c r="CM164" s="38" t="s">
        <v>94</v>
      </c>
      <c r="CN164" s="39" t="s">
        <v>95</v>
      </c>
      <c r="CO164" s="38" t="s">
        <v>99</v>
      </c>
      <c r="CP164" s="39" t="s">
        <v>95</v>
      </c>
      <c r="CQ164" s="38" t="s">
        <v>91</v>
      </c>
      <c r="CR164" s="40" t="s">
        <v>2575</v>
      </c>
      <c r="CS164" s="38" t="s">
        <v>94</v>
      </c>
      <c r="CT164" s="39" t="s">
        <v>95</v>
      </c>
      <c r="CU164" s="38" t="s">
        <v>94</v>
      </c>
      <c r="CV164" s="39" t="s">
        <v>95</v>
      </c>
      <c r="CW164" s="41"/>
      <c r="CX164" s="41"/>
      <c r="CY164" s="41"/>
      <c r="CZ164" s="41"/>
      <c r="DA164" s="41"/>
      <c r="DB164" s="41"/>
      <c r="DC164" s="41"/>
      <c r="DD164" s="41"/>
      <c r="DE164" s="41"/>
      <c r="DF164" s="41"/>
      <c r="DG164" s="41"/>
      <c r="DH164" s="41"/>
      <c r="DI164" s="41"/>
      <c r="DJ164" s="41"/>
      <c r="DK164" s="41"/>
      <c r="DL164" s="41"/>
      <c r="DM164" s="41"/>
      <c r="DN164" s="41"/>
      <c r="DO164" s="41"/>
      <c r="DP164" s="41"/>
      <c r="DQ164" s="41"/>
      <c r="DR164" s="41"/>
      <c r="DS164" s="41"/>
      <c r="DT164" s="41"/>
      <c r="DU164" s="41"/>
      <c r="DV164" s="41"/>
      <c r="DW164" s="92"/>
      <c r="DX164" s="37"/>
      <c r="DY164" s="37"/>
      <c r="DZ164" s="37"/>
      <c r="EA164" s="37"/>
      <c r="EB164" s="37"/>
    </row>
    <row r="165" spans="1:133" s="53" customFormat="1" ht="31.5" customHeight="1" thickBot="1">
      <c r="A165" s="33">
        <v>163</v>
      </c>
      <c r="B165" s="43"/>
      <c r="C165" s="35" t="s">
        <v>2576</v>
      </c>
      <c r="D165" s="36" t="s">
        <v>2566</v>
      </c>
      <c r="E165" s="37">
        <v>657</v>
      </c>
      <c r="F165" s="37" t="s">
        <v>244</v>
      </c>
      <c r="G165" s="38" t="s">
        <v>94</v>
      </c>
      <c r="H165" s="39" t="s">
        <v>95</v>
      </c>
      <c r="I165" s="38" t="s">
        <v>94</v>
      </c>
      <c r="J165" s="39" t="s">
        <v>95</v>
      </c>
      <c r="K165" s="38" t="s">
        <v>94</v>
      </c>
      <c r="L165" s="39" t="s">
        <v>95</v>
      </c>
      <c r="M165" s="38" t="s">
        <v>94</v>
      </c>
      <c r="N165" s="39" t="s">
        <v>95</v>
      </c>
      <c r="O165" s="38" t="s">
        <v>94</v>
      </c>
      <c r="P165" s="39" t="s">
        <v>95</v>
      </c>
      <c r="Q165" s="38" t="s">
        <v>94</v>
      </c>
      <c r="R165" s="40" t="s">
        <v>95</v>
      </c>
      <c r="S165" s="38" t="s">
        <v>94</v>
      </c>
      <c r="T165" s="39" t="s">
        <v>95</v>
      </c>
      <c r="U165" s="38" t="s">
        <v>91</v>
      </c>
      <c r="V165" s="39" t="s">
        <v>2567</v>
      </c>
      <c r="W165" s="38" t="s">
        <v>94</v>
      </c>
      <c r="X165" s="40" t="s">
        <v>95</v>
      </c>
      <c r="Y165" s="38" t="s">
        <v>94</v>
      </c>
      <c r="Z165" s="39" t="s">
        <v>95</v>
      </c>
      <c r="AA165" s="38" t="s">
        <v>94</v>
      </c>
      <c r="AB165" s="40" t="s">
        <v>95</v>
      </c>
      <c r="AC165" s="38" t="s">
        <v>91</v>
      </c>
      <c r="AD165" s="39" t="s">
        <v>2568</v>
      </c>
      <c r="AE165" s="38" t="s">
        <v>94</v>
      </c>
      <c r="AF165" s="39" t="s">
        <v>95</v>
      </c>
      <c r="AG165" s="38" t="s">
        <v>94</v>
      </c>
      <c r="AH165" s="39" t="s">
        <v>95</v>
      </c>
      <c r="AI165" s="38" t="s">
        <v>94</v>
      </c>
      <c r="AJ165" s="39" t="s">
        <v>95</v>
      </c>
      <c r="AK165" s="38" t="s">
        <v>94</v>
      </c>
      <c r="AL165" s="39" t="s">
        <v>95</v>
      </c>
      <c r="AM165" s="38" t="s">
        <v>91</v>
      </c>
      <c r="AN165" s="39" t="s">
        <v>95</v>
      </c>
      <c r="AO165" s="38" t="s">
        <v>94</v>
      </c>
      <c r="AP165" s="40" t="s">
        <v>95</v>
      </c>
      <c r="AQ165" s="38" t="s">
        <v>94</v>
      </c>
      <c r="AR165" s="40" t="s">
        <v>95</v>
      </c>
      <c r="AS165" s="38" t="s">
        <v>89</v>
      </c>
      <c r="AT165" s="39" t="s">
        <v>2570</v>
      </c>
      <c r="AU165" s="38" t="s">
        <v>91</v>
      </c>
      <c r="AV165" s="40" t="s">
        <v>430</v>
      </c>
      <c r="AW165" s="38" t="s">
        <v>91</v>
      </c>
      <c r="AX165" s="39" t="s">
        <v>431</v>
      </c>
      <c r="AY165" s="38" t="s">
        <v>94</v>
      </c>
      <c r="AZ165" s="39" t="s">
        <v>95</v>
      </c>
      <c r="BA165" s="38" t="s">
        <v>99</v>
      </c>
      <c r="BB165" s="39" t="s">
        <v>2571</v>
      </c>
      <c r="BC165" s="38" t="s">
        <v>91</v>
      </c>
      <c r="BD165" s="39" t="s">
        <v>434</v>
      </c>
      <c r="BE165" s="38" t="s">
        <v>91</v>
      </c>
      <c r="BF165" s="40" t="s">
        <v>434</v>
      </c>
      <c r="BG165" s="38" t="s">
        <v>99</v>
      </c>
      <c r="BH165" s="39" t="s">
        <v>435</v>
      </c>
      <c r="BI165" s="38" t="s">
        <v>94</v>
      </c>
      <c r="BJ165" s="39" t="s">
        <v>95</v>
      </c>
      <c r="BK165" s="38" t="s">
        <v>91</v>
      </c>
      <c r="BL165" s="40" t="s">
        <v>437</v>
      </c>
      <c r="BM165" s="38" t="s">
        <v>94</v>
      </c>
      <c r="BN165" s="40" t="s">
        <v>95</v>
      </c>
      <c r="BO165" s="38" t="s">
        <v>94</v>
      </c>
      <c r="BP165" s="39" t="s">
        <v>2572</v>
      </c>
      <c r="BQ165" s="38" t="s">
        <v>94</v>
      </c>
      <c r="BR165" s="39" t="s">
        <v>95</v>
      </c>
      <c r="BS165" s="38" t="s">
        <v>89</v>
      </c>
      <c r="BT165" s="40" t="s">
        <v>440</v>
      </c>
      <c r="BU165" s="38" t="s">
        <v>94</v>
      </c>
      <c r="BV165" s="39" t="s">
        <v>95</v>
      </c>
      <c r="BW165" s="38" t="s">
        <v>156</v>
      </c>
      <c r="BX165" s="40" t="s">
        <v>441</v>
      </c>
      <c r="BY165" s="38" t="s">
        <v>94</v>
      </c>
      <c r="BZ165" s="39" t="s">
        <v>95</v>
      </c>
      <c r="CA165" s="38" t="s">
        <v>92</v>
      </c>
      <c r="CB165" s="40" t="s">
        <v>189</v>
      </c>
      <c r="CC165" s="38" t="s">
        <v>92</v>
      </c>
      <c r="CD165" s="39" t="s">
        <v>1946</v>
      </c>
      <c r="CE165" s="38" t="s">
        <v>92</v>
      </c>
      <c r="CF165" s="39" t="s">
        <v>394</v>
      </c>
      <c r="CG165" s="38" t="s">
        <v>94</v>
      </c>
      <c r="CH165" s="39" t="s">
        <v>95</v>
      </c>
      <c r="CI165" s="38" t="s">
        <v>99</v>
      </c>
      <c r="CJ165" s="39" t="s">
        <v>1763</v>
      </c>
      <c r="CK165" s="38" t="s">
        <v>94</v>
      </c>
      <c r="CL165" s="39" t="s">
        <v>95</v>
      </c>
      <c r="CM165" s="38" t="s">
        <v>94</v>
      </c>
      <c r="CN165" s="39" t="s">
        <v>95</v>
      </c>
      <c r="CO165" s="38" t="s">
        <v>99</v>
      </c>
      <c r="CP165" s="39" t="s">
        <v>95</v>
      </c>
      <c r="CQ165" s="38" t="s">
        <v>91</v>
      </c>
      <c r="CR165" s="40" t="s">
        <v>2577</v>
      </c>
      <c r="CS165" s="38" t="s">
        <v>94</v>
      </c>
      <c r="CT165" s="39" t="s">
        <v>95</v>
      </c>
      <c r="CU165" s="38" t="s">
        <v>94</v>
      </c>
      <c r="CV165" s="39" t="s">
        <v>95</v>
      </c>
      <c r="CW165" s="41"/>
      <c r="CX165" s="41"/>
      <c r="CY165" s="41"/>
      <c r="CZ165" s="41"/>
      <c r="DA165" s="41"/>
      <c r="DB165" s="41"/>
      <c r="DC165" s="41"/>
      <c r="DD165" s="41"/>
      <c r="DE165" s="41"/>
      <c r="DF165" s="41"/>
      <c r="DG165" s="41"/>
      <c r="DH165" s="41"/>
      <c r="DI165" s="41"/>
      <c r="DJ165" s="41"/>
      <c r="DK165" s="41"/>
      <c r="DL165" s="41"/>
      <c r="DM165" s="41"/>
      <c r="DN165" s="41"/>
      <c r="DO165" s="41"/>
      <c r="DP165" s="41"/>
      <c r="DQ165" s="41"/>
      <c r="DR165" s="41"/>
      <c r="DS165" s="41"/>
      <c r="DT165" s="41"/>
      <c r="DU165" s="41"/>
      <c r="DV165" s="41"/>
      <c r="DW165" s="92"/>
      <c r="DX165" s="37"/>
      <c r="DY165" s="37"/>
      <c r="DZ165" s="37"/>
      <c r="EA165" s="37"/>
      <c r="EB165" s="37"/>
      <c r="EC165" s="52"/>
    </row>
    <row r="166" spans="1:133" s="53" customFormat="1" ht="31.5" customHeight="1" thickBot="1">
      <c r="A166" s="33">
        <v>164</v>
      </c>
      <c r="B166" s="43"/>
      <c r="C166" s="35" t="s">
        <v>2578</v>
      </c>
      <c r="D166" s="36" t="s">
        <v>741</v>
      </c>
      <c r="E166" s="37">
        <v>644</v>
      </c>
      <c r="F166" s="37" t="s">
        <v>244</v>
      </c>
      <c r="G166" s="38" t="s">
        <v>94</v>
      </c>
      <c r="H166" s="39" t="s">
        <v>95</v>
      </c>
      <c r="I166" s="38" t="s">
        <v>94</v>
      </c>
      <c r="J166" s="39" t="s">
        <v>95</v>
      </c>
      <c r="K166" s="38" t="s">
        <v>94</v>
      </c>
      <c r="L166" s="39" t="s">
        <v>95</v>
      </c>
      <c r="M166" s="38" t="s">
        <v>94</v>
      </c>
      <c r="N166" s="39" t="s">
        <v>95</v>
      </c>
      <c r="O166" s="38" t="s">
        <v>94</v>
      </c>
      <c r="P166" s="39" t="s">
        <v>95</v>
      </c>
      <c r="Q166" s="38" t="s">
        <v>94</v>
      </c>
      <c r="R166" s="40" t="s">
        <v>95</v>
      </c>
      <c r="S166" s="38" t="s">
        <v>94</v>
      </c>
      <c r="T166" s="39" t="s">
        <v>95</v>
      </c>
      <c r="U166" s="38" t="s">
        <v>94</v>
      </c>
      <c r="V166" s="39" t="s">
        <v>95</v>
      </c>
      <c r="W166" s="38" t="s">
        <v>94</v>
      </c>
      <c r="X166" s="40" t="s">
        <v>95</v>
      </c>
      <c r="Y166" s="38" t="s">
        <v>94</v>
      </c>
      <c r="Z166" s="39" t="s">
        <v>95</v>
      </c>
      <c r="AA166" s="38" t="s">
        <v>94</v>
      </c>
      <c r="AB166" s="40" t="s">
        <v>95</v>
      </c>
      <c r="AC166" s="38" t="s">
        <v>99</v>
      </c>
      <c r="AD166" s="39" t="s">
        <v>2579</v>
      </c>
      <c r="AE166" s="38" t="s">
        <v>94</v>
      </c>
      <c r="AF166" s="39" t="s">
        <v>95</v>
      </c>
      <c r="AG166" s="38" t="s">
        <v>94</v>
      </c>
      <c r="AH166" s="39" t="s">
        <v>95</v>
      </c>
      <c r="AI166" s="38" t="s">
        <v>94</v>
      </c>
      <c r="AJ166" s="39" t="s">
        <v>95</v>
      </c>
      <c r="AK166" s="38" t="s">
        <v>94</v>
      </c>
      <c r="AL166" s="39" t="s">
        <v>95</v>
      </c>
      <c r="AM166" s="38" t="s">
        <v>94</v>
      </c>
      <c r="AN166" s="39" t="s">
        <v>95</v>
      </c>
      <c r="AO166" s="38" t="s">
        <v>94</v>
      </c>
      <c r="AP166" s="40" t="s">
        <v>95</v>
      </c>
      <c r="AQ166" s="38" t="s">
        <v>94</v>
      </c>
      <c r="AR166" s="40" t="s">
        <v>95</v>
      </c>
      <c r="AS166" s="38" t="s">
        <v>94</v>
      </c>
      <c r="AT166" s="39" t="s">
        <v>95</v>
      </c>
      <c r="AU166" s="38" t="s">
        <v>94</v>
      </c>
      <c r="AV166" s="40" t="s">
        <v>95</v>
      </c>
      <c r="AW166" s="38" t="s">
        <v>91</v>
      </c>
      <c r="AX166" s="39" t="s">
        <v>431</v>
      </c>
      <c r="AY166" s="38" t="s">
        <v>94</v>
      </c>
      <c r="AZ166" s="39" t="s">
        <v>95</v>
      </c>
      <c r="BA166" s="38" t="s">
        <v>89</v>
      </c>
      <c r="BB166" s="39" t="s">
        <v>1517</v>
      </c>
      <c r="BC166" s="38" t="s">
        <v>94</v>
      </c>
      <c r="BD166" s="39" t="s">
        <v>95</v>
      </c>
      <c r="BE166" s="38" t="s">
        <v>94</v>
      </c>
      <c r="BF166" s="40" t="s">
        <v>95</v>
      </c>
      <c r="BG166" s="38" t="s">
        <v>94</v>
      </c>
      <c r="BH166" s="39" t="s">
        <v>95</v>
      </c>
      <c r="BI166" s="38" t="s">
        <v>94</v>
      </c>
      <c r="BJ166" s="39" t="s">
        <v>95</v>
      </c>
      <c r="BK166" s="38" t="s">
        <v>94</v>
      </c>
      <c r="BL166" s="40" t="s">
        <v>95</v>
      </c>
      <c r="BM166" s="38" t="s">
        <v>94</v>
      </c>
      <c r="BN166" s="40" t="s">
        <v>95</v>
      </c>
      <c r="BO166" s="38" t="s">
        <v>94</v>
      </c>
      <c r="BP166" s="39" t="s">
        <v>606</v>
      </c>
      <c r="BQ166" s="38" t="s">
        <v>94</v>
      </c>
      <c r="BR166" s="39" t="s">
        <v>95</v>
      </c>
      <c r="BS166" s="38" t="s">
        <v>94</v>
      </c>
      <c r="BT166" s="40" t="s">
        <v>2332</v>
      </c>
      <c r="BU166" s="38" t="s">
        <v>94</v>
      </c>
      <c r="BV166" s="39" t="s">
        <v>95</v>
      </c>
      <c r="BW166" s="38" t="s">
        <v>156</v>
      </c>
      <c r="BX166" s="40" t="s">
        <v>441</v>
      </c>
      <c r="BY166" s="38" t="s">
        <v>94</v>
      </c>
      <c r="BZ166" s="39" t="s">
        <v>95</v>
      </c>
      <c r="CA166" s="38" t="s">
        <v>92</v>
      </c>
      <c r="CB166" s="40" t="s">
        <v>189</v>
      </c>
      <c r="CC166" s="38" t="s">
        <v>92</v>
      </c>
      <c r="CD166" s="39" t="s">
        <v>1946</v>
      </c>
      <c r="CE166" s="38" t="s">
        <v>92</v>
      </c>
      <c r="CF166" s="39" t="s">
        <v>394</v>
      </c>
      <c r="CG166" s="38" t="s">
        <v>94</v>
      </c>
      <c r="CH166" s="39" t="s">
        <v>95</v>
      </c>
      <c r="CI166" s="38" t="s">
        <v>99</v>
      </c>
      <c r="CJ166" s="39" t="s">
        <v>1763</v>
      </c>
      <c r="CK166" s="38" t="s">
        <v>94</v>
      </c>
      <c r="CL166" s="39" t="s">
        <v>95</v>
      </c>
      <c r="CM166" s="38" t="s">
        <v>94</v>
      </c>
      <c r="CN166" s="39" t="s">
        <v>95</v>
      </c>
      <c r="CO166" s="38" t="s">
        <v>93</v>
      </c>
      <c r="CP166" s="39" t="s">
        <v>95</v>
      </c>
      <c r="CQ166" s="38" t="s">
        <v>94</v>
      </c>
      <c r="CR166" s="40" t="s">
        <v>95</v>
      </c>
      <c r="CS166" s="38" t="s">
        <v>94</v>
      </c>
      <c r="CT166" s="39" t="s">
        <v>95</v>
      </c>
      <c r="CU166" s="38" t="s">
        <v>94</v>
      </c>
      <c r="CV166" s="39" t="s">
        <v>95</v>
      </c>
      <c r="CW166" s="41"/>
      <c r="CX166" s="41"/>
      <c r="CY166" s="41"/>
      <c r="CZ166" s="41"/>
      <c r="DA166" s="41"/>
      <c r="DB166" s="41"/>
      <c r="DC166" s="41"/>
      <c r="DD166" s="41"/>
      <c r="DE166" s="41"/>
      <c r="DF166" s="41"/>
      <c r="DG166" s="41"/>
      <c r="DH166" s="41"/>
      <c r="DI166" s="41"/>
      <c r="DJ166" s="41"/>
      <c r="DK166" s="41"/>
      <c r="DL166" s="41"/>
      <c r="DM166" s="41"/>
      <c r="DN166" s="41"/>
      <c r="DO166" s="41"/>
      <c r="DP166" s="41"/>
      <c r="DQ166" s="41"/>
      <c r="DR166" s="41"/>
      <c r="DS166" s="41"/>
      <c r="DT166" s="41"/>
      <c r="DU166" s="41"/>
      <c r="DV166" s="41"/>
      <c r="DW166" s="92"/>
      <c r="DX166" s="37"/>
      <c r="DY166" s="37"/>
      <c r="DZ166" s="37"/>
      <c r="EA166" s="37"/>
      <c r="EB166" s="37"/>
      <c r="EC166" s="52"/>
    </row>
    <row r="167" spans="1:133" s="53" customFormat="1" ht="31.5" customHeight="1" thickBot="1">
      <c r="A167" s="33">
        <v>165</v>
      </c>
      <c r="B167" s="43"/>
      <c r="C167" s="35" t="s">
        <v>2580</v>
      </c>
      <c r="D167" s="36" t="s">
        <v>741</v>
      </c>
      <c r="E167" s="37">
        <v>420</v>
      </c>
      <c r="F167" s="37" t="s">
        <v>244</v>
      </c>
      <c r="G167" s="38" t="s">
        <v>99</v>
      </c>
      <c r="H167" s="39" t="s">
        <v>95</v>
      </c>
      <c r="I167" s="38" t="s">
        <v>94</v>
      </c>
      <c r="J167" s="39" t="s">
        <v>95</v>
      </c>
      <c r="K167" s="38" t="s">
        <v>94</v>
      </c>
      <c r="L167" s="39" t="s">
        <v>95</v>
      </c>
      <c r="M167" s="38" t="s">
        <v>94</v>
      </c>
      <c r="N167" s="39" t="s">
        <v>95</v>
      </c>
      <c r="O167" s="38" t="s">
        <v>94</v>
      </c>
      <c r="P167" s="39" t="s">
        <v>95</v>
      </c>
      <c r="Q167" s="38" t="s">
        <v>94</v>
      </c>
      <c r="R167" s="40" t="s">
        <v>95</v>
      </c>
      <c r="S167" s="38" t="s">
        <v>94</v>
      </c>
      <c r="T167" s="39" t="s">
        <v>95</v>
      </c>
      <c r="U167" s="38" t="s">
        <v>94</v>
      </c>
      <c r="V167" s="39" t="s">
        <v>95</v>
      </c>
      <c r="W167" s="38" t="s">
        <v>94</v>
      </c>
      <c r="X167" s="40" t="s">
        <v>95</v>
      </c>
      <c r="Y167" s="38" t="s">
        <v>94</v>
      </c>
      <c r="Z167" s="39" t="s">
        <v>95</v>
      </c>
      <c r="AA167" s="38" t="s">
        <v>94</v>
      </c>
      <c r="AB167" s="40" t="s">
        <v>95</v>
      </c>
      <c r="AC167" s="38" t="s">
        <v>94</v>
      </c>
      <c r="AD167" s="39" t="s">
        <v>95</v>
      </c>
      <c r="AE167" s="38" t="s">
        <v>94</v>
      </c>
      <c r="AF167" s="39" t="s">
        <v>95</v>
      </c>
      <c r="AG167" s="38" t="s">
        <v>94</v>
      </c>
      <c r="AH167" s="39" t="s">
        <v>95</v>
      </c>
      <c r="AI167" s="38" t="s">
        <v>94</v>
      </c>
      <c r="AJ167" s="39" t="s">
        <v>95</v>
      </c>
      <c r="AK167" s="38" t="s">
        <v>94</v>
      </c>
      <c r="AL167" s="39" t="s">
        <v>95</v>
      </c>
      <c r="AM167" s="38" t="s">
        <v>94</v>
      </c>
      <c r="AN167" s="39" t="s">
        <v>95</v>
      </c>
      <c r="AO167" s="38" t="s">
        <v>94</v>
      </c>
      <c r="AP167" s="40" t="s">
        <v>95</v>
      </c>
      <c r="AQ167" s="38" t="s">
        <v>94</v>
      </c>
      <c r="AR167" s="40" t="s">
        <v>95</v>
      </c>
      <c r="AS167" s="38" t="s">
        <v>91</v>
      </c>
      <c r="AT167" s="39" t="s">
        <v>95</v>
      </c>
      <c r="AU167" s="38" t="s">
        <v>94</v>
      </c>
      <c r="AV167" s="40" t="s">
        <v>95</v>
      </c>
      <c r="AW167" s="38" t="s">
        <v>94</v>
      </c>
      <c r="AX167" s="39" t="s">
        <v>95</v>
      </c>
      <c r="AY167" s="38" t="s">
        <v>94</v>
      </c>
      <c r="AZ167" s="39" t="s">
        <v>95</v>
      </c>
      <c r="BA167" s="38" t="s">
        <v>91</v>
      </c>
      <c r="BB167" s="39" t="s">
        <v>95</v>
      </c>
      <c r="BC167" s="38" t="s">
        <v>91</v>
      </c>
      <c r="BD167" s="39" t="s">
        <v>95</v>
      </c>
      <c r="BE167" s="38" t="s">
        <v>91</v>
      </c>
      <c r="BF167" s="40" t="s">
        <v>95</v>
      </c>
      <c r="BG167" s="38" t="s">
        <v>94</v>
      </c>
      <c r="BH167" s="39" t="s">
        <v>95</v>
      </c>
      <c r="BI167" s="38" t="s">
        <v>94</v>
      </c>
      <c r="BJ167" s="39" t="s">
        <v>95</v>
      </c>
      <c r="BK167" s="38" t="s">
        <v>91</v>
      </c>
      <c r="BL167" s="40" t="s">
        <v>95</v>
      </c>
      <c r="BM167" s="38" t="s">
        <v>94</v>
      </c>
      <c r="BN167" s="40" t="s">
        <v>95</v>
      </c>
      <c r="BO167" s="38" t="s">
        <v>92</v>
      </c>
      <c r="BP167" s="39" t="s">
        <v>2581</v>
      </c>
      <c r="BQ167" s="38" t="s">
        <v>94</v>
      </c>
      <c r="BR167" s="39" t="s">
        <v>95</v>
      </c>
      <c r="BS167" s="38" t="s">
        <v>89</v>
      </c>
      <c r="BT167" s="40" t="s">
        <v>187</v>
      </c>
      <c r="BU167" s="38" t="s">
        <v>94</v>
      </c>
      <c r="BV167" s="39" t="s">
        <v>95</v>
      </c>
      <c r="BW167" s="38" t="s">
        <v>94</v>
      </c>
      <c r="BX167" s="40" t="s">
        <v>95</v>
      </c>
      <c r="BY167" s="38" t="s">
        <v>94</v>
      </c>
      <c r="BZ167" s="39" t="s">
        <v>95</v>
      </c>
      <c r="CA167" s="38" t="s">
        <v>94</v>
      </c>
      <c r="CB167" s="40" t="s">
        <v>95</v>
      </c>
      <c r="CC167" s="38" t="s">
        <v>91</v>
      </c>
      <c r="CD167" s="39" t="s">
        <v>95</v>
      </c>
      <c r="CE167" s="38" t="s">
        <v>99</v>
      </c>
      <c r="CF167" s="39" t="s">
        <v>95</v>
      </c>
      <c r="CG167" s="38" t="s">
        <v>94</v>
      </c>
      <c r="CH167" s="39" t="s">
        <v>95</v>
      </c>
      <c r="CI167" s="38" t="s">
        <v>94</v>
      </c>
      <c r="CJ167" s="39" t="s">
        <v>95</v>
      </c>
      <c r="CK167" s="38" t="s">
        <v>94</v>
      </c>
      <c r="CL167" s="39" t="s">
        <v>95</v>
      </c>
      <c r="CM167" s="38" t="s">
        <v>94</v>
      </c>
      <c r="CN167" s="39" t="s">
        <v>95</v>
      </c>
      <c r="CO167" s="38" t="s">
        <v>93</v>
      </c>
      <c r="CP167" s="39" t="s">
        <v>95</v>
      </c>
      <c r="CQ167" s="38" t="s">
        <v>99</v>
      </c>
      <c r="CR167" s="40" t="s">
        <v>2582</v>
      </c>
      <c r="CS167" s="38" t="s">
        <v>94</v>
      </c>
      <c r="CT167" s="39" t="s">
        <v>95</v>
      </c>
      <c r="CU167" s="38" t="s">
        <v>94</v>
      </c>
      <c r="CV167" s="39" t="s">
        <v>95</v>
      </c>
      <c r="CW167" s="41"/>
      <c r="CX167" s="41"/>
      <c r="CY167" s="41"/>
      <c r="CZ167" s="41"/>
      <c r="DA167" s="41"/>
      <c r="DB167" s="41"/>
      <c r="DC167" s="41"/>
      <c r="DD167" s="41"/>
      <c r="DE167" s="41"/>
      <c r="DF167" s="41"/>
      <c r="DG167" s="41"/>
      <c r="DH167" s="41"/>
      <c r="DI167" s="41"/>
      <c r="DJ167" s="41"/>
      <c r="DK167" s="41"/>
      <c r="DL167" s="41"/>
      <c r="DM167" s="41"/>
      <c r="DN167" s="41"/>
      <c r="DO167" s="41"/>
      <c r="DP167" s="41"/>
      <c r="DQ167" s="41"/>
      <c r="DR167" s="41"/>
      <c r="DS167" s="41"/>
      <c r="DT167" s="41"/>
      <c r="DU167" s="41"/>
      <c r="DV167" s="41"/>
      <c r="DW167" s="92"/>
      <c r="DX167" s="37"/>
      <c r="DY167" s="37"/>
      <c r="DZ167" s="37"/>
      <c r="EA167" s="37"/>
      <c r="EB167" s="37"/>
      <c r="EC167" s="52"/>
    </row>
    <row r="168" spans="1:133" s="53" customFormat="1" ht="31.5" customHeight="1" thickBot="1">
      <c r="A168" s="33">
        <v>166</v>
      </c>
      <c r="B168" s="43"/>
      <c r="C168" s="35" t="s">
        <v>2583</v>
      </c>
      <c r="D168" s="36" t="s">
        <v>87</v>
      </c>
      <c r="E168" s="37">
        <v>380</v>
      </c>
      <c r="F168" s="37" t="s">
        <v>127</v>
      </c>
      <c r="G168" s="38" t="s">
        <v>91</v>
      </c>
      <c r="H168" s="39" t="s">
        <v>2584</v>
      </c>
      <c r="I168" s="38" t="s">
        <v>93</v>
      </c>
      <c r="J168" s="39" t="s">
        <v>161</v>
      </c>
      <c r="K168" s="38" t="s">
        <v>99</v>
      </c>
      <c r="L168" s="39" t="s">
        <v>2585</v>
      </c>
      <c r="M168" s="38" t="s">
        <v>94</v>
      </c>
      <c r="N168" s="39" t="s">
        <v>95</v>
      </c>
      <c r="O168" s="38" t="s">
        <v>94</v>
      </c>
      <c r="P168" s="39" t="s">
        <v>95</v>
      </c>
      <c r="Q168" s="38" t="s">
        <v>94</v>
      </c>
      <c r="R168" s="40" t="s">
        <v>95</v>
      </c>
      <c r="S168" s="38" t="s">
        <v>99</v>
      </c>
      <c r="T168" s="39" t="s">
        <v>164</v>
      </c>
      <c r="U168" s="38" t="s">
        <v>92</v>
      </c>
      <c r="V168" s="39" t="s">
        <v>1773</v>
      </c>
      <c r="W168" s="38" t="s">
        <v>91</v>
      </c>
      <c r="X168" s="40" t="s">
        <v>2586</v>
      </c>
      <c r="Y168" s="38" t="s">
        <v>93</v>
      </c>
      <c r="Z168" s="39" t="s">
        <v>2587</v>
      </c>
      <c r="AA168" s="38" t="s">
        <v>92</v>
      </c>
      <c r="AB168" s="40" t="s">
        <v>2588</v>
      </c>
      <c r="AC168" s="38" t="s">
        <v>91</v>
      </c>
      <c r="AD168" s="39" t="s">
        <v>2589</v>
      </c>
      <c r="AE168" s="38" t="s">
        <v>99</v>
      </c>
      <c r="AF168" s="39" t="s">
        <v>170</v>
      </c>
      <c r="AG168" s="38" t="s">
        <v>99</v>
      </c>
      <c r="AH168" s="39" t="s">
        <v>170</v>
      </c>
      <c r="AI168" s="38" t="s">
        <v>93</v>
      </c>
      <c r="AJ168" s="39" t="s">
        <v>2590</v>
      </c>
      <c r="AK168" s="38" t="s">
        <v>89</v>
      </c>
      <c r="AL168" s="39" t="s">
        <v>2591</v>
      </c>
      <c r="AM168" s="38" t="s">
        <v>89</v>
      </c>
      <c r="AN168" s="39" t="s">
        <v>2592</v>
      </c>
      <c r="AO168" s="38" t="s">
        <v>94</v>
      </c>
      <c r="AP168" s="40" t="s">
        <v>95</v>
      </c>
      <c r="AQ168" s="38" t="s">
        <v>91</v>
      </c>
      <c r="AR168" s="40" t="s">
        <v>174</v>
      </c>
      <c r="AS168" s="38" t="s">
        <v>91</v>
      </c>
      <c r="AT168" s="39" t="s">
        <v>2593</v>
      </c>
      <c r="AU168" s="38" t="s">
        <v>91</v>
      </c>
      <c r="AV168" s="40" t="s">
        <v>381</v>
      </c>
      <c r="AW168" s="38" t="s">
        <v>94</v>
      </c>
      <c r="AX168" s="39" t="s">
        <v>95</v>
      </c>
      <c r="AY168" s="38" t="s">
        <v>94</v>
      </c>
      <c r="AZ168" s="39" t="s">
        <v>95</v>
      </c>
      <c r="BA168" s="38" t="s">
        <v>91</v>
      </c>
      <c r="BB168" s="39" t="s">
        <v>2594</v>
      </c>
      <c r="BC168" s="38" t="s">
        <v>89</v>
      </c>
      <c r="BD168" s="39" t="s">
        <v>2595</v>
      </c>
      <c r="BE168" s="38" t="s">
        <v>94</v>
      </c>
      <c r="BF168" s="40" t="s">
        <v>95</v>
      </c>
      <c r="BG168" s="38" t="s">
        <v>91</v>
      </c>
      <c r="BH168" s="39" t="s">
        <v>2596</v>
      </c>
      <c r="BI168" s="38" t="s">
        <v>94</v>
      </c>
      <c r="BJ168" s="39" t="s">
        <v>95</v>
      </c>
      <c r="BK168" s="38" t="s">
        <v>94</v>
      </c>
      <c r="BL168" s="40" t="s">
        <v>95</v>
      </c>
      <c r="BM168" s="38" t="s">
        <v>94</v>
      </c>
      <c r="BN168" s="40" t="s">
        <v>2597</v>
      </c>
      <c r="BO168" s="38" t="s">
        <v>94</v>
      </c>
      <c r="BP168" s="39" t="s">
        <v>95</v>
      </c>
      <c r="BQ168" s="38" t="s">
        <v>92</v>
      </c>
      <c r="BR168" s="39" t="s">
        <v>2598</v>
      </c>
      <c r="BS168" s="38" t="s">
        <v>92</v>
      </c>
      <c r="BT168" s="96" t="s">
        <v>2599</v>
      </c>
      <c r="BU168" s="38" t="s">
        <v>94</v>
      </c>
      <c r="BV168" s="39" t="s">
        <v>95</v>
      </c>
      <c r="BW168" s="38" t="s">
        <v>89</v>
      </c>
      <c r="BX168" s="40" t="s">
        <v>2600</v>
      </c>
      <c r="BY168" s="38" t="s">
        <v>89</v>
      </c>
      <c r="BZ168" s="39" t="s">
        <v>2601</v>
      </c>
      <c r="CA168" s="38" t="s">
        <v>91</v>
      </c>
      <c r="CB168" s="40" t="s">
        <v>189</v>
      </c>
      <c r="CC168" s="38" t="s">
        <v>93</v>
      </c>
      <c r="CD168" s="39" t="s">
        <v>190</v>
      </c>
      <c r="CE168" s="38" t="s">
        <v>91</v>
      </c>
      <c r="CF168" s="39" t="s">
        <v>394</v>
      </c>
      <c r="CG168" s="38" t="s">
        <v>94</v>
      </c>
      <c r="CH168" s="39" t="s">
        <v>95</v>
      </c>
      <c r="CI168" s="38" t="s">
        <v>91</v>
      </c>
      <c r="CJ168" s="39" t="s">
        <v>192</v>
      </c>
      <c r="CK168" s="38" t="s">
        <v>93</v>
      </c>
      <c r="CL168" s="39" t="s">
        <v>2255</v>
      </c>
      <c r="CM168" s="38" t="s">
        <v>94</v>
      </c>
      <c r="CN168" s="39" t="s">
        <v>95</v>
      </c>
      <c r="CO168" s="38" t="s">
        <v>89</v>
      </c>
      <c r="CP168" s="39" t="s">
        <v>1789</v>
      </c>
      <c r="CQ168" s="38" t="s">
        <v>92</v>
      </c>
      <c r="CR168" s="40" t="s">
        <v>2602</v>
      </c>
      <c r="CS168" s="38" t="s">
        <v>89</v>
      </c>
      <c r="CT168" s="39" t="s">
        <v>2603</v>
      </c>
      <c r="CU168" s="38" t="s">
        <v>91</v>
      </c>
      <c r="CV168" s="39" t="s">
        <v>2604</v>
      </c>
      <c r="CW168" s="41"/>
      <c r="CX168" s="41"/>
      <c r="CY168" s="41"/>
      <c r="CZ168" s="41"/>
      <c r="DA168" s="41"/>
      <c r="DB168" s="41"/>
      <c r="DC168" s="41"/>
      <c r="DD168" s="41"/>
      <c r="DE168" s="41"/>
      <c r="DF168" s="41"/>
      <c r="DG168" s="41"/>
      <c r="DH168" s="41"/>
      <c r="DI168" s="41"/>
      <c r="DJ168" s="41"/>
      <c r="DK168" s="41"/>
      <c r="DL168" s="41"/>
      <c r="DM168" s="41"/>
      <c r="DN168" s="41"/>
      <c r="DO168" s="41"/>
      <c r="DP168" s="41"/>
      <c r="DQ168" s="41"/>
      <c r="DR168" s="41"/>
      <c r="DS168" s="41"/>
      <c r="DT168" s="41"/>
      <c r="DU168" s="41"/>
      <c r="DV168" s="41"/>
      <c r="DW168" s="92" t="s">
        <v>2605</v>
      </c>
      <c r="DX168" s="37"/>
      <c r="DY168" s="37"/>
      <c r="DZ168" s="37"/>
      <c r="EA168" s="37"/>
      <c r="EB168" s="37"/>
      <c r="EC168" s="54" t="s">
        <v>770</v>
      </c>
    </row>
    <row r="169" spans="1:133" s="53" customFormat="1" ht="31.5" customHeight="1" thickBot="1">
      <c r="A169" s="33">
        <v>167</v>
      </c>
      <c r="B169" s="43"/>
      <c r="C169" s="35" t="s">
        <v>2606</v>
      </c>
      <c r="D169" s="36" t="s">
        <v>87</v>
      </c>
      <c r="E169" s="37">
        <v>384</v>
      </c>
      <c r="F169" s="37" t="s">
        <v>88</v>
      </c>
      <c r="G169" s="38" t="s">
        <v>91</v>
      </c>
      <c r="H169" s="39" t="s">
        <v>2607</v>
      </c>
      <c r="I169" s="38" t="s">
        <v>91</v>
      </c>
      <c r="J169" s="39" t="s">
        <v>2607</v>
      </c>
      <c r="K169" s="38" t="s">
        <v>91</v>
      </c>
      <c r="L169" s="39" t="s">
        <v>2607</v>
      </c>
      <c r="M169" s="38" t="s">
        <v>91</v>
      </c>
      <c r="N169" s="39" t="s">
        <v>2608</v>
      </c>
      <c r="O169" s="38" t="s">
        <v>94</v>
      </c>
      <c r="P169" s="39" t="s">
        <v>95</v>
      </c>
      <c r="Q169" s="38" t="s">
        <v>94</v>
      </c>
      <c r="R169" s="40" t="s">
        <v>95</v>
      </c>
      <c r="S169" s="38" t="s">
        <v>275</v>
      </c>
      <c r="T169" s="39" t="s">
        <v>2287</v>
      </c>
      <c r="U169" s="38" t="s">
        <v>156</v>
      </c>
      <c r="V169" s="39" t="s">
        <v>2609</v>
      </c>
      <c r="W169" s="38" t="s">
        <v>94</v>
      </c>
      <c r="X169" s="40" t="s">
        <v>95</v>
      </c>
      <c r="Y169" s="38" t="s">
        <v>91</v>
      </c>
      <c r="Z169" s="39" t="s">
        <v>2610</v>
      </c>
      <c r="AA169" s="38" t="s">
        <v>91</v>
      </c>
      <c r="AB169" s="40" t="s">
        <v>2611</v>
      </c>
      <c r="AC169" s="38" t="s">
        <v>94</v>
      </c>
      <c r="AD169" s="39" t="s">
        <v>95</v>
      </c>
      <c r="AE169" s="38" t="s">
        <v>94</v>
      </c>
      <c r="AF169" s="39" t="s">
        <v>95</v>
      </c>
      <c r="AG169" s="38" t="s">
        <v>94</v>
      </c>
      <c r="AH169" s="39" t="s">
        <v>95</v>
      </c>
      <c r="AI169" s="38" t="s">
        <v>94</v>
      </c>
      <c r="AJ169" s="39" t="s">
        <v>95</v>
      </c>
      <c r="AK169" s="38" t="s">
        <v>91</v>
      </c>
      <c r="AL169" s="39" t="s">
        <v>2612</v>
      </c>
      <c r="AM169" s="38" t="s">
        <v>91</v>
      </c>
      <c r="AN169" s="39" t="s">
        <v>2613</v>
      </c>
      <c r="AO169" s="38" t="s">
        <v>94</v>
      </c>
      <c r="AP169" s="40" t="s">
        <v>95</v>
      </c>
      <c r="AQ169" s="38" t="s">
        <v>94</v>
      </c>
      <c r="AR169" s="40" t="s">
        <v>95</v>
      </c>
      <c r="AS169" s="38" t="s">
        <v>94</v>
      </c>
      <c r="AT169" s="39" t="s">
        <v>95</v>
      </c>
      <c r="AU169" s="38" t="s">
        <v>94</v>
      </c>
      <c r="AV169" s="40" t="s">
        <v>95</v>
      </c>
      <c r="AW169" s="38" t="s">
        <v>94</v>
      </c>
      <c r="AX169" s="39" t="s">
        <v>95</v>
      </c>
      <c r="AY169" s="38" t="s">
        <v>94</v>
      </c>
      <c r="AZ169" s="39" t="s">
        <v>95</v>
      </c>
      <c r="BA169" s="38" t="s">
        <v>91</v>
      </c>
      <c r="BB169" s="39" t="s">
        <v>2614</v>
      </c>
      <c r="BC169" s="38" t="s">
        <v>94</v>
      </c>
      <c r="BD169" s="39" t="s">
        <v>95</v>
      </c>
      <c r="BE169" s="38" t="s">
        <v>94</v>
      </c>
      <c r="BF169" s="40" t="s">
        <v>95</v>
      </c>
      <c r="BG169" s="38" t="s">
        <v>94</v>
      </c>
      <c r="BH169" s="39" t="s">
        <v>95</v>
      </c>
      <c r="BI169" s="38" t="s">
        <v>94</v>
      </c>
      <c r="BJ169" s="39" t="s">
        <v>95</v>
      </c>
      <c r="BK169" s="38" t="s">
        <v>94</v>
      </c>
      <c r="BL169" s="40" t="s">
        <v>95</v>
      </c>
      <c r="BM169" s="38" t="s">
        <v>94</v>
      </c>
      <c r="BN169" s="40" t="s">
        <v>95</v>
      </c>
      <c r="BO169" s="38" t="s">
        <v>94</v>
      </c>
      <c r="BP169" s="39" t="s">
        <v>95</v>
      </c>
      <c r="BQ169" s="38" t="s">
        <v>99</v>
      </c>
      <c r="BR169" s="39" t="s">
        <v>2615</v>
      </c>
      <c r="BS169" s="38" t="s">
        <v>91</v>
      </c>
      <c r="BT169" s="40" t="s">
        <v>2616</v>
      </c>
      <c r="BU169" s="38" t="s">
        <v>99</v>
      </c>
      <c r="BV169" s="39" t="s">
        <v>2617</v>
      </c>
      <c r="BW169" s="38" t="s">
        <v>94</v>
      </c>
      <c r="BX169" s="40" t="s">
        <v>95</v>
      </c>
      <c r="BY169" s="38" t="s">
        <v>99</v>
      </c>
      <c r="BZ169" s="39" t="s">
        <v>2618</v>
      </c>
      <c r="CA169" s="38" t="s">
        <v>89</v>
      </c>
      <c r="CB169" s="40" t="s">
        <v>2304</v>
      </c>
      <c r="CC169" s="38" t="s">
        <v>93</v>
      </c>
      <c r="CD169" s="39" t="s">
        <v>2305</v>
      </c>
      <c r="CE169" s="38" t="s">
        <v>91</v>
      </c>
      <c r="CF169" s="39" t="s">
        <v>2619</v>
      </c>
      <c r="CG169" s="38" t="s">
        <v>89</v>
      </c>
      <c r="CH169" s="39" t="s">
        <v>1356</v>
      </c>
      <c r="CI169" s="38" t="s">
        <v>89</v>
      </c>
      <c r="CJ169" s="39" t="s">
        <v>2620</v>
      </c>
      <c r="CK169" s="38" t="s">
        <v>91</v>
      </c>
      <c r="CL169" s="39" t="s">
        <v>2621</v>
      </c>
      <c r="CM169" s="38" t="s">
        <v>94</v>
      </c>
      <c r="CN169" s="39" t="s">
        <v>95</v>
      </c>
      <c r="CO169" s="38" t="s">
        <v>94</v>
      </c>
      <c r="CP169" s="39" t="s">
        <v>2622</v>
      </c>
      <c r="CQ169" s="38" t="s">
        <v>94</v>
      </c>
      <c r="CR169" s="40" t="s">
        <v>2623</v>
      </c>
      <c r="CS169" s="38" t="s">
        <v>94</v>
      </c>
      <c r="CT169" s="39" t="s">
        <v>95</v>
      </c>
      <c r="CU169" s="38" t="s">
        <v>94</v>
      </c>
      <c r="CV169" s="39" t="s">
        <v>632</v>
      </c>
      <c r="CW169" s="41"/>
      <c r="CX169" s="41"/>
      <c r="CY169" s="41"/>
      <c r="CZ169" s="41"/>
      <c r="DA169" s="41"/>
      <c r="DB169" s="41"/>
      <c r="DC169" s="41"/>
      <c r="DD169" s="41"/>
      <c r="DE169" s="41"/>
      <c r="DF169" s="41"/>
      <c r="DG169" s="41"/>
      <c r="DH169" s="41"/>
      <c r="DI169" s="41"/>
      <c r="DJ169" s="41"/>
      <c r="DK169" s="41"/>
      <c r="DL169" s="41"/>
      <c r="DM169" s="41"/>
      <c r="DN169" s="41"/>
      <c r="DO169" s="41"/>
      <c r="DP169" s="41"/>
      <c r="DQ169" s="41"/>
      <c r="DR169" s="41"/>
      <c r="DS169" s="41"/>
      <c r="DT169" s="41"/>
      <c r="DU169" s="41"/>
      <c r="DV169" s="41"/>
      <c r="DW169" s="92" t="s">
        <v>2624</v>
      </c>
      <c r="DX169" s="37"/>
      <c r="DY169" s="37"/>
      <c r="DZ169" s="37"/>
      <c r="EA169" s="37"/>
      <c r="EB169" s="37"/>
      <c r="EC169" s="52"/>
    </row>
    <row r="170" spans="1:133" s="53" customFormat="1" ht="135" customHeight="1" thickBot="1">
      <c r="A170" s="55"/>
      <c r="B170" s="56"/>
      <c r="C170" s="36"/>
      <c r="D170" s="36"/>
      <c r="E170" s="37"/>
      <c r="F170" s="37"/>
      <c r="G170" s="38"/>
      <c r="H170" s="39"/>
      <c r="I170" s="38"/>
      <c r="J170" s="39"/>
      <c r="K170" s="38"/>
      <c r="L170" s="39"/>
      <c r="M170" s="38"/>
      <c r="N170" s="39"/>
      <c r="O170" s="38"/>
      <c r="P170" s="39"/>
      <c r="Q170" s="38"/>
      <c r="R170" s="40"/>
      <c r="S170" s="38"/>
      <c r="T170" s="39"/>
      <c r="U170" s="38"/>
      <c r="V170" s="39"/>
      <c r="W170" s="38"/>
      <c r="X170" s="39"/>
      <c r="Y170" s="38"/>
      <c r="Z170" s="39"/>
      <c r="AA170" s="38"/>
      <c r="AB170" s="39"/>
      <c r="AC170" s="38"/>
      <c r="AD170" s="39"/>
      <c r="AE170" s="38"/>
      <c r="AF170" s="39"/>
      <c r="AG170" s="38"/>
      <c r="AH170" s="39"/>
      <c r="AI170" s="38"/>
      <c r="AJ170" s="39"/>
      <c r="AK170" s="38"/>
      <c r="AL170" s="39"/>
      <c r="AM170" s="38"/>
      <c r="AN170" s="39"/>
      <c r="AO170" s="38"/>
      <c r="AP170" s="39"/>
      <c r="AQ170" s="38"/>
      <c r="AR170" s="40"/>
      <c r="AS170" s="38"/>
      <c r="AT170" s="39"/>
      <c r="AU170" s="38"/>
      <c r="AV170" s="39"/>
      <c r="AW170" s="38"/>
      <c r="AX170" s="39"/>
      <c r="AY170" s="38"/>
      <c r="AZ170" s="39"/>
      <c r="BA170" s="38"/>
      <c r="BB170" s="39"/>
      <c r="BC170" s="38"/>
      <c r="BD170" s="39"/>
      <c r="BE170" s="38"/>
      <c r="BF170" s="40"/>
      <c r="BG170" s="38"/>
      <c r="BH170" s="39"/>
      <c r="BI170" s="38"/>
      <c r="BJ170" s="39"/>
      <c r="BK170" s="38"/>
      <c r="BL170" s="40"/>
      <c r="BM170" s="38"/>
      <c r="BN170" s="40"/>
      <c r="BO170" s="38"/>
      <c r="BP170" s="39"/>
      <c r="BQ170" s="38"/>
      <c r="BR170" s="39"/>
      <c r="BS170" s="38"/>
      <c r="BT170" s="39"/>
      <c r="BU170" s="38"/>
      <c r="BV170" s="39"/>
      <c r="BW170" s="38"/>
      <c r="BX170" s="40"/>
      <c r="BY170" s="38"/>
      <c r="BZ170" s="39"/>
      <c r="CA170" s="38"/>
      <c r="CB170" s="39"/>
      <c r="CC170" s="38"/>
      <c r="CD170" s="39"/>
      <c r="CE170" s="38"/>
      <c r="CF170" s="39"/>
      <c r="CG170" s="38"/>
      <c r="CH170" s="39"/>
      <c r="CI170" s="38"/>
      <c r="CJ170" s="39"/>
      <c r="CK170" s="38"/>
      <c r="CL170" s="40"/>
      <c r="CM170" s="38"/>
      <c r="CN170" s="39"/>
      <c r="CO170" s="38"/>
      <c r="CP170" s="39"/>
      <c r="CQ170" s="38"/>
      <c r="CR170" s="39"/>
      <c r="CS170" s="38"/>
      <c r="CT170" s="39"/>
      <c r="CU170" s="38"/>
      <c r="CV170" s="39"/>
      <c r="CW170" s="41"/>
      <c r="CX170" s="41"/>
      <c r="CY170" s="41"/>
      <c r="CZ170" s="41"/>
      <c r="DA170" s="41"/>
      <c r="DB170" s="41"/>
      <c r="DC170" s="41"/>
      <c r="DD170" s="41"/>
      <c r="DE170" s="41"/>
      <c r="DF170" s="41"/>
      <c r="DG170" s="41"/>
      <c r="DH170" s="41"/>
      <c r="DI170" s="41"/>
      <c r="DJ170" s="41"/>
      <c r="DK170" s="41"/>
      <c r="DL170" s="41"/>
      <c r="DM170" s="41"/>
      <c r="DN170" s="41"/>
      <c r="DO170" s="41"/>
      <c r="DP170" s="41"/>
      <c r="DQ170" s="41"/>
      <c r="DR170" s="41"/>
      <c r="DS170" s="41"/>
      <c r="DT170" s="41"/>
      <c r="DU170" s="41"/>
      <c r="DV170" s="41"/>
      <c r="DW170" s="57"/>
      <c r="DX170" s="37"/>
      <c r="DY170" s="37"/>
      <c r="DZ170" s="37"/>
      <c r="EA170" s="37"/>
      <c r="EB170" s="37"/>
      <c r="EC170" s="52"/>
    </row>
    <row r="171" spans="1:133" s="53" customFormat="1" ht="135" customHeight="1" thickBot="1">
      <c r="A171" s="55"/>
      <c r="B171" s="56"/>
      <c r="C171" s="36"/>
      <c r="D171" s="36"/>
      <c r="E171" s="37"/>
      <c r="F171" s="37"/>
      <c r="G171" s="38"/>
      <c r="H171" s="39"/>
      <c r="I171" s="38"/>
      <c r="J171" s="39"/>
      <c r="K171" s="38"/>
      <c r="L171" s="39"/>
      <c r="M171" s="38"/>
      <c r="N171" s="39"/>
      <c r="O171" s="38"/>
      <c r="P171" s="39"/>
      <c r="Q171" s="38"/>
      <c r="R171" s="40"/>
      <c r="S171" s="38"/>
      <c r="T171" s="39"/>
      <c r="U171" s="38"/>
      <c r="V171" s="39"/>
      <c r="W171" s="38"/>
      <c r="X171" s="39"/>
      <c r="Y171" s="38"/>
      <c r="Z171" s="39"/>
      <c r="AA171" s="38"/>
      <c r="AB171" s="39"/>
      <c r="AC171" s="38"/>
      <c r="AD171" s="39"/>
      <c r="AE171" s="38"/>
      <c r="AF171" s="39"/>
      <c r="AG171" s="38"/>
      <c r="AH171" s="39"/>
      <c r="AI171" s="38"/>
      <c r="AJ171" s="39"/>
      <c r="AK171" s="38"/>
      <c r="AL171" s="39"/>
      <c r="AM171" s="38"/>
      <c r="AN171" s="39"/>
      <c r="AO171" s="38"/>
      <c r="AP171" s="39"/>
      <c r="AQ171" s="38"/>
      <c r="AR171" s="40"/>
      <c r="AS171" s="38"/>
      <c r="AT171" s="39"/>
      <c r="AU171" s="38"/>
      <c r="AV171" s="39"/>
      <c r="AW171" s="38"/>
      <c r="AX171" s="39"/>
      <c r="AY171" s="38"/>
      <c r="AZ171" s="39"/>
      <c r="BA171" s="38"/>
      <c r="BB171" s="39"/>
      <c r="BC171" s="38"/>
      <c r="BD171" s="39"/>
      <c r="BE171" s="38"/>
      <c r="BF171" s="40"/>
      <c r="BG171" s="38"/>
      <c r="BH171" s="39"/>
      <c r="BI171" s="38"/>
      <c r="BJ171" s="39"/>
      <c r="BK171" s="38"/>
      <c r="BL171" s="40"/>
      <c r="BM171" s="38"/>
      <c r="BN171" s="40"/>
      <c r="BO171" s="38"/>
      <c r="BP171" s="39"/>
      <c r="BQ171" s="38"/>
      <c r="BR171" s="39"/>
      <c r="BS171" s="38"/>
      <c r="BT171" s="39"/>
      <c r="BU171" s="38"/>
      <c r="BV171" s="39"/>
      <c r="BW171" s="38"/>
      <c r="BX171" s="40"/>
      <c r="BY171" s="38"/>
      <c r="BZ171" s="39"/>
      <c r="CA171" s="38"/>
      <c r="CB171" s="39"/>
      <c r="CC171" s="38"/>
      <c r="CD171" s="39"/>
      <c r="CE171" s="38"/>
      <c r="CF171" s="39"/>
      <c r="CG171" s="38"/>
      <c r="CH171" s="39"/>
      <c r="CI171" s="38"/>
      <c r="CJ171" s="39"/>
      <c r="CK171" s="38"/>
      <c r="CL171" s="40"/>
      <c r="CM171" s="38"/>
      <c r="CN171" s="39"/>
      <c r="CO171" s="38"/>
      <c r="CP171" s="39"/>
      <c r="CQ171" s="38"/>
      <c r="CR171" s="39"/>
      <c r="CS171" s="38"/>
      <c r="CT171" s="39"/>
      <c r="CU171" s="38"/>
      <c r="CV171" s="39"/>
      <c r="CW171" s="41"/>
      <c r="CX171" s="41"/>
      <c r="CY171" s="41"/>
      <c r="CZ171" s="41"/>
      <c r="DA171" s="41"/>
      <c r="DB171" s="41"/>
      <c r="DC171" s="41"/>
      <c r="DD171" s="41"/>
      <c r="DE171" s="41"/>
      <c r="DF171" s="41"/>
      <c r="DG171" s="41"/>
      <c r="DH171" s="41"/>
      <c r="DI171" s="41"/>
      <c r="DJ171" s="41"/>
      <c r="DK171" s="41"/>
      <c r="DL171" s="41"/>
      <c r="DM171" s="41"/>
      <c r="DN171" s="41"/>
      <c r="DO171" s="41"/>
      <c r="DP171" s="41"/>
      <c r="DQ171" s="41"/>
      <c r="DR171" s="41"/>
      <c r="DS171" s="41"/>
      <c r="DT171" s="41"/>
      <c r="DU171" s="41"/>
      <c r="DV171" s="41"/>
      <c r="DW171" s="57"/>
      <c r="DX171" s="37"/>
      <c r="DY171" s="37"/>
      <c r="DZ171" s="37"/>
      <c r="EA171" s="37"/>
      <c r="EB171" s="37"/>
      <c r="EC171" s="52"/>
    </row>
    <row r="172" spans="1:133" s="53" customFormat="1" ht="135" customHeight="1" thickBot="1">
      <c r="A172" s="55"/>
      <c r="B172" s="56"/>
      <c r="C172" s="36"/>
      <c r="D172" s="36"/>
      <c r="E172" s="37"/>
      <c r="F172" s="37"/>
      <c r="G172" s="38"/>
      <c r="H172" s="39"/>
      <c r="I172" s="38"/>
      <c r="J172" s="39"/>
      <c r="K172" s="38"/>
      <c r="L172" s="39"/>
      <c r="M172" s="38"/>
      <c r="N172" s="39"/>
      <c r="O172" s="38"/>
      <c r="P172" s="39"/>
      <c r="Q172" s="38"/>
      <c r="R172" s="40"/>
      <c r="S172" s="38"/>
      <c r="T172" s="39"/>
      <c r="U172" s="38"/>
      <c r="V172" s="39"/>
      <c r="W172" s="38"/>
      <c r="X172" s="39"/>
      <c r="Y172" s="38"/>
      <c r="Z172" s="39"/>
      <c r="AA172" s="38"/>
      <c r="AB172" s="39"/>
      <c r="AC172" s="38"/>
      <c r="AD172" s="39"/>
      <c r="AE172" s="38"/>
      <c r="AF172" s="39"/>
      <c r="AG172" s="38"/>
      <c r="AH172" s="39"/>
      <c r="AI172" s="38"/>
      <c r="AJ172" s="39"/>
      <c r="AK172" s="38"/>
      <c r="AL172" s="39"/>
      <c r="AM172" s="38"/>
      <c r="AN172" s="39"/>
      <c r="AO172" s="38"/>
      <c r="AP172" s="39"/>
      <c r="AQ172" s="38"/>
      <c r="AR172" s="40"/>
      <c r="AS172" s="38"/>
      <c r="AT172" s="39"/>
      <c r="AU172" s="38"/>
      <c r="AV172" s="39"/>
      <c r="AW172" s="38"/>
      <c r="AX172" s="39"/>
      <c r="AY172" s="38"/>
      <c r="AZ172" s="39"/>
      <c r="BA172" s="38"/>
      <c r="BB172" s="39"/>
      <c r="BC172" s="38"/>
      <c r="BD172" s="39"/>
      <c r="BE172" s="38"/>
      <c r="BF172" s="40"/>
      <c r="BG172" s="38"/>
      <c r="BH172" s="39"/>
      <c r="BI172" s="38"/>
      <c r="BJ172" s="39"/>
      <c r="BK172" s="38"/>
      <c r="BL172" s="40"/>
      <c r="BM172" s="38"/>
      <c r="BN172" s="40"/>
      <c r="BO172" s="38"/>
      <c r="BP172" s="39"/>
      <c r="BQ172" s="38"/>
      <c r="BR172" s="39"/>
      <c r="BS172" s="38"/>
      <c r="BT172" s="39"/>
      <c r="BU172" s="38"/>
      <c r="BV172" s="39"/>
      <c r="BW172" s="38"/>
      <c r="BX172" s="40"/>
      <c r="BY172" s="38"/>
      <c r="BZ172" s="39"/>
      <c r="CA172" s="38"/>
      <c r="CB172" s="39"/>
      <c r="CC172" s="38"/>
      <c r="CD172" s="39"/>
      <c r="CE172" s="38"/>
      <c r="CF172" s="39"/>
      <c r="CG172" s="38"/>
      <c r="CH172" s="39"/>
      <c r="CI172" s="38"/>
      <c r="CJ172" s="39"/>
      <c r="CK172" s="38"/>
      <c r="CL172" s="40"/>
      <c r="CM172" s="38"/>
      <c r="CN172" s="39"/>
      <c r="CO172" s="38"/>
      <c r="CP172" s="39"/>
      <c r="CQ172" s="38"/>
      <c r="CR172" s="39"/>
      <c r="CS172" s="38"/>
      <c r="CT172" s="39"/>
      <c r="CU172" s="38"/>
      <c r="CV172" s="39"/>
      <c r="CW172" s="41"/>
      <c r="CX172" s="41"/>
      <c r="CY172" s="41"/>
      <c r="CZ172" s="41"/>
      <c r="DA172" s="41"/>
      <c r="DB172" s="41"/>
      <c r="DC172" s="41"/>
      <c r="DD172" s="41"/>
      <c r="DE172" s="41"/>
      <c r="DF172" s="41"/>
      <c r="DG172" s="41"/>
      <c r="DH172" s="41"/>
      <c r="DI172" s="41"/>
      <c r="DJ172" s="41"/>
      <c r="DK172" s="41"/>
      <c r="DL172" s="41"/>
      <c r="DM172" s="41"/>
      <c r="DN172" s="41"/>
      <c r="DO172" s="41"/>
      <c r="DP172" s="41"/>
      <c r="DQ172" s="41"/>
      <c r="DR172" s="41"/>
      <c r="DS172" s="41"/>
      <c r="DT172" s="41"/>
      <c r="DU172" s="41"/>
      <c r="DV172" s="41"/>
      <c r="DW172" s="57"/>
      <c r="DX172" s="37"/>
      <c r="DY172" s="37"/>
      <c r="DZ172" s="37"/>
      <c r="EA172" s="37"/>
      <c r="EB172" s="37"/>
      <c r="EC172" s="52"/>
    </row>
    <row r="173" spans="1:133" s="53" customFormat="1" ht="135" customHeight="1" thickBot="1">
      <c r="A173" s="55"/>
      <c r="B173" s="56"/>
      <c r="C173" s="36"/>
      <c r="D173" s="36"/>
      <c r="E173" s="37"/>
      <c r="F173" s="37"/>
      <c r="G173" s="38"/>
      <c r="H173" s="39"/>
      <c r="I173" s="38"/>
      <c r="J173" s="39"/>
      <c r="K173" s="38"/>
      <c r="L173" s="39"/>
      <c r="M173" s="38"/>
      <c r="N173" s="39"/>
      <c r="O173" s="38"/>
      <c r="P173" s="39"/>
      <c r="Q173" s="38"/>
      <c r="R173" s="40"/>
      <c r="S173" s="38"/>
      <c r="T173" s="39"/>
      <c r="U173" s="38"/>
      <c r="V173" s="39"/>
      <c r="W173" s="38"/>
      <c r="X173" s="39"/>
      <c r="Y173" s="38"/>
      <c r="Z173" s="39"/>
      <c r="AA173" s="38"/>
      <c r="AB173" s="39"/>
      <c r="AC173" s="38"/>
      <c r="AD173" s="39"/>
      <c r="AE173" s="38"/>
      <c r="AF173" s="39"/>
      <c r="AG173" s="38"/>
      <c r="AH173" s="39"/>
      <c r="AI173" s="38"/>
      <c r="AJ173" s="39"/>
      <c r="AK173" s="38"/>
      <c r="AL173" s="39"/>
      <c r="AM173" s="38"/>
      <c r="AN173" s="39"/>
      <c r="AO173" s="38"/>
      <c r="AP173" s="39"/>
      <c r="AQ173" s="38"/>
      <c r="AR173" s="40"/>
      <c r="AS173" s="38"/>
      <c r="AT173" s="39"/>
      <c r="AU173" s="38"/>
      <c r="AV173" s="39"/>
      <c r="AW173" s="38"/>
      <c r="AX173" s="39"/>
      <c r="AY173" s="38"/>
      <c r="AZ173" s="39"/>
      <c r="BA173" s="38"/>
      <c r="BB173" s="39"/>
      <c r="BC173" s="38"/>
      <c r="BD173" s="39"/>
      <c r="BE173" s="38"/>
      <c r="BF173" s="40"/>
      <c r="BG173" s="38"/>
      <c r="BH173" s="39"/>
      <c r="BI173" s="38"/>
      <c r="BJ173" s="39"/>
      <c r="BK173" s="38"/>
      <c r="BL173" s="40"/>
      <c r="BM173" s="38"/>
      <c r="BN173" s="40"/>
      <c r="BO173" s="38"/>
      <c r="BP173" s="39"/>
      <c r="BQ173" s="38"/>
      <c r="BR173" s="39"/>
      <c r="BS173" s="38"/>
      <c r="BT173" s="39"/>
      <c r="BU173" s="38"/>
      <c r="BV173" s="39"/>
      <c r="BW173" s="38"/>
      <c r="BX173" s="40"/>
      <c r="BY173" s="38"/>
      <c r="BZ173" s="39"/>
      <c r="CA173" s="38"/>
      <c r="CB173" s="39"/>
      <c r="CC173" s="38"/>
      <c r="CD173" s="39"/>
      <c r="CE173" s="38"/>
      <c r="CF173" s="39"/>
      <c r="CG173" s="38"/>
      <c r="CH173" s="39"/>
      <c r="CI173" s="38"/>
      <c r="CJ173" s="39"/>
      <c r="CK173" s="38"/>
      <c r="CL173" s="40"/>
      <c r="CM173" s="38"/>
      <c r="CN173" s="39"/>
      <c r="CO173" s="38"/>
      <c r="CP173" s="39"/>
      <c r="CQ173" s="38"/>
      <c r="CR173" s="39"/>
      <c r="CS173" s="38"/>
      <c r="CT173" s="39"/>
      <c r="CU173" s="38"/>
      <c r="CV173" s="39"/>
      <c r="CW173" s="41"/>
      <c r="CX173" s="41"/>
      <c r="CY173" s="41"/>
      <c r="CZ173" s="41"/>
      <c r="DA173" s="41"/>
      <c r="DB173" s="41"/>
      <c r="DC173" s="41"/>
      <c r="DD173" s="41"/>
      <c r="DE173" s="41"/>
      <c r="DF173" s="41"/>
      <c r="DG173" s="41"/>
      <c r="DH173" s="41"/>
      <c r="DI173" s="41"/>
      <c r="DJ173" s="41"/>
      <c r="DK173" s="41"/>
      <c r="DL173" s="41"/>
      <c r="DM173" s="41"/>
      <c r="DN173" s="41"/>
      <c r="DO173" s="41"/>
      <c r="DP173" s="41"/>
      <c r="DQ173" s="41"/>
      <c r="DR173" s="41"/>
      <c r="DS173" s="41"/>
      <c r="DT173" s="41"/>
      <c r="DU173" s="41"/>
      <c r="DV173" s="41"/>
      <c r="DW173" s="57"/>
      <c r="DX173" s="37"/>
      <c r="DY173" s="37"/>
      <c r="DZ173" s="37"/>
      <c r="EA173" s="37"/>
      <c r="EB173" s="37"/>
      <c r="EC173" s="52"/>
    </row>
    <row r="174" spans="1:133" s="53" customFormat="1" ht="135" customHeight="1" thickBot="1">
      <c r="A174" s="55"/>
      <c r="B174" s="56"/>
      <c r="C174" s="36"/>
      <c r="D174" s="36"/>
      <c r="E174" s="37"/>
      <c r="F174" s="37"/>
      <c r="G174" s="38"/>
      <c r="H174" s="39"/>
      <c r="I174" s="38"/>
      <c r="J174" s="39"/>
      <c r="K174" s="38"/>
      <c r="L174" s="39"/>
      <c r="M174" s="38"/>
      <c r="N174" s="39"/>
      <c r="O174" s="38"/>
      <c r="P174" s="39"/>
      <c r="Q174" s="38"/>
      <c r="R174" s="40"/>
      <c r="S174" s="38"/>
      <c r="T174" s="39"/>
      <c r="U174" s="38"/>
      <c r="V174" s="39"/>
      <c r="W174" s="38"/>
      <c r="X174" s="39"/>
      <c r="Y174" s="38"/>
      <c r="Z174" s="39"/>
      <c r="AA174" s="38"/>
      <c r="AB174" s="39"/>
      <c r="AC174" s="38"/>
      <c r="AD174" s="39"/>
      <c r="AE174" s="38"/>
      <c r="AF174" s="39"/>
      <c r="AG174" s="38"/>
      <c r="AH174" s="39"/>
      <c r="AI174" s="38"/>
      <c r="AJ174" s="39"/>
      <c r="AK174" s="38"/>
      <c r="AL174" s="39"/>
      <c r="AM174" s="38"/>
      <c r="AN174" s="39"/>
      <c r="AO174" s="38"/>
      <c r="AP174" s="39"/>
      <c r="AQ174" s="38"/>
      <c r="AR174" s="40"/>
      <c r="AS174" s="38"/>
      <c r="AT174" s="39"/>
      <c r="AU174" s="38"/>
      <c r="AV174" s="39"/>
      <c r="AW174" s="38"/>
      <c r="AX174" s="39"/>
      <c r="AY174" s="38"/>
      <c r="AZ174" s="39"/>
      <c r="BA174" s="38"/>
      <c r="BB174" s="39"/>
      <c r="BC174" s="38"/>
      <c r="BD174" s="39"/>
      <c r="BE174" s="38"/>
      <c r="BF174" s="40"/>
      <c r="BG174" s="38"/>
      <c r="BH174" s="39"/>
      <c r="BI174" s="38"/>
      <c r="BJ174" s="39"/>
      <c r="BK174" s="38"/>
      <c r="BL174" s="40"/>
      <c r="BM174" s="38"/>
      <c r="BN174" s="40"/>
      <c r="BO174" s="38"/>
      <c r="BP174" s="39"/>
      <c r="BQ174" s="38"/>
      <c r="BR174" s="39"/>
      <c r="BS174" s="38"/>
      <c r="BT174" s="39"/>
      <c r="BU174" s="38"/>
      <c r="BV174" s="39"/>
      <c r="BW174" s="38"/>
      <c r="BX174" s="40"/>
      <c r="BY174" s="38"/>
      <c r="BZ174" s="39"/>
      <c r="CA174" s="38"/>
      <c r="CB174" s="39"/>
      <c r="CC174" s="38"/>
      <c r="CD174" s="39"/>
      <c r="CE174" s="38"/>
      <c r="CF174" s="39"/>
      <c r="CG174" s="38"/>
      <c r="CH174" s="39"/>
      <c r="CI174" s="38"/>
      <c r="CJ174" s="39"/>
      <c r="CK174" s="38"/>
      <c r="CL174" s="40"/>
      <c r="CM174" s="38"/>
      <c r="CN174" s="39"/>
      <c r="CO174" s="38"/>
      <c r="CP174" s="39"/>
      <c r="CQ174" s="38"/>
      <c r="CR174" s="39"/>
      <c r="CS174" s="38"/>
      <c r="CT174" s="39"/>
      <c r="CU174" s="38"/>
      <c r="CV174" s="39"/>
      <c r="CW174" s="41"/>
      <c r="CX174" s="41"/>
      <c r="CY174" s="41"/>
      <c r="CZ174" s="41"/>
      <c r="DA174" s="41"/>
      <c r="DB174" s="41"/>
      <c r="DC174" s="41"/>
      <c r="DD174" s="41"/>
      <c r="DE174" s="41"/>
      <c r="DF174" s="41"/>
      <c r="DG174" s="41"/>
      <c r="DH174" s="41"/>
      <c r="DI174" s="41"/>
      <c r="DJ174" s="41"/>
      <c r="DK174" s="41"/>
      <c r="DL174" s="41"/>
      <c r="DM174" s="41"/>
      <c r="DN174" s="41"/>
      <c r="DO174" s="41"/>
      <c r="DP174" s="41"/>
      <c r="DQ174" s="41"/>
      <c r="DR174" s="41"/>
      <c r="DS174" s="41"/>
      <c r="DT174" s="41"/>
      <c r="DU174" s="41"/>
      <c r="DV174" s="41"/>
      <c r="DW174" s="57"/>
      <c r="DX174" s="37"/>
      <c r="DY174" s="37"/>
      <c r="DZ174" s="37"/>
      <c r="EA174" s="37"/>
      <c r="EB174" s="37"/>
      <c r="EC174" s="52"/>
    </row>
    <row r="175" spans="1:133" s="53" customFormat="1" ht="135" customHeight="1" thickBot="1">
      <c r="A175" s="55"/>
      <c r="B175" s="56"/>
      <c r="C175" s="36"/>
      <c r="D175" s="36"/>
      <c r="E175" s="37"/>
      <c r="F175" s="37"/>
      <c r="G175" s="38"/>
      <c r="H175" s="39"/>
      <c r="I175" s="38"/>
      <c r="J175" s="39"/>
      <c r="K175" s="38"/>
      <c r="L175" s="39"/>
      <c r="M175" s="38"/>
      <c r="N175" s="39"/>
      <c r="O175" s="38"/>
      <c r="P175" s="39"/>
      <c r="Q175" s="38"/>
      <c r="R175" s="40"/>
      <c r="S175" s="38"/>
      <c r="T175" s="39"/>
      <c r="U175" s="38"/>
      <c r="V175" s="39"/>
      <c r="W175" s="38"/>
      <c r="X175" s="39"/>
      <c r="Y175" s="38"/>
      <c r="Z175" s="39"/>
      <c r="AA175" s="38"/>
      <c r="AB175" s="39"/>
      <c r="AC175" s="38"/>
      <c r="AD175" s="39"/>
      <c r="AE175" s="38"/>
      <c r="AF175" s="39"/>
      <c r="AG175" s="38"/>
      <c r="AH175" s="39"/>
      <c r="AI175" s="38"/>
      <c r="AJ175" s="39"/>
      <c r="AK175" s="38"/>
      <c r="AL175" s="39"/>
      <c r="AM175" s="38"/>
      <c r="AN175" s="39"/>
      <c r="AO175" s="38"/>
      <c r="AP175" s="39"/>
      <c r="AQ175" s="38"/>
      <c r="AR175" s="40"/>
      <c r="AS175" s="38"/>
      <c r="AT175" s="39"/>
      <c r="AU175" s="38"/>
      <c r="AV175" s="39"/>
      <c r="AW175" s="38"/>
      <c r="AX175" s="39"/>
      <c r="AY175" s="38"/>
      <c r="AZ175" s="39"/>
      <c r="BA175" s="38"/>
      <c r="BB175" s="39"/>
      <c r="BC175" s="38"/>
      <c r="BD175" s="39"/>
      <c r="BE175" s="38"/>
      <c r="BF175" s="40"/>
      <c r="BG175" s="38"/>
      <c r="BH175" s="39"/>
      <c r="BI175" s="38"/>
      <c r="BJ175" s="39"/>
      <c r="BK175" s="38"/>
      <c r="BL175" s="40"/>
      <c r="BM175" s="38"/>
      <c r="BN175" s="40"/>
      <c r="BO175" s="38"/>
      <c r="BP175" s="39"/>
      <c r="BQ175" s="38"/>
      <c r="BR175" s="39"/>
      <c r="BS175" s="38"/>
      <c r="BT175" s="39"/>
      <c r="BU175" s="38"/>
      <c r="BV175" s="39"/>
      <c r="BW175" s="38"/>
      <c r="BX175" s="40"/>
      <c r="BY175" s="38"/>
      <c r="BZ175" s="39"/>
      <c r="CA175" s="38"/>
      <c r="CB175" s="39"/>
      <c r="CC175" s="38"/>
      <c r="CD175" s="39"/>
      <c r="CE175" s="38"/>
      <c r="CF175" s="39"/>
      <c r="CG175" s="38"/>
      <c r="CH175" s="39"/>
      <c r="CI175" s="38"/>
      <c r="CJ175" s="39"/>
      <c r="CK175" s="38"/>
      <c r="CL175" s="40"/>
      <c r="CM175" s="38"/>
      <c r="CN175" s="39"/>
      <c r="CO175" s="38"/>
      <c r="CP175" s="39"/>
      <c r="CQ175" s="38"/>
      <c r="CR175" s="39"/>
      <c r="CS175" s="38"/>
      <c r="CT175" s="39"/>
      <c r="CU175" s="38"/>
      <c r="CV175" s="39"/>
      <c r="CW175" s="41"/>
      <c r="CX175" s="41"/>
      <c r="CY175" s="41"/>
      <c r="CZ175" s="41"/>
      <c r="DA175" s="41"/>
      <c r="DB175" s="41"/>
      <c r="DC175" s="41"/>
      <c r="DD175" s="41"/>
      <c r="DE175" s="41"/>
      <c r="DF175" s="41"/>
      <c r="DG175" s="41"/>
      <c r="DH175" s="41"/>
      <c r="DI175" s="41"/>
      <c r="DJ175" s="41"/>
      <c r="DK175" s="41"/>
      <c r="DL175" s="41"/>
      <c r="DM175" s="41"/>
      <c r="DN175" s="41"/>
      <c r="DO175" s="41"/>
      <c r="DP175" s="41"/>
      <c r="DQ175" s="41"/>
      <c r="DR175" s="41"/>
      <c r="DS175" s="41"/>
      <c r="DT175" s="41"/>
      <c r="DU175" s="41"/>
      <c r="DV175" s="41"/>
      <c r="DW175" s="57"/>
      <c r="DX175" s="37"/>
      <c r="DY175" s="37"/>
      <c r="DZ175" s="37"/>
      <c r="EA175" s="37"/>
      <c r="EB175" s="37"/>
      <c r="EC175" s="52"/>
    </row>
    <row r="176" spans="1:133" ht="135" customHeight="1">
      <c r="G176" s="60"/>
      <c r="H176" s="61"/>
      <c r="I176" s="61"/>
      <c r="J176" s="61"/>
      <c r="K176" s="61"/>
      <c r="L176" s="61"/>
      <c r="M176" s="61"/>
      <c r="N176" s="61"/>
      <c r="O176" s="61"/>
      <c r="P176" s="61"/>
      <c r="Q176" s="61"/>
      <c r="R176" s="61"/>
      <c r="S176" s="61"/>
      <c r="T176" s="61"/>
      <c r="U176" s="61"/>
      <c r="V176" s="61"/>
      <c r="W176" s="61"/>
      <c r="X176" s="61"/>
      <c r="AC176" s="61"/>
      <c r="AD176" s="61"/>
      <c r="AE176" s="61"/>
      <c r="AF176" s="61"/>
      <c r="AG176" s="61"/>
      <c r="AH176" s="61"/>
      <c r="AI176" s="61"/>
      <c r="AJ176" s="61"/>
      <c r="AK176" s="61"/>
      <c r="AL176" s="61"/>
      <c r="AQ176" s="61"/>
      <c r="AR176" s="61"/>
      <c r="AS176" s="61"/>
      <c r="AT176" s="61"/>
      <c r="AU176" s="61"/>
      <c r="AV176" s="61"/>
      <c r="AW176" s="61"/>
      <c r="AX176" s="61"/>
      <c r="AY176" s="61"/>
      <c r="AZ176" s="61"/>
      <c r="BA176" s="61"/>
      <c r="BB176" s="61"/>
      <c r="BC176" s="61"/>
      <c r="BD176" s="61"/>
      <c r="BE176" s="61"/>
      <c r="BF176" s="61"/>
      <c r="BG176" s="61"/>
      <c r="BH176" s="61"/>
      <c r="BI176" s="61"/>
      <c r="BJ176" s="61"/>
      <c r="BK176" s="61"/>
      <c r="BL176" s="61"/>
      <c r="BM176" s="61"/>
      <c r="BN176" s="61"/>
      <c r="BO176" s="62"/>
      <c r="BP176" s="62"/>
      <c r="BQ176" s="61"/>
      <c r="BR176" s="61"/>
      <c r="BS176" s="61"/>
      <c r="BT176" s="61"/>
      <c r="BU176" s="61"/>
      <c r="BV176" s="61"/>
      <c r="BW176" s="61"/>
      <c r="BX176" s="61"/>
      <c r="CA176" s="61"/>
      <c r="CB176" s="61"/>
      <c r="CC176" s="61"/>
      <c r="CD176" s="61"/>
      <c r="CE176" s="61"/>
      <c r="CF176" s="61"/>
      <c r="CG176" s="61"/>
      <c r="CH176" s="61"/>
      <c r="CI176" s="61"/>
      <c r="CJ176" s="61"/>
      <c r="CK176" s="61"/>
      <c r="CL176" s="61"/>
      <c r="CM176" s="61"/>
      <c r="CN176" s="61"/>
      <c r="CS176" s="61"/>
      <c r="CT176" s="61"/>
      <c r="CU176" s="61"/>
      <c r="CV176" s="61"/>
      <c r="CW176" s="61"/>
      <c r="CX176" s="61"/>
      <c r="CY176" s="61"/>
      <c r="CZ176" s="61"/>
      <c r="DA176" s="61"/>
      <c r="DB176" s="61"/>
      <c r="DC176" s="61"/>
      <c r="DD176" s="61"/>
      <c r="DE176" s="61"/>
      <c r="DF176" s="61"/>
      <c r="DG176" s="61"/>
      <c r="DH176" s="61"/>
      <c r="DI176" s="61"/>
      <c r="DJ176" s="61"/>
      <c r="DK176" s="61"/>
      <c r="DL176" s="61"/>
      <c r="DM176" s="61"/>
      <c r="DN176" s="61"/>
      <c r="DO176" s="61"/>
      <c r="DP176" s="61"/>
      <c r="DQ176" s="61"/>
      <c r="DR176" s="61"/>
      <c r="DS176" s="61"/>
      <c r="DT176" s="61"/>
      <c r="DU176" s="61"/>
      <c r="DV176" s="61"/>
      <c r="DW176" s="63"/>
    </row>
    <row r="177" spans="3:127" ht="135" hidden="1" customHeight="1">
      <c r="C177" s="66" t="s">
        <v>2625</v>
      </c>
      <c r="G177" s="60"/>
      <c r="H177" s="61"/>
      <c r="I177" s="61"/>
      <c r="J177" s="61"/>
      <c r="K177" s="61"/>
      <c r="L177" s="61"/>
      <c r="M177" s="61"/>
      <c r="N177" s="61"/>
      <c r="O177" s="61"/>
      <c r="P177" s="61"/>
      <c r="Q177" s="61"/>
      <c r="R177" s="61"/>
      <c r="S177" s="61"/>
      <c r="T177" s="61"/>
      <c r="U177" s="61"/>
      <c r="V177" s="61"/>
      <c r="W177" s="61"/>
      <c r="X177" s="61"/>
      <c r="AC177" s="61"/>
      <c r="AD177" s="61"/>
      <c r="AE177" s="61"/>
      <c r="AF177" s="61"/>
      <c r="AG177" s="61"/>
      <c r="AH177" s="61"/>
      <c r="AI177" s="61"/>
      <c r="AJ177" s="61"/>
      <c r="AK177" s="61"/>
      <c r="AL177" s="61"/>
      <c r="AQ177" s="61"/>
      <c r="AR177" s="61"/>
      <c r="AS177" s="61"/>
      <c r="AT177" s="61"/>
      <c r="AU177" s="61"/>
      <c r="AV177" s="61"/>
      <c r="AW177" s="61"/>
      <c r="AX177" s="61"/>
      <c r="AY177" s="61"/>
      <c r="AZ177" s="61"/>
      <c r="BA177" s="61"/>
      <c r="BB177" s="61"/>
      <c r="BC177" s="61"/>
      <c r="BD177" s="61"/>
      <c r="BE177" s="61"/>
      <c r="BF177" s="61"/>
      <c r="BG177" s="61"/>
      <c r="BH177" s="61"/>
      <c r="BI177" s="61"/>
      <c r="BJ177" s="61"/>
      <c r="BK177" s="61"/>
      <c r="BL177" s="61"/>
      <c r="BM177" s="61"/>
      <c r="BN177" s="61"/>
      <c r="BO177" s="62"/>
      <c r="BP177" s="62"/>
      <c r="BQ177" s="61"/>
      <c r="BR177" s="61"/>
      <c r="BS177" s="61"/>
      <c r="BT177" s="61"/>
      <c r="BU177" s="61"/>
      <c r="BV177" s="61"/>
      <c r="BW177" s="61"/>
      <c r="BX177" s="61"/>
      <c r="CA177" s="61"/>
      <c r="CB177" s="61"/>
      <c r="CC177" s="61"/>
      <c r="CD177" s="61"/>
      <c r="CE177" s="61"/>
      <c r="CF177" s="61"/>
      <c r="CG177" s="61"/>
      <c r="CH177" s="61"/>
      <c r="CI177" s="61"/>
      <c r="CJ177" s="61"/>
      <c r="CK177" s="61"/>
      <c r="CL177" s="61"/>
      <c r="CM177" s="61"/>
      <c r="CN177" s="61"/>
      <c r="CS177" s="61"/>
      <c r="CT177" s="61"/>
      <c r="CU177" s="61"/>
      <c r="CV177" s="61"/>
      <c r="CW177" s="61"/>
      <c r="CX177" s="61"/>
      <c r="CY177" s="61"/>
      <c r="CZ177" s="61"/>
      <c r="DA177" s="61"/>
      <c r="DB177" s="61"/>
      <c r="DC177" s="61"/>
      <c r="DD177" s="61"/>
      <c r="DE177" s="61"/>
      <c r="DF177" s="61"/>
      <c r="DG177" s="61"/>
      <c r="DH177" s="61"/>
      <c r="DI177" s="61"/>
      <c r="DJ177" s="61"/>
      <c r="DK177" s="61"/>
      <c r="DL177" s="61"/>
      <c r="DM177" s="61"/>
      <c r="DN177" s="61"/>
      <c r="DO177" s="61"/>
      <c r="DP177" s="61"/>
      <c r="DQ177" s="61"/>
      <c r="DR177" s="61"/>
      <c r="DS177" s="61"/>
      <c r="DT177" s="61"/>
      <c r="DU177" s="61"/>
      <c r="DV177" s="61"/>
      <c r="DW177" s="63"/>
    </row>
    <row r="178" spans="3:127" ht="135" hidden="1" customHeight="1">
      <c r="C178" s="67" t="s">
        <v>2626</v>
      </c>
      <c r="G178" s="60"/>
      <c r="H178" s="61"/>
      <c r="I178" s="61"/>
      <c r="J178" s="61"/>
      <c r="K178" s="61"/>
      <c r="L178" s="61"/>
      <c r="M178" s="61"/>
      <c r="N178" s="61"/>
      <c r="O178" s="61"/>
      <c r="P178" s="61"/>
      <c r="Q178" s="61"/>
      <c r="R178" s="61"/>
      <c r="S178" s="61"/>
      <c r="T178" s="61"/>
      <c r="U178" s="61"/>
      <c r="V178" s="61"/>
      <c r="W178" s="61"/>
      <c r="X178" s="61"/>
      <c r="AC178" s="61"/>
      <c r="AD178" s="61"/>
      <c r="AE178" s="61"/>
      <c r="AF178" s="61"/>
      <c r="AG178" s="61"/>
      <c r="AH178" s="61"/>
      <c r="AI178" s="61"/>
      <c r="AJ178" s="61"/>
      <c r="AK178" s="61"/>
      <c r="AL178" s="61"/>
      <c r="AQ178" s="61"/>
      <c r="AR178" s="61"/>
      <c r="AS178" s="61"/>
      <c r="AT178" s="61"/>
      <c r="AU178" s="61"/>
      <c r="AV178" s="61"/>
      <c r="AW178" s="61"/>
      <c r="AX178" s="61"/>
      <c r="AY178" s="61"/>
      <c r="AZ178" s="61"/>
      <c r="BA178" s="61"/>
      <c r="BB178" s="61"/>
      <c r="BC178" s="61"/>
      <c r="BD178" s="61"/>
      <c r="BE178" s="61"/>
      <c r="BF178" s="61"/>
      <c r="BG178" s="61"/>
      <c r="BH178" s="61"/>
      <c r="BI178" s="61"/>
      <c r="BJ178" s="61"/>
      <c r="BK178" s="61"/>
      <c r="BL178" s="61"/>
      <c r="BM178" s="61"/>
      <c r="BN178" s="61"/>
      <c r="BQ178" s="61"/>
      <c r="BR178" s="61"/>
      <c r="BU178" s="61"/>
      <c r="BV178" s="61"/>
      <c r="BW178" s="61"/>
      <c r="BX178" s="61"/>
      <c r="CC178" s="61"/>
      <c r="CD178" s="61"/>
      <c r="CE178" s="61"/>
      <c r="CF178" s="61"/>
      <c r="CG178" s="61"/>
      <c r="CH178" s="61"/>
      <c r="CI178" s="61"/>
      <c r="CJ178" s="61"/>
      <c r="CK178" s="61"/>
      <c r="CL178" s="61"/>
      <c r="CS178" s="61"/>
      <c r="CT178" s="61"/>
      <c r="CU178" s="61"/>
      <c r="CV178" s="61"/>
      <c r="CW178" s="61"/>
      <c r="CX178" s="61"/>
      <c r="CY178" s="61"/>
      <c r="CZ178" s="61"/>
      <c r="DA178" s="61"/>
      <c r="DB178" s="61"/>
      <c r="DC178" s="61"/>
      <c r="DD178" s="61"/>
      <c r="DE178" s="61"/>
      <c r="DF178" s="61"/>
      <c r="DG178" s="61"/>
      <c r="DH178" s="61"/>
      <c r="DI178" s="61"/>
      <c r="DJ178" s="61"/>
      <c r="DK178" s="61"/>
      <c r="DL178" s="61"/>
      <c r="DM178" s="61"/>
      <c r="DN178" s="61"/>
      <c r="DO178" s="61"/>
      <c r="DP178" s="61"/>
      <c r="DQ178" s="61"/>
      <c r="DR178" s="61"/>
      <c r="DS178" s="61"/>
      <c r="DT178" s="61"/>
      <c r="DU178" s="61"/>
      <c r="DV178" s="61"/>
      <c r="DW178" s="63"/>
    </row>
    <row r="179" spans="3:127" ht="135" customHeight="1">
      <c r="C179" s="64"/>
      <c r="S179" s="61"/>
      <c r="T179" s="61"/>
      <c r="W179" s="61"/>
      <c r="X179" s="61"/>
      <c r="AC179" s="61"/>
      <c r="AD179" s="61"/>
      <c r="AE179" s="61"/>
      <c r="AF179" s="61"/>
      <c r="AS179" s="61"/>
      <c r="AT179" s="61"/>
      <c r="AU179" s="61"/>
      <c r="AV179" s="61"/>
      <c r="AW179" s="61"/>
      <c r="AX179" s="61"/>
      <c r="AY179" s="61"/>
      <c r="AZ179" s="61"/>
      <c r="BA179" s="61"/>
      <c r="BB179" s="61"/>
      <c r="BG179" s="61"/>
      <c r="BH179" s="61"/>
      <c r="BI179" s="61"/>
      <c r="BJ179" s="61"/>
      <c r="BK179" s="61"/>
      <c r="BL179" s="61"/>
      <c r="BM179" s="61"/>
      <c r="BN179" s="61"/>
      <c r="BQ179" s="61"/>
      <c r="BR179" s="61"/>
      <c r="BS179" s="61"/>
      <c r="BT179" s="61"/>
      <c r="BU179" s="61"/>
      <c r="BV179" s="61"/>
      <c r="BW179" s="61"/>
      <c r="BX179" s="61"/>
      <c r="CC179" s="61"/>
      <c r="CD179" s="61"/>
      <c r="CE179" s="61"/>
      <c r="CF179" s="61"/>
      <c r="CG179" s="61"/>
      <c r="CH179" s="61"/>
      <c r="CI179" s="61"/>
      <c r="CJ179" s="61"/>
    </row>
    <row r="180" spans="3:127" ht="135" customHeight="1">
      <c r="S180" s="61"/>
      <c r="T180" s="61"/>
      <c r="W180" s="61"/>
      <c r="X180" s="61"/>
      <c r="AC180" s="61"/>
      <c r="AD180" s="61"/>
      <c r="AE180" s="61"/>
      <c r="AF180" s="61"/>
      <c r="AS180" s="61"/>
      <c r="AT180" s="61"/>
      <c r="AU180" s="61"/>
      <c r="AV180" s="61"/>
      <c r="AW180" s="61"/>
      <c r="AX180" s="61"/>
      <c r="AY180" s="61"/>
      <c r="AZ180" s="61"/>
      <c r="BA180" s="61"/>
      <c r="BB180" s="61"/>
      <c r="BK180" s="61"/>
      <c r="BL180" s="61"/>
      <c r="BM180" s="61"/>
      <c r="BN180" s="61"/>
      <c r="BQ180" s="61"/>
      <c r="BR180" s="61"/>
      <c r="BS180" s="61"/>
      <c r="BT180" s="61"/>
      <c r="BU180" s="61"/>
      <c r="BV180" s="61"/>
      <c r="BW180" s="61"/>
      <c r="BX180" s="61"/>
      <c r="CC180" s="61"/>
      <c r="CD180" s="61"/>
      <c r="CE180" s="61"/>
      <c r="CF180" s="61"/>
      <c r="CG180" s="61"/>
      <c r="CH180" s="61"/>
      <c r="CI180" s="61"/>
      <c r="CJ180" s="61"/>
    </row>
    <row r="181" spans="3:127" ht="135" customHeight="1">
      <c r="C181" s="68"/>
      <c r="S181" s="61"/>
      <c r="T181" s="61"/>
      <c r="AW181" s="61"/>
      <c r="AX181" s="61"/>
      <c r="AY181" s="61"/>
      <c r="AZ181" s="61"/>
      <c r="BA181" s="61"/>
      <c r="BB181" s="61"/>
      <c r="BK181" s="61"/>
      <c r="BL181" s="61"/>
      <c r="BM181" s="61"/>
      <c r="BN181" s="61"/>
      <c r="BQ181" s="61"/>
      <c r="BR181" s="61"/>
      <c r="BS181" s="61"/>
      <c r="BT181" s="61"/>
      <c r="BU181" s="61"/>
      <c r="BV181" s="61"/>
      <c r="BW181" s="61"/>
      <c r="BX181" s="61"/>
      <c r="CC181" s="61"/>
      <c r="CD181" s="61"/>
      <c r="CE181" s="61"/>
      <c r="CF181" s="61"/>
      <c r="CG181" s="61"/>
      <c r="CH181" s="61"/>
      <c r="CI181" s="61"/>
      <c r="CJ181" s="61"/>
    </row>
    <row r="182" spans="3:127" ht="135" customHeight="1">
      <c r="C182" s="68"/>
      <c r="S182" s="61"/>
      <c r="T182" s="61"/>
      <c r="AW182" s="61"/>
      <c r="AX182" s="61"/>
      <c r="AY182" s="61"/>
      <c r="AZ182" s="61"/>
      <c r="BA182" s="61"/>
      <c r="BB182" s="61"/>
      <c r="BK182" s="61"/>
      <c r="BL182" s="61"/>
      <c r="BM182" s="61"/>
      <c r="BN182" s="61"/>
      <c r="BQ182" s="61"/>
      <c r="BR182" s="61"/>
      <c r="BS182" s="61"/>
      <c r="BT182" s="61"/>
      <c r="BU182" s="61"/>
      <c r="BV182" s="61"/>
      <c r="BW182" s="61"/>
      <c r="BX182" s="61"/>
      <c r="CC182" s="61"/>
      <c r="CD182" s="61"/>
      <c r="CE182" s="61"/>
      <c r="CF182" s="61"/>
      <c r="CG182" s="61"/>
      <c r="CH182" s="61"/>
      <c r="CI182" s="61"/>
      <c r="CJ182" s="61"/>
    </row>
    <row r="183" spans="3:127" ht="135" customHeight="1">
      <c r="C183" s="68"/>
      <c r="S183" s="61"/>
      <c r="T183" s="61"/>
      <c r="BA183" s="61"/>
      <c r="BB183" s="61"/>
      <c r="BK183" s="61"/>
      <c r="BL183" s="61"/>
      <c r="BM183" s="61"/>
      <c r="BN183" s="61"/>
      <c r="BQ183" s="61"/>
      <c r="BR183" s="61"/>
      <c r="BS183" s="61"/>
      <c r="BT183" s="61"/>
      <c r="BU183" s="61"/>
      <c r="BV183" s="61"/>
      <c r="BW183" s="61"/>
      <c r="BX183" s="61"/>
    </row>
    <row r="184" spans="3:127" ht="135" customHeight="1">
      <c r="C184" s="68"/>
      <c r="S184" s="61"/>
      <c r="T184" s="61"/>
      <c r="BK184" s="61"/>
      <c r="BL184" s="61"/>
      <c r="BM184" s="61"/>
      <c r="BN184" s="61"/>
      <c r="BQ184" s="61"/>
      <c r="BR184" s="61"/>
      <c r="BS184" s="61"/>
      <c r="BT184" s="61"/>
      <c r="BU184" s="61"/>
      <c r="BV184" s="61"/>
      <c r="BW184" s="61"/>
      <c r="BX184" s="61"/>
    </row>
    <row r="185" spans="3:127" ht="135" customHeight="1">
      <c r="C185" s="68"/>
      <c r="S185" s="61"/>
      <c r="T185" s="61"/>
      <c r="BK185" s="61"/>
      <c r="BL185" s="61"/>
      <c r="BM185" s="61"/>
      <c r="BN185" s="61"/>
    </row>
    <row r="186" spans="3:127" ht="135" customHeight="1">
      <c r="C186" s="68"/>
      <c r="S186" s="61"/>
      <c r="T186" s="61"/>
      <c r="BK186" s="61"/>
      <c r="BL186" s="61"/>
      <c r="BM186" s="61"/>
      <c r="BN186" s="61"/>
    </row>
    <row r="187" spans="3:127" ht="135" customHeight="1">
      <c r="C187" s="68"/>
      <c r="S187" s="61"/>
      <c r="T187" s="61"/>
      <c r="BK187" s="61"/>
      <c r="BL187" s="61"/>
      <c r="BM187" s="61"/>
      <c r="BN187" s="61"/>
    </row>
    <row r="188" spans="3:127" ht="135" customHeight="1">
      <c r="C188" s="68"/>
      <c r="S188" s="61"/>
      <c r="T188" s="61"/>
      <c r="BK188" s="61"/>
      <c r="BL188" s="61"/>
      <c r="BM188" s="61"/>
      <c r="BN188" s="61"/>
    </row>
    <row r="189" spans="3:127" ht="135" customHeight="1">
      <c r="C189" s="68"/>
      <c r="BK189" s="61"/>
      <c r="BL189" s="61"/>
      <c r="BM189" s="61"/>
      <c r="BN189" s="61"/>
    </row>
    <row r="190" spans="3:127" ht="135" customHeight="1">
      <c r="C190" s="68"/>
      <c r="BK190" s="61"/>
      <c r="BL190" s="61"/>
      <c r="BM190" s="61"/>
      <c r="BN190" s="61"/>
    </row>
    <row r="191" spans="3:127" ht="135" customHeight="1">
      <c r="C191" s="68"/>
      <c r="BK191" s="61"/>
      <c r="BL191" s="61"/>
      <c r="BM191" s="61"/>
      <c r="BN191" s="61"/>
    </row>
    <row r="192" spans="3:127" ht="135" customHeight="1">
      <c r="C192" s="68"/>
      <c r="BK192" s="61"/>
      <c r="BL192" s="61"/>
      <c r="BM192" s="61"/>
      <c r="BN192" s="61"/>
    </row>
    <row r="193" spans="3:3" ht="135" customHeight="1">
      <c r="C193" s="68"/>
    </row>
    <row r="194" spans="3:3" ht="135" customHeight="1">
      <c r="C194" s="68"/>
    </row>
    <row r="195" spans="3:3" ht="135" customHeight="1">
      <c r="C195" s="68"/>
    </row>
    <row r="196" spans="3:3" ht="135" customHeight="1">
      <c r="C196" s="68"/>
    </row>
  </sheetData>
  <conditionalFormatting sqref="Y4:Y169 AA4:AA169 AM4:AM169 AO4:AO169 BY4:BY169 CO4:CO169 CQ4:CQ169 G4:G175 I4:I175 K4:K175 M4:M175 O4:O175 Q4:Q175 S4:S175 U4:U175 W4:W175 AE4:AE175 AG4:AG175 AI4:AI175 AK4:AK175 AQ4:AQ175 AS4:AS175 AU4:AU175 AW4:AW175 AY4:AY175 BA4:BA175 BC4:BC175 BE4:BE175 BG4:BG175 BI4:BI175 BK4:BK175 BM4:BM175 BO4:BO175 BQ4:BQ175 BS4:BS175 BU4:BU175 BW4:BW175 CA4:CA175 CC4:CC175 CE4:CE175 CG4:CG175 CI4:CI175 CK4:CK175 CM4:CM175">
    <cfRule type="expression" dxfId="3" priority="3" stopIfTrue="1">
      <formula>AND(SEARCH("decrease",G4),SEARCH("substantial",G4),SEARCH("No",#REF!))</formula>
    </cfRule>
    <cfRule type="expression" dxfId="2" priority="4" stopIfTrue="1">
      <formula>AND(SEARCH("decrease",G4),SEARCH("moderate",G4),SEARCH("No",#REF!))</formula>
    </cfRule>
  </conditionalFormatting>
  <conditionalFormatting sqref="AC4:AC175">
    <cfRule type="expression" dxfId="1" priority="1" stopIfTrue="1">
      <formula>AND(SEARCH("decrease",AC4),SEARCH("substantial",AC4),SEARCH("No",#REF!))</formula>
    </cfRule>
    <cfRule type="expression" dxfId="0" priority="2" stopIfTrue="1">
      <formula>AND(SEARCH("decrease",AC4),SEARCH("moderate",AC4),SEARCH("No",#REF!))</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0B65F-B807-4EF1-8DD4-A1F8B438D3A7}">
  <dimension ref="A1:BN187"/>
  <sheetViews>
    <sheetView topLeftCell="C1" workbookViewId="0">
      <selection activeCell="E3" sqref="E3"/>
    </sheetView>
  </sheetViews>
  <sheetFormatPr baseColWidth="10" defaultColWidth="8.83203125" defaultRowHeight="14"/>
  <cols>
    <col min="1" max="2" width="0" hidden="1" customWidth="1"/>
    <col min="3" max="3" width="28.1640625" style="58" bestFit="1" customWidth="1"/>
    <col min="4" max="4" width="11.5" style="59" customWidth="1"/>
    <col min="9" max="9" width="10.33203125" customWidth="1"/>
    <col min="10" max="10" width="10.83203125" customWidth="1"/>
    <col min="11" max="11" width="10.1640625" customWidth="1"/>
    <col min="13" max="13" width="11.83203125" customWidth="1"/>
    <col min="14" max="14" width="10.5" customWidth="1"/>
    <col min="22" max="22" width="10.83203125" customWidth="1"/>
    <col min="24" max="24" width="11" customWidth="1"/>
    <col min="25" max="25" width="11.5" customWidth="1"/>
    <col min="26" max="26" width="10.83203125" customWidth="1"/>
    <col min="27" max="27" width="11.33203125" customWidth="1"/>
    <col min="28" max="28" width="11.5" customWidth="1"/>
    <col min="29" max="29" width="10.6640625" customWidth="1"/>
    <col min="30" max="30" width="10.83203125" customWidth="1"/>
    <col min="31" max="31" width="11.33203125" customWidth="1"/>
    <col min="32" max="32" width="11.83203125" customWidth="1"/>
    <col min="33" max="33" width="11.1640625" customWidth="1"/>
    <col min="34" max="34" width="11.5" customWidth="1"/>
    <col min="35" max="35" width="11.1640625" customWidth="1"/>
    <col min="37" max="37" width="10.83203125" customWidth="1"/>
    <col min="38" max="38" width="9.1640625" customWidth="1"/>
    <col min="39" max="39" width="11.33203125" customWidth="1"/>
    <col min="42" max="42" width="11.5" customWidth="1"/>
    <col min="43" max="43" width="11" customWidth="1"/>
    <col min="44" max="44" width="11.5" customWidth="1"/>
    <col min="47" max="47" width="11.6640625" customWidth="1"/>
    <col min="48" max="48" width="12.5" customWidth="1"/>
    <col min="51" max="51" width="10" customWidth="1"/>
    <col min="52" max="63" width="0" hidden="1" customWidth="1"/>
    <col min="64" max="64" width="3.1640625" hidden="1" customWidth="1"/>
  </cols>
  <sheetData>
    <row r="1" spans="1:66" ht="15" thickBot="1">
      <c r="C1" s="5">
        <v>3</v>
      </c>
      <c r="D1" s="5">
        <v>5</v>
      </c>
    </row>
    <row r="2" spans="1:66" s="9" customFormat="1" ht="171" thickBot="1">
      <c r="C2" s="91" t="s">
        <v>2630</v>
      </c>
      <c r="D2" s="90" t="s">
        <v>80</v>
      </c>
      <c r="E2" s="76" t="s">
        <v>18</v>
      </c>
      <c r="F2" s="76" t="s">
        <v>19</v>
      </c>
      <c r="G2" s="76" t="s">
        <v>20</v>
      </c>
      <c r="H2" s="76" t="s">
        <v>21</v>
      </c>
      <c r="I2" s="76" t="s">
        <v>22</v>
      </c>
      <c r="J2" s="76" t="s">
        <v>23</v>
      </c>
      <c r="K2" s="76" t="s">
        <v>24</v>
      </c>
      <c r="L2" s="76" t="s">
        <v>25</v>
      </c>
      <c r="M2" s="76" t="s">
        <v>26</v>
      </c>
      <c r="N2" s="76" t="s">
        <v>27</v>
      </c>
      <c r="O2" s="76" t="s">
        <v>28</v>
      </c>
      <c r="P2" s="77" t="s">
        <v>29</v>
      </c>
      <c r="Q2" s="77" t="s">
        <v>30</v>
      </c>
      <c r="R2" s="77" t="s">
        <v>31</v>
      </c>
      <c r="S2" s="77" t="s">
        <v>32</v>
      </c>
      <c r="T2" s="77" t="s">
        <v>33</v>
      </c>
      <c r="U2" s="77" t="s">
        <v>34</v>
      </c>
      <c r="V2" s="77" t="s">
        <v>35</v>
      </c>
      <c r="W2" s="77" t="s">
        <v>36</v>
      </c>
      <c r="X2" s="77" t="s">
        <v>37</v>
      </c>
      <c r="Y2" s="77" t="s">
        <v>38</v>
      </c>
      <c r="Z2" s="77" t="s">
        <v>39</v>
      </c>
      <c r="AA2" s="77" t="s">
        <v>40</v>
      </c>
      <c r="AB2" s="77" t="s">
        <v>41</v>
      </c>
      <c r="AC2" s="77" t="s">
        <v>42</v>
      </c>
      <c r="AD2" s="77" t="s">
        <v>43</v>
      </c>
      <c r="AE2" s="77" t="s">
        <v>44</v>
      </c>
      <c r="AF2" s="77" t="s">
        <v>45</v>
      </c>
      <c r="AG2" s="77" t="s">
        <v>46</v>
      </c>
      <c r="AH2" s="77" t="s">
        <v>47</v>
      </c>
      <c r="AI2" s="77" t="s">
        <v>48</v>
      </c>
      <c r="AJ2" s="78" t="s">
        <v>49</v>
      </c>
      <c r="AK2" s="78" t="s">
        <v>50</v>
      </c>
      <c r="AL2" s="78" t="s">
        <v>51</v>
      </c>
      <c r="AM2" s="78" t="s">
        <v>52</v>
      </c>
      <c r="AN2" s="78" t="s">
        <v>53</v>
      </c>
      <c r="AO2" s="79" t="s">
        <v>54</v>
      </c>
      <c r="AP2" s="79" t="s">
        <v>55</v>
      </c>
      <c r="AQ2" s="79" t="s">
        <v>56</v>
      </c>
      <c r="AR2" s="79" t="s">
        <v>57</v>
      </c>
      <c r="AS2" s="80" t="s">
        <v>58</v>
      </c>
      <c r="AT2" s="80" t="s">
        <v>59</v>
      </c>
      <c r="AU2" s="80" t="s">
        <v>60</v>
      </c>
      <c r="AV2" s="80" t="s">
        <v>61</v>
      </c>
      <c r="AW2" s="80" t="s">
        <v>62</v>
      </c>
      <c r="AX2" s="81" t="s">
        <v>63</v>
      </c>
      <c r="AY2" s="82" t="s">
        <v>64</v>
      </c>
      <c r="AZ2" s="20" t="s">
        <v>65</v>
      </c>
      <c r="BA2" s="20" t="s">
        <v>66</v>
      </c>
      <c r="BB2" s="20" t="s">
        <v>67</v>
      </c>
      <c r="BC2" s="20" t="s">
        <v>68</v>
      </c>
      <c r="BD2" s="20" t="s">
        <v>69</v>
      </c>
      <c r="BE2" s="20" t="s">
        <v>70</v>
      </c>
      <c r="BF2" s="20" t="s">
        <v>71</v>
      </c>
      <c r="BG2" s="20" t="s">
        <v>72</v>
      </c>
      <c r="BH2" s="20" t="s">
        <v>73</v>
      </c>
      <c r="BI2" s="20" t="s">
        <v>74</v>
      </c>
      <c r="BJ2" s="20" t="s">
        <v>75</v>
      </c>
      <c r="BK2" s="20" t="s">
        <v>76</v>
      </c>
      <c r="BL2" s="20" t="s">
        <v>77</v>
      </c>
      <c r="BM2" s="10"/>
      <c r="BN2" s="10"/>
    </row>
    <row r="3" spans="1:66">
      <c r="A3" t="s">
        <v>93</v>
      </c>
      <c r="B3">
        <v>5</v>
      </c>
      <c r="C3" s="83" t="s">
        <v>86</v>
      </c>
      <c r="D3" s="75">
        <v>472</v>
      </c>
      <c r="E3" s="73">
        <f>VLOOKUP('Physical Effects - Rationale'!G4,'Physical Effects - Numerical'!$A$3:$B$13,2,FALSE)</f>
        <v>3</v>
      </c>
      <c r="F3" s="72">
        <f>VLOOKUP('Physical Effects - Rationale'!I4,'Physical Effects - Numerical'!$A$3:$B$13,2,FALSE)</f>
        <v>1</v>
      </c>
      <c r="G3" s="72">
        <f>VLOOKUP('Physical Effects - Rationale'!K4,'Physical Effects - Numerical'!$A$3:$B$13,2,FALSE)</f>
        <v>4</v>
      </c>
      <c r="H3" s="72">
        <f>VLOOKUP('Physical Effects - Rationale'!M4,'Physical Effects - Numerical'!$A$3:$B$13,2,FALSE)</f>
        <v>4</v>
      </c>
      <c r="I3" s="72">
        <f>VLOOKUP('Physical Effects - Rationale'!O4,'Physical Effects - Numerical'!$A$3:$B$13,2,FALSE)</f>
        <v>5</v>
      </c>
      <c r="J3" s="72">
        <f>VLOOKUP('Physical Effects - Rationale'!Q4,'Physical Effects - Numerical'!$A$3:$B$13,2,FALSE)</f>
        <v>0</v>
      </c>
      <c r="K3" s="72">
        <f>VLOOKUP('Physical Effects - Rationale'!S4,'Physical Effects - Numerical'!$A$3:$B$13,2,FALSE)</f>
        <v>4</v>
      </c>
      <c r="L3" s="72">
        <f>VLOOKUP('Physical Effects - Rationale'!U4,'Physical Effects - Numerical'!$A$3:$B$13,2,FALSE)</f>
        <v>1</v>
      </c>
      <c r="M3" s="72">
        <f>VLOOKUP('Physical Effects - Rationale'!W4,'Physical Effects - Numerical'!$A$3:$B$13,2,FALSE)</f>
        <v>0</v>
      </c>
      <c r="N3" s="72">
        <f>VLOOKUP('Physical Effects - Rationale'!Y4,'Physical Effects - Numerical'!$A$3:$B$13,2,FALSE)</f>
        <v>1</v>
      </c>
      <c r="O3" s="72">
        <f>VLOOKUP('Physical Effects - Rationale'!AA4,'Physical Effects - Numerical'!$A$3:$B$13,2,FALSE)</f>
        <v>1</v>
      </c>
      <c r="P3" s="72">
        <f>VLOOKUP('Physical Effects - Rationale'!AC4,'Physical Effects - Numerical'!$A$3:$B$13,2,FALSE)</f>
        <v>1</v>
      </c>
      <c r="Q3" s="72">
        <f>VLOOKUP('Physical Effects - Rationale'!AE4,'Physical Effects - Numerical'!$A$3:$B$13,2,FALSE)</f>
        <v>2</v>
      </c>
      <c r="R3" s="72">
        <f>VLOOKUP('Physical Effects - Rationale'!AG4,'Physical Effects - Numerical'!$A$3:$B$13,2,FALSE)</f>
        <v>1</v>
      </c>
      <c r="S3" s="72">
        <f>VLOOKUP('Physical Effects - Rationale'!AI4,'Physical Effects - Numerical'!$A$3:$B$13,2,FALSE)</f>
        <v>0</v>
      </c>
      <c r="T3" s="72">
        <f>VLOOKUP('Physical Effects - Rationale'!AK4,'Physical Effects - Numerical'!$A$3:$B$13,2,FALSE)</f>
        <v>3</v>
      </c>
      <c r="U3" s="72">
        <f>VLOOKUP('Physical Effects - Rationale'!AM4,'Physical Effects - Numerical'!$A$3:$B$13,2,FALSE)</f>
        <v>0</v>
      </c>
      <c r="V3" s="72">
        <f>VLOOKUP('Physical Effects - Rationale'!AO4,'Physical Effects - Numerical'!$A$3:$B$13,2,FALSE)</f>
        <v>0</v>
      </c>
      <c r="W3" s="72">
        <f>VLOOKUP('Physical Effects - Rationale'!AQ4,'Physical Effects - Numerical'!$A$3:$B$13,2,FALSE)</f>
        <v>0</v>
      </c>
      <c r="X3" s="72">
        <f>VLOOKUP('Physical Effects - Rationale'!AS4,'Physical Effects - Numerical'!$A$3:$B$13,2,FALSE)</f>
        <v>1</v>
      </c>
      <c r="Y3" s="72">
        <f>VLOOKUP('Physical Effects - Rationale'!AU4,'Physical Effects - Numerical'!$A$3:$B$13,2,FALSE)</f>
        <v>1</v>
      </c>
      <c r="Z3" s="72">
        <f>VLOOKUP('Physical Effects - Rationale'!AW4,'Physical Effects - Numerical'!$A$3:$B$13,2,FALSE)</f>
        <v>1</v>
      </c>
      <c r="AA3" s="72">
        <f>VLOOKUP('Physical Effects - Rationale'!AY4,'Physical Effects - Numerical'!$A$3:$B$13,2,FALSE)</f>
        <v>1</v>
      </c>
      <c r="AB3" s="72">
        <f>VLOOKUP('Physical Effects - Rationale'!BA4,'Physical Effects - Numerical'!$A$3:$B$13,2,FALSE)</f>
        <v>3</v>
      </c>
      <c r="AC3" s="72">
        <f>VLOOKUP('Physical Effects - Rationale'!BC4,'Physical Effects - Numerical'!$A$3:$B$13,2,FALSE)</f>
        <v>1</v>
      </c>
      <c r="AD3" s="72">
        <f>VLOOKUP('Physical Effects - Rationale'!BE4,'Physical Effects - Numerical'!$A$3:$B$13,2,FALSE)</f>
        <v>0</v>
      </c>
      <c r="AE3" s="72">
        <f>VLOOKUP('Physical Effects - Rationale'!BG4,'Physical Effects - Numerical'!$A$3:$B$13,2,FALSE)</f>
        <v>1</v>
      </c>
      <c r="AF3" s="72">
        <f>VLOOKUP('Physical Effects - Rationale'!BI4,'Physical Effects - Numerical'!$A$3:$B$13,2,FALSE)</f>
        <v>1</v>
      </c>
      <c r="AG3" s="72">
        <f>VLOOKUP('Physical Effects - Rationale'!BK4,'Physical Effects - Numerical'!$A$3:$B$13,2,FALSE)</f>
        <v>0</v>
      </c>
      <c r="AH3" s="72">
        <f>VLOOKUP('Physical Effects - Rationale'!BM4,'Physical Effects - Numerical'!$A$3:$B$13,2,FALSE)</f>
        <v>0</v>
      </c>
      <c r="AI3" s="72">
        <f>VLOOKUP('Physical Effects - Rationale'!BO4,'Physical Effects - Numerical'!$A$3:$B$13,2,FALSE)</f>
        <v>3</v>
      </c>
      <c r="AJ3" s="72">
        <f>VLOOKUP('Physical Effects - Rationale'!BQ4,'Physical Effects - Numerical'!$A$3:$B$13,2,FALSE)</f>
        <v>2</v>
      </c>
      <c r="AK3" s="72">
        <f>VLOOKUP('Physical Effects - Rationale'!BS4,'Physical Effects - Numerical'!$A$3:$B$13,2,FALSE)</f>
        <v>1</v>
      </c>
      <c r="AL3" s="72">
        <f>VLOOKUP('Physical Effects - Rationale'!BU4,'Physical Effects - Numerical'!$A$3:$B$13,2,FALSE)</f>
        <v>1</v>
      </c>
      <c r="AM3" s="72">
        <f>VLOOKUP('Physical Effects - Rationale'!BW4,'Physical Effects - Numerical'!$A$3:$B$13,2,FALSE)</f>
        <v>0</v>
      </c>
      <c r="AN3" s="72">
        <f>VLOOKUP('Physical Effects - Rationale'!BY4,'Physical Effects - Numerical'!$A$3:$B$13,2,FALSE)</f>
        <v>0</v>
      </c>
      <c r="AO3" s="72">
        <f>VLOOKUP('Physical Effects - Rationale'!CA4,'Physical Effects - Numerical'!$A$3:$B$13,2,FALSE)</f>
        <v>5</v>
      </c>
      <c r="AP3" s="72">
        <f>VLOOKUP('Physical Effects - Rationale'!CC4,'Physical Effects - Numerical'!$A$3:$B$13,2,FALSE)</f>
        <v>3</v>
      </c>
      <c r="AQ3" s="72">
        <f>VLOOKUP('Physical Effects - Rationale'!CE4,'Physical Effects - Numerical'!$A$3:$B$13,2,FALSE)</f>
        <v>4</v>
      </c>
      <c r="AR3" s="72">
        <f>VLOOKUP('Physical Effects - Rationale'!CG4,'Physical Effects - Numerical'!$A$3:$B$13,2,FALSE)</f>
        <v>3</v>
      </c>
      <c r="AS3" s="72">
        <f>VLOOKUP('Physical Effects - Rationale'!CI4,'Physical Effects - Numerical'!$A$3:$B$13,2,FALSE)</f>
        <v>3</v>
      </c>
      <c r="AT3" s="72">
        <f>VLOOKUP('Physical Effects - Rationale'!CK4,'Physical Effects - Numerical'!$A$3:$B$13,2,FALSE)</f>
        <v>1</v>
      </c>
      <c r="AU3" s="72">
        <f>VLOOKUP('Physical Effects - Rationale'!CM4,'Physical Effects - Numerical'!$A$3:$B$13,2,FALSE)</f>
        <v>0</v>
      </c>
      <c r="AV3" s="72">
        <f>VLOOKUP('Physical Effects - Rationale'!CO4,'Physical Effects - Numerical'!$A$3:$B$13,2,FALSE)</f>
        <v>4</v>
      </c>
      <c r="AW3" s="72">
        <f>VLOOKUP('Physical Effects - Rationale'!CQ4,'Physical Effects - Numerical'!$A$3:$B$13,2,FALSE)</f>
        <v>3</v>
      </c>
      <c r="AX3" s="72">
        <f>VLOOKUP('Physical Effects - Rationale'!CS4,'Physical Effects - Numerical'!$A$3:$B$13,2,FALSE)</f>
        <v>0</v>
      </c>
      <c r="AY3" s="84">
        <f>VLOOKUP('Physical Effects - Rationale'!CU4,'Physical Effects - Numerical'!$A$3:$B$13,2,FALSE)</f>
        <v>0</v>
      </c>
    </row>
    <row r="4" spans="1:66">
      <c r="A4" t="s">
        <v>92</v>
      </c>
      <c r="B4">
        <v>4</v>
      </c>
      <c r="C4" s="83" t="s">
        <v>125</v>
      </c>
      <c r="D4" s="75">
        <v>560</v>
      </c>
      <c r="E4" s="73">
        <f>VLOOKUP('Physical Effects - Rationale'!G5,'Physical Effects - Numerical'!$A$3:$B$13,2,FALSE)</f>
        <v>1</v>
      </c>
      <c r="F4" s="72">
        <f>VLOOKUP('Physical Effects - Rationale'!I5,'Physical Effects - Numerical'!$A$3:$B$13,2,FALSE)</f>
        <v>0</v>
      </c>
      <c r="G4" s="72">
        <f>VLOOKUP('Physical Effects - Rationale'!K5,'Physical Effects - Numerical'!$A$3:$B$13,2,FALSE)</f>
        <v>1</v>
      </c>
      <c r="H4" s="72">
        <f>VLOOKUP('Physical Effects - Rationale'!M5,'Physical Effects - Numerical'!$A$3:$B$13,2,FALSE)</f>
        <v>1</v>
      </c>
      <c r="I4" s="72">
        <f>VLOOKUP('Physical Effects - Rationale'!O5,'Physical Effects - Numerical'!$A$3:$B$13,2,FALSE)</f>
        <v>0</v>
      </c>
      <c r="J4" s="72">
        <f>VLOOKUP('Physical Effects - Rationale'!Q5,'Physical Effects - Numerical'!$A$3:$B$13,2,FALSE)</f>
        <v>0</v>
      </c>
      <c r="K4" s="72">
        <f>VLOOKUP('Physical Effects - Rationale'!S5,'Physical Effects - Numerical'!$A$3:$B$13,2,FALSE)</f>
        <v>2</v>
      </c>
      <c r="L4" s="72">
        <f>VLOOKUP('Physical Effects - Rationale'!U5,'Physical Effects - Numerical'!$A$3:$B$13,2,FALSE)</f>
        <v>0</v>
      </c>
      <c r="M4" s="72">
        <f>VLOOKUP('Physical Effects - Rationale'!W5,'Physical Effects - Numerical'!$A$3:$B$13,2,FALSE)</f>
        <v>0</v>
      </c>
      <c r="N4" s="72">
        <f>VLOOKUP('Physical Effects - Rationale'!Y5,'Physical Effects - Numerical'!$A$3:$B$13,2,FALSE)</f>
        <v>1</v>
      </c>
      <c r="O4" s="72">
        <f>VLOOKUP('Physical Effects - Rationale'!AA5,'Physical Effects - Numerical'!$A$3:$B$13,2,FALSE)</f>
        <v>0</v>
      </c>
      <c r="P4" s="72">
        <f>VLOOKUP('Physical Effects - Rationale'!AC5,'Physical Effects - Numerical'!$A$3:$B$13,2,FALSE)</f>
        <v>0</v>
      </c>
      <c r="Q4" s="72">
        <f>VLOOKUP('Physical Effects - Rationale'!AE5,'Physical Effects - Numerical'!$A$3:$B$13,2,FALSE)</f>
        <v>0</v>
      </c>
      <c r="R4" s="72">
        <f>VLOOKUP('Physical Effects - Rationale'!AG5,'Physical Effects - Numerical'!$A$3:$B$13,2,FALSE)</f>
        <v>0</v>
      </c>
      <c r="S4" s="72">
        <f>VLOOKUP('Physical Effects - Rationale'!AI5,'Physical Effects - Numerical'!$A$3:$B$13,2,FALSE)</f>
        <v>0</v>
      </c>
      <c r="T4" s="72">
        <f>VLOOKUP('Physical Effects - Rationale'!AK5,'Physical Effects - Numerical'!$A$3:$B$13,2,FALSE)</f>
        <v>0</v>
      </c>
      <c r="U4" s="72">
        <f>VLOOKUP('Physical Effects - Rationale'!AM5,'Physical Effects - Numerical'!$A$3:$B$13,2,FALSE)</f>
        <v>0</v>
      </c>
      <c r="V4" s="72">
        <f>VLOOKUP('Physical Effects - Rationale'!AO5,'Physical Effects - Numerical'!$A$3:$B$13,2,FALSE)</f>
        <v>0</v>
      </c>
      <c r="W4" s="72">
        <f>VLOOKUP('Physical Effects - Rationale'!AQ5,'Physical Effects - Numerical'!$A$3:$B$13,2,FALSE)</f>
        <v>2</v>
      </c>
      <c r="X4" s="72">
        <f>VLOOKUP('Physical Effects - Rationale'!AS5,'Physical Effects - Numerical'!$A$3:$B$13,2,FALSE)</f>
        <v>0</v>
      </c>
      <c r="Y4" s="72">
        <f>VLOOKUP('Physical Effects - Rationale'!AU5,'Physical Effects - Numerical'!$A$3:$B$13,2,FALSE)</f>
        <v>0</v>
      </c>
      <c r="Z4" s="72">
        <f>VLOOKUP('Physical Effects - Rationale'!AW5,'Physical Effects - Numerical'!$A$3:$B$13,2,FALSE)</f>
        <v>0</v>
      </c>
      <c r="AA4" s="72">
        <f>VLOOKUP('Physical Effects - Rationale'!AY5,'Physical Effects - Numerical'!$A$3:$B$13,2,FALSE)</f>
        <v>0</v>
      </c>
      <c r="AB4" s="72">
        <f>VLOOKUP('Physical Effects - Rationale'!BA5,'Physical Effects - Numerical'!$A$3:$B$13,2,FALSE)</f>
        <v>1</v>
      </c>
      <c r="AC4" s="72">
        <f>VLOOKUP('Physical Effects - Rationale'!BC5,'Physical Effects - Numerical'!$A$3:$B$13,2,FALSE)</f>
        <v>0</v>
      </c>
      <c r="AD4" s="72">
        <f>VLOOKUP('Physical Effects - Rationale'!BE5,'Physical Effects - Numerical'!$A$3:$B$13,2,FALSE)</f>
        <v>0</v>
      </c>
      <c r="AE4" s="72">
        <f>VLOOKUP('Physical Effects - Rationale'!BG5,'Physical Effects - Numerical'!$A$3:$B$13,2,FALSE)</f>
        <v>0</v>
      </c>
      <c r="AF4" s="72">
        <f>VLOOKUP('Physical Effects - Rationale'!BI5,'Physical Effects - Numerical'!$A$3:$B$13,2,FALSE)</f>
        <v>0</v>
      </c>
      <c r="AG4" s="72">
        <f>VLOOKUP('Physical Effects - Rationale'!BK5,'Physical Effects - Numerical'!$A$3:$B$13,2,FALSE)</f>
        <v>0</v>
      </c>
      <c r="AH4" s="72">
        <f>VLOOKUP('Physical Effects - Rationale'!BM5,'Physical Effects - Numerical'!$A$3:$B$13,2,FALSE)</f>
        <v>0</v>
      </c>
      <c r="AI4" s="72">
        <f>VLOOKUP('Physical Effects - Rationale'!BO5,'Physical Effects - Numerical'!$A$3:$B$13,2,FALSE)</f>
        <v>0</v>
      </c>
      <c r="AJ4" s="72">
        <f>VLOOKUP('Physical Effects - Rationale'!BQ5,'Physical Effects - Numerical'!$A$3:$B$13,2,FALSE)</f>
        <v>2</v>
      </c>
      <c r="AK4" s="72">
        <f>VLOOKUP('Physical Effects - Rationale'!BS5,'Physical Effects - Numerical'!$A$3:$B$13,2,FALSE)</f>
        <v>0</v>
      </c>
      <c r="AL4" s="72">
        <f>VLOOKUP('Physical Effects - Rationale'!BU5,'Physical Effects - Numerical'!$A$3:$B$13,2,FALSE)</f>
        <v>0</v>
      </c>
      <c r="AM4" s="72">
        <f>VLOOKUP('Physical Effects - Rationale'!BW5,'Physical Effects - Numerical'!$A$3:$B$13,2,FALSE)</f>
        <v>0</v>
      </c>
      <c r="AN4" s="72">
        <f>VLOOKUP('Physical Effects - Rationale'!BY5,'Physical Effects - Numerical'!$A$3:$B$13,2,FALSE)</f>
        <v>0</v>
      </c>
      <c r="AO4" s="72">
        <f>VLOOKUP('Physical Effects - Rationale'!CA5,'Physical Effects - Numerical'!$A$3:$B$13,2,FALSE)</f>
        <v>0</v>
      </c>
      <c r="AP4" s="72">
        <f>VLOOKUP('Physical Effects - Rationale'!CC5,'Physical Effects - Numerical'!$A$3:$B$13,2,FALSE)</f>
        <v>2</v>
      </c>
      <c r="AQ4" s="72">
        <f>VLOOKUP('Physical Effects - Rationale'!CE5,'Physical Effects - Numerical'!$A$3:$B$13,2,FALSE)</f>
        <v>0</v>
      </c>
      <c r="AR4" s="72">
        <f>VLOOKUP('Physical Effects - Rationale'!CG5,'Physical Effects - Numerical'!$A$3:$B$13,2,FALSE)</f>
        <v>4</v>
      </c>
      <c r="AS4" s="72">
        <f>VLOOKUP('Physical Effects - Rationale'!CI5,'Physical Effects - Numerical'!$A$3:$B$13,2,FALSE)</f>
        <v>0</v>
      </c>
      <c r="AT4" s="72">
        <f>VLOOKUP('Physical Effects - Rationale'!CK5,'Physical Effects - Numerical'!$A$3:$B$13,2,FALSE)</f>
        <v>0</v>
      </c>
      <c r="AU4" s="72">
        <f>VLOOKUP('Physical Effects - Rationale'!CM5,'Physical Effects - Numerical'!$A$3:$B$13,2,FALSE)</f>
        <v>0</v>
      </c>
      <c r="AV4" s="72">
        <f>VLOOKUP('Physical Effects - Rationale'!CO5,'Physical Effects - Numerical'!$A$3:$B$13,2,FALSE)</f>
        <v>0</v>
      </c>
      <c r="AW4" s="72">
        <f>VLOOKUP('Physical Effects - Rationale'!CQ5,'Physical Effects - Numerical'!$A$3:$B$13,2,FALSE)</f>
        <v>0</v>
      </c>
      <c r="AX4" s="72">
        <f>VLOOKUP('Physical Effects - Rationale'!CS5,'Physical Effects - Numerical'!$A$3:$B$13,2,FALSE)</f>
        <v>0</v>
      </c>
      <c r="AY4" s="84">
        <f>VLOOKUP('Physical Effects - Rationale'!CU5,'Physical Effects - Numerical'!$A$3:$B$13,2,FALSE)</f>
        <v>1</v>
      </c>
    </row>
    <row r="5" spans="1:66">
      <c r="A5" t="s">
        <v>89</v>
      </c>
      <c r="B5">
        <v>3</v>
      </c>
      <c r="C5" s="83" t="s">
        <v>142</v>
      </c>
      <c r="D5" s="75">
        <v>309</v>
      </c>
      <c r="E5" s="73">
        <f>VLOOKUP('Physical Effects - Rationale'!G6,'Physical Effects - Numerical'!$A$3:$B$13,2,FALSE)</f>
        <v>0</v>
      </c>
      <c r="F5" s="72">
        <f>VLOOKUP('Physical Effects - Rationale'!I6,'Physical Effects - Numerical'!$A$3:$B$13,2,FALSE)</f>
        <v>0</v>
      </c>
      <c r="G5" s="72">
        <f>VLOOKUP('Physical Effects - Rationale'!K6,'Physical Effects - Numerical'!$A$3:$B$13,2,FALSE)</f>
        <v>0</v>
      </c>
      <c r="H5" s="72">
        <f>VLOOKUP('Physical Effects - Rationale'!M6,'Physical Effects - Numerical'!$A$3:$B$13,2,FALSE)</f>
        <v>0</v>
      </c>
      <c r="I5" s="72">
        <f>VLOOKUP('Physical Effects - Rationale'!O6,'Physical Effects - Numerical'!$A$3:$B$13,2,FALSE)</f>
        <v>0</v>
      </c>
      <c r="J5" s="72">
        <f>VLOOKUP('Physical Effects - Rationale'!Q6,'Physical Effects - Numerical'!$A$3:$B$13,2,FALSE)</f>
        <v>0</v>
      </c>
      <c r="K5" s="72">
        <f>VLOOKUP('Physical Effects - Rationale'!S6,'Physical Effects - Numerical'!$A$3:$B$13,2,FALSE)</f>
        <v>0</v>
      </c>
      <c r="L5" s="72">
        <f>VLOOKUP('Physical Effects - Rationale'!U6,'Physical Effects - Numerical'!$A$3:$B$13,2,FALSE)</f>
        <v>0</v>
      </c>
      <c r="M5" s="72">
        <f>VLOOKUP('Physical Effects - Rationale'!W6,'Physical Effects - Numerical'!$A$3:$B$13,2,FALSE)</f>
        <v>0</v>
      </c>
      <c r="N5" s="72">
        <f>VLOOKUP('Physical Effects - Rationale'!Y6,'Physical Effects - Numerical'!$A$3:$B$13,2,FALSE)</f>
        <v>0</v>
      </c>
      <c r="O5" s="72">
        <f>VLOOKUP('Physical Effects - Rationale'!AA6,'Physical Effects - Numerical'!$A$3:$B$13,2,FALSE)</f>
        <v>0</v>
      </c>
      <c r="P5" s="72">
        <f>VLOOKUP('Physical Effects - Rationale'!AC6,'Physical Effects - Numerical'!$A$3:$B$13,2,FALSE)</f>
        <v>0</v>
      </c>
      <c r="Q5" s="72">
        <f>VLOOKUP('Physical Effects - Rationale'!AE6,'Physical Effects - Numerical'!$A$3:$B$13,2,FALSE)</f>
        <v>0</v>
      </c>
      <c r="R5" s="72">
        <f>VLOOKUP('Physical Effects - Rationale'!AG6,'Physical Effects - Numerical'!$A$3:$B$13,2,FALSE)</f>
        <v>0</v>
      </c>
      <c r="S5" s="72">
        <f>VLOOKUP('Physical Effects - Rationale'!AI6,'Physical Effects - Numerical'!$A$3:$B$13,2,FALSE)</f>
        <v>0</v>
      </c>
      <c r="T5" s="72">
        <f>VLOOKUP('Physical Effects - Rationale'!AK6,'Physical Effects - Numerical'!$A$3:$B$13,2,FALSE)</f>
        <v>0</v>
      </c>
      <c r="U5" s="72">
        <f>VLOOKUP('Physical Effects - Rationale'!AM6,'Physical Effects - Numerical'!$A$3:$B$13,2,FALSE)</f>
        <v>0</v>
      </c>
      <c r="V5" s="72">
        <f>VLOOKUP('Physical Effects - Rationale'!AO6,'Physical Effects - Numerical'!$A$3:$B$13,2,FALSE)</f>
        <v>0</v>
      </c>
      <c r="W5" s="72">
        <f>VLOOKUP('Physical Effects - Rationale'!AQ6,'Physical Effects - Numerical'!$A$3:$B$13,2,FALSE)</f>
        <v>0</v>
      </c>
      <c r="X5" s="72">
        <f>VLOOKUP('Physical Effects - Rationale'!AS6,'Physical Effects - Numerical'!$A$3:$B$13,2,FALSE)</f>
        <v>0</v>
      </c>
      <c r="Y5" s="72">
        <f>VLOOKUP('Physical Effects - Rationale'!AU6,'Physical Effects - Numerical'!$A$3:$B$13,2,FALSE)</f>
        <v>0</v>
      </c>
      <c r="Z5" s="72">
        <f>VLOOKUP('Physical Effects - Rationale'!AW6,'Physical Effects - Numerical'!$A$3:$B$13,2,FALSE)</f>
        <v>0</v>
      </c>
      <c r="AA5" s="72">
        <f>VLOOKUP('Physical Effects - Rationale'!AY6,'Physical Effects - Numerical'!$A$3:$B$13,2,FALSE)</f>
        <v>0</v>
      </c>
      <c r="AB5" s="72">
        <f>VLOOKUP('Physical Effects - Rationale'!BA6,'Physical Effects - Numerical'!$A$3:$B$13,2,FALSE)</f>
        <v>0</v>
      </c>
      <c r="AC5" s="72">
        <f>VLOOKUP('Physical Effects - Rationale'!BC6,'Physical Effects - Numerical'!$A$3:$B$13,2,FALSE)</f>
        <v>0</v>
      </c>
      <c r="AD5" s="72">
        <f>VLOOKUP('Physical Effects - Rationale'!BE6,'Physical Effects - Numerical'!$A$3:$B$13,2,FALSE)</f>
        <v>0</v>
      </c>
      <c r="AE5" s="72">
        <f>VLOOKUP('Physical Effects - Rationale'!BG6,'Physical Effects - Numerical'!$A$3:$B$13,2,FALSE)</f>
        <v>0</v>
      </c>
      <c r="AF5" s="72">
        <f>VLOOKUP('Physical Effects - Rationale'!BI6,'Physical Effects - Numerical'!$A$3:$B$13,2,FALSE)</f>
        <v>0</v>
      </c>
      <c r="AG5" s="72">
        <f>VLOOKUP('Physical Effects - Rationale'!BK6,'Physical Effects - Numerical'!$A$3:$B$13,2,FALSE)</f>
        <v>0</v>
      </c>
      <c r="AH5" s="72">
        <f>VLOOKUP('Physical Effects - Rationale'!BM6,'Physical Effects - Numerical'!$A$3:$B$13,2,FALSE)</f>
        <v>0</v>
      </c>
      <c r="AI5" s="72">
        <f>VLOOKUP('Physical Effects - Rationale'!BO6,'Physical Effects - Numerical'!$A$3:$B$13,2,FALSE)</f>
        <v>0</v>
      </c>
      <c r="AJ5" s="72">
        <f>VLOOKUP('Physical Effects - Rationale'!BQ6,'Physical Effects - Numerical'!$A$3:$B$13,2,FALSE)</f>
        <v>1</v>
      </c>
      <c r="AK5" s="72">
        <f>VLOOKUP('Physical Effects - Rationale'!BS6,'Physical Effects - Numerical'!$A$3:$B$13,2,FALSE)</f>
        <v>0</v>
      </c>
      <c r="AL5" s="72">
        <f>VLOOKUP('Physical Effects - Rationale'!BU6,'Physical Effects - Numerical'!$A$3:$B$13,2,FALSE)</f>
        <v>1</v>
      </c>
      <c r="AM5" s="72">
        <f>VLOOKUP('Physical Effects - Rationale'!BW6,'Physical Effects - Numerical'!$A$3:$B$13,2,FALSE)</f>
        <v>0</v>
      </c>
      <c r="AN5" s="72">
        <f>VLOOKUP('Physical Effects - Rationale'!BY6,'Physical Effects - Numerical'!$A$3:$B$13,2,FALSE)</f>
        <v>1</v>
      </c>
      <c r="AO5" s="72">
        <f>VLOOKUP('Physical Effects - Rationale'!CA6,'Physical Effects - Numerical'!$A$3:$B$13,2,FALSE)</f>
        <v>0</v>
      </c>
      <c r="AP5" s="72">
        <f>VLOOKUP('Physical Effects - Rationale'!CC6,'Physical Effects - Numerical'!$A$3:$B$13,2,FALSE)</f>
        <v>0</v>
      </c>
      <c r="AQ5" s="72">
        <f>VLOOKUP('Physical Effects - Rationale'!CE6,'Physical Effects - Numerical'!$A$3:$B$13,2,FALSE)</f>
        <v>0</v>
      </c>
      <c r="AR5" s="72">
        <f>VLOOKUP('Physical Effects - Rationale'!CG6,'Physical Effects - Numerical'!$A$3:$B$13,2,FALSE)</f>
        <v>0</v>
      </c>
      <c r="AS5" s="72">
        <f>VLOOKUP('Physical Effects - Rationale'!CI6,'Physical Effects - Numerical'!$A$3:$B$13,2,FALSE)</f>
        <v>0</v>
      </c>
      <c r="AT5" s="72">
        <f>VLOOKUP('Physical Effects - Rationale'!CK6,'Physical Effects - Numerical'!$A$3:$B$13,2,FALSE)</f>
        <v>0</v>
      </c>
      <c r="AU5" s="72">
        <f>VLOOKUP('Physical Effects - Rationale'!CM6,'Physical Effects - Numerical'!$A$3:$B$13,2,FALSE)</f>
        <v>0</v>
      </c>
      <c r="AV5" s="72">
        <f>VLOOKUP('Physical Effects - Rationale'!CO6,'Physical Effects - Numerical'!$A$3:$B$13,2,FALSE)</f>
        <v>0</v>
      </c>
      <c r="AW5" s="72">
        <f>VLOOKUP('Physical Effects - Rationale'!CQ6,'Physical Effects - Numerical'!$A$3:$B$13,2,FALSE)</f>
        <v>0</v>
      </c>
      <c r="AX5" s="72">
        <f>VLOOKUP('Physical Effects - Rationale'!CS6,'Physical Effects - Numerical'!$A$3:$B$13,2,FALSE)</f>
        <v>0</v>
      </c>
      <c r="AY5" s="84">
        <f>VLOOKUP('Physical Effects - Rationale'!CU6,'Physical Effects - Numerical'!$A$3:$B$13,2,FALSE)</f>
        <v>0</v>
      </c>
    </row>
    <row r="6" spans="1:66">
      <c r="A6" t="s">
        <v>99</v>
      </c>
      <c r="B6">
        <v>2</v>
      </c>
      <c r="C6" s="83" t="s">
        <v>149</v>
      </c>
      <c r="D6" s="75">
        <v>371</v>
      </c>
      <c r="E6" s="73">
        <f>VLOOKUP('Physical Effects - Rationale'!G7,'Physical Effects - Numerical'!$A$3:$B$13,2,FALSE)</f>
        <v>0</v>
      </c>
      <c r="F6" s="72">
        <f>VLOOKUP('Physical Effects - Rationale'!I7,'Physical Effects - Numerical'!$A$3:$B$13,2,FALSE)</f>
        <v>0</v>
      </c>
      <c r="G6" s="72">
        <f>VLOOKUP('Physical Effects - Rationale'!K7,'Physical Effects - Numerical'!$A$3:$B$13,2,FALSE)</f>
        <v>0</v>
      </c>
      <c r="H6" s="72">
        <f>VLOOKUP('Physical Effects - Rationale'!M7,'Physical Effects - Numerical'!$A$3:$B$13,2,FALSE)</f>
        <v>0</v>
      </c>
      <c r="I6" s="72">
        <f>VLOOKUP('Physical Effects - Rationale'!O7,'Physical Effects - Numerical'!$A$3:$B$13,2,FALSE)</f>
        <v>0</v>
      </c>
      <c r="J6" s="72">
        <f>VLOOKUP('Physical Effects - Rationale'!Q7,'Physical Effects - Numerical'!$A$3:$B$13,2,FALSE)</f>
        <v>0</v>
      </c>
      <c r="K6" s="72">
        <f>VLOOKUP('Physical Effects - Rationale'!S7,'Physical Effects - Numerical'!$A$3:$B$13,2,FALSE)</f>
        <v>0</v>
      </c>
      <c r="L6" s="72">
        <f>VLOOKUP('Physical Effects - Rationale'!U7,'Physical Effects - Numerical'!$A$3:$B$13,2,FALSE)</f>
        <v>0</v>
      </c>
      <c r="M6" s="72">
        <f>VLOOKUP('Physical Effects - Rationale'!W7,'Physical Effects - Numerical'!$A$3:$B$13,2,FALSE)</f>
        <v>0</v>
      </c>
      <c r="N6" s="72">
        <f>VLOOKUP('Physical Effects - Rationale'!Y7,'Physical Effects - Numerical'!$A$3:$B$13,2,FALSE)</f>
        <v>0</v>
      </c>
      <c r="O6" s="72">
        <f>VLOOKUP('Physical Effects - Rationale'!AA7,'Physical Effects - Numerical'!$A$3:$B$13,2,FALSE)</f>
        <v>0</v>
      </c>
      <c r="P6" s="72">
        <f>VLOOKUP('Physical Effects - Rationale'!AC7,'Physical Effects - Numerical'!$A$3:$B$13,2,FALSE)</f>
        <v>0</v>
      </c>
      <c r="Q6" s="72">
        <f>VLOOKUP('Physical Effects - Rationale'!AE7,'Physical Effects - Numerical'!$A$3:$B$13,2,FALSE)</f>
        <v>0</v>
      </c>
      <c r="R6" s="72">
        <f>VLOOKUP('Physical Effects - Rationale'!AG7,'Physical Effects - Numerical'!$A$3:$B$13,2,FALSE)</f>
        <v>0</v>
      </c>
      <c r="S6" s="72">
        <f>VLOOKUP('Physical Effects - Rationale'!AI7,'Physical Effects - Numerical'!$A$3:$B$13,2,FALSE)</f>
        <v>0</v>
      </c>
      <c r="T6" s="72">
        <f>VLOOKUP('Physical Effects - Rationale'!AK7,'Physical Effects - Numerical'!$A$3:$B$13,2,FALSE)</f>
        <v>0</v>
      </c>
      <c r="U6" s="72">
        <f>VLOOKUP('Physical Effects - Rationale'!AM7,'Physical Effects - Numerical'!$A$3:$B$13,2,FALSE)</f>
        <v>0</v>
      </c>
      <c r="V6" s="72">
        <f>VLOOKUP('Physical Effects - Rationale'!AO7,'Physical Effects - Numerical'!$A$3:$B$13,2,FALSE)</f>
        <v>0</v>
      </c>
      <c r="W6" s="72">
        <f>VLOOKUP('Physical Effects - Rationale'!AQ7,'Physical Effects - Numerical'!$A$3:$B$13,2,FALSE)</f>
        <v>0</v>
      </c>
      <c r="X6" s="72">
        <f>VLOOKUP('Physical Effects - Rationale'!AS7,'Physical Effects - Numerical'!$A$3:$B$13,2,FALSE)</f>
        <v>0</v>
      </c>
      <c r="Y6" s="72">
        <f>VLOOKUP('Physical Effects - Rationale'!AU7,'Physical Effects - Numerical'!$A$3:$B$13,2,FALSE)</f>
        <v>0</v>
      </c>
      <c r="Z6" s="72">
        <f>VLOOKUP('Physical Effects - Rationale'!AW7,'Physical Effects - Numerical'!$A$3:$B$13,2,FALSE)</f>
        <v>0</v>
      </c>
      <c r="AA6" s="72">
        <f>VLOOKUP('Physical Effects - Rationale'!AY7,'Physical Effects - Numerical'!$A$3:$B$13,2,FALSE)</f>
        <v>0</v>
      </c>
      <c r="AB6" s="72">
        <f>VLOOKUP('Physical Effects - Rationale'!BA7,'Physical Effects - Numerical'!$A$3:$B$13,2,FALSE)</f>
        <v>0</v>
      </c>
      <c r="AC6" s="72">
        <f>VLOOKUP('Physical Effects - Rationale'!BC7,'Physical Effects - Numerical'!$A$3:$B$13,2,FALSE)</f>
        <v>0</v>
      </c>
      <c r="AD6" s="72">
        <f>VLOOKUP('Physical Effects - Rationale'!BE7,'Physical Effects - Numerical'!$A$3:$B$13,2,FALSE)</f>
        <v>0</v>
      </c>
      <c r="AE6" s="72">
        <f>VLOOKUP('Physical Effects - Rationale'!BG7,'Physical Effects - Numerical'!$A$3:$B$13,2,FALSE)</f>
        <v>0</v>
      </c>
      <c r="AF6" s="72">
        <f>VLOOKUP('Physical Effects - Rationale'!BI7,'Physical Effects - Numerical'!$A$3:$B$13,2,FALSE)</f>
        <v>0</v>
      </c>
      <c r="AG6" s="72">
        <f>VLOOKUP('Physical Effects - Rationale'!BK7,'Physical Effects - Numerical'!$A$3:$B$13,2,FALSE)</f>
        <v>0</v>
      </c>
      <c r="AH6" s="72">
        <f>VLOOKUP('Physical Effects - Rationale'!BM7,'Physical Effects - Numerical'!$A$3:$B$13,2,FALSE)</f>
        <v>0</v>
      </c>
      <c r="AI6" s="72">
        <f>VLOOKUP('Physical Effects - Rationale'!BO7,'Physical Effects - Numerical'!$A$3:$B$13,2,FALSE)</f>
        <v>0</v>
      </c>
      <c r="AJ6" s="72">
        <f>VLOOKUP('Physical Effects - Rationale'!BQ7,'Physical Effects - Numerical'!$A$3:$B$13,2,FALSE)</f>
        <v>4</v>
      </c>
      <c r="AK6" s="72">
        <f>VLOOKUP('Physical Effects - Rationale'!BS7,'Physical Effects - Numerical'!$A$3:$B$13,2,FALSE)</f>
        <v>2</v>
      </c>
      <c r="AL6" s="72">
        <f>VLOOKUP('Physical Effects - Rationale'!BU7,'Physical Effects - Numerical'!$A$3:$B$13,2,FALSE)</f>
        <v>4</v>
      </c>
      <c r="AM6" s="72">
        <f>VLOOKUP('Physical Effects - Rationale'!BW7,'Physical Effects - Numerical'!$A$3:$B$13,2,FALSE)</f>
        <v>4</v>
      </c>
      <c r="AN6" s="72">
        <f>VLOOKUP('Physical Effects - Rationale'!BY7,'Physical Effects - Numerical'!$A$3:$B$13,2,FALSE)</f>
        <v>4</v>
      </c>
      <c r="AO6" s="72">
        <f>VLOOKUP('Physical Effects - Rationale'!CA7,'Physical Effects - Numerical'!$A$3:$B$13,2,FALSE)</f>
        <v>0</v>
      </c>
      <c r="AP6" s="72">
        <f>VLOOKUP('Physical Effects - Rationale'!CC7,'Physical Effects - Numerical'!$A$3:$B$13,2,FALSE)</f>
        <v>0</v>
      </c>
      <c r="AQ6" s="72">
        <f>VLOOKUP('Physical Effects - Rationale'!CE7,'Physical Effects - Numerical'!$A$3:$B$13,2,FALSE)</f>
        <v>0</v>
      </c>
      <c r="AR6" s="72">
        <f>VLOOKUP('Physical Effects - Rationale'!CG7,'Physical Effects - Numerical'!$A$3:$B$13,2,FALSE)</f>
        <v>0</v>
      </c>
      <c r="AS6" s="72">
        <f>VLOOKUP('Physical Effects - Rationale'!CI7,'Physical Effects - Numerical'!$A$3:$B$13,2,FALSE)</f>
        <v>0</v>
      </c>
      <c r="AT6" s="72">
        <f>VLOOKUP('Physical Effects - Rationale'!CK7,'Physical Effects - Numerical'!$A$3:$B$13,2,FALSE)</f>
        <v>0</v>
      </c>
      <c r="AU6" s="72">
        <f>VLOOKUP('Physical Effects - Rationale'!CM7,'Physical Effects - Numerical'!$A$3:$B$13,2,FALSE)</f>
        <v>0</v>
      </c>
      <c r="AV6" s="72">
        <f>VLOOKUP('Physical Effects - Rationale'!CO7,'Physical Effects - Numerical'!$A$3:$B$13,2,FALSE)</f>
        <v>0</v>
      </c>
      <c r="AW6" s="72">
        <f>VLOOKUP('Physical Effects - Rationale'!CQ7,'Physical Effects - Numerical'!$A$3:$B$13,2,FALSE)</f>
        <v>0</v>
      </c>
      <c r="AX6" s="72">
        <f>VLOOKUP('Physical Effects - Rationale'!CS7,'Physical Effects - Numerical'!$A$3:$B$13,2,FALSE)</f>
        <v>-1</v>
      </c>
      <c r="AY6" s="84">
        <f>VLOOKUP('Physical Effects - Rationale'!CU7,'Physical Effects - Numerical'!$A$3:$B$13,2,FALSE)</f>
        <v>0</v>
      </c>
    </row>
    <row r="7" spans="1:66">
      <c r="A7" t="s">
        <v>91</v>
      </c>
      <c r="B7">
        <v>1</v>
      </c>
      <c r="C7" s="83" t="s">
        <v>159</v>
      </c>
      <c r="D7" s="75">
        <v>311</v>
      </c>
      <c r="E7" s="73">
        <f>VLOOKUP('Physical Effects - Rationale'!G8,'Physical Effects - Numerical'!$A$3:$B$13,2,FALSE)</f>
        <v>5</v>
      </c>
      <c r="F7" s="72">
        <f>VLOOKUP('Physical Effects - Rationale'!I8,'Physical Effects - Numerical'!$A$3:$B$13,2,FALSE)</f>
        <v>5</v>
      </c>
      <c r="G7" s="72">
        <f>VLOOKUP('Physical Effects - Rationale'!K8,'Physical Effects - Numerical'!$A$3:$B$13,2,FALSE)</f>
        <v>5</v>
      </c>
      <c r="H7" s="72">
        <f>VLOOKUP('Physical Effects - Rationale'!M8,'Physical Effects - Numerical'!$A$3:$B$13,2,FALSE)</f>
        <v>3</v>
      </c>
      <c r="I7" s="72">
        <f>VLOOKUP('Physical Effects - Rationale'!O8,'Physical Effects - Numerical'!$A$3:$B$13,2,FALSE)</f>
        <v>0</v>
      </c>
      <c r="J7" s="72">
        <f>VLOOKUP('Physical Effects - Rationale'!Q8,'Physical Effects - Numerical'!$A$3:$B$13,2,FALSE)</f>
        <v>0</v>
      </c>
      <c r="K7" s="72">
        <f>VLOOKUP('Physical Effects - Rationale'!S8,'Physical Effects - Numerical'!$A$3:$B$13,2,FALSE)</f>
        <v>2</v>
      </c>
      <c r="L7" s="72">
        <f>VLOOKUP('Physical Effects - Rationale'!U8,'Physical Effects - Numerical'!$A$3:$B$13,2,FALSE)</f>
        <v>5</v>
      </c>
      <c r="M7" s="72">
        <f>VLOOKUP('Physical Effects - Rationale'!W8,'Physical Effects - Numerical'!$A$3:$B$13,2,FALSE)</f>
        <v>1</v>
      </c>
      <c r="N7" s="72">
        <f>VLOOKUP('Physical Effects - Rationale'!Y8,'Physical Effects - Numerical'!$A$3:$B$13,2,FALSE)</f>
        <v>5</v>
      </c>
      <c r="O7" s="72">
        <f>VLOOKUP('Physical Effects - Rationale'!AA8,'Physical Effects - Numerical'!$A$3:$B$13,2,FALSE)</f>
        <v>4</v>
      </c>
      <c r="P7" s="72">
        <f>VLOOKUP('Physical Effects - Rationale'!AC8,'Physical Effects - Numerical'!$A$3:$B$13,2,FALSE)</f>
        <v>2</v>
      </c>
      <c r="Q7" s="72">
        <f>VLOOKUP('Physical Effects - Rationale'!AE8,'Physical Effects - Numerical'!$A$3:$B$13,2,FALSE)</f>
        <v>2</v>
      </c>
      <c r="R7" s="72">
        <f>VLOOKUP('Physical Effects - Rationale'!AG8,'Physical Effects - Numerical'!$A$3:$B$13,2,FALSE)</f>
        <v>1</v>
      </c>
      <c r="S7" s="72">
        <f>VLOOKUP('Physical Effects - Rationale'!AI8,'Physical Effects - Numerical'!$A$3:$B$13,2,FALSE)</f>
        <v>3</v>
      </c>
      <c r="T7" s="72">
        <f>VLOOKUP('Physical Effects - Rationale'!AK8,'Physical Effects - Numerical'!$A$3:$B$13,2,FALSE)</f>
        <v>0</v>
      </c>
      <c r="U7" s="72">
        <f>VLOOKUP('Physical Effects - Rationale'!AM8,'Physical Effects - Numerical'!$A$3:$B$13,2,FALSE)</f>
        <v>2</v>
      </c>
      <c r="V7" s="72">
        <f>VLOOKUP('Physical Effects - Rationale'!AO8,'Physical Effects - Numerical'!$A$3:$B$13,2,FALSE)</f>
        <v>0</v>
      </c>
      <c r="W7" s="72">
        <f>VLOOKUP('Physical Effects - Rationale'!AQ8,'Physical Effects - Numerical'!$A$3:$B$13,2,FALSE)</f>
        <v>3</v>
      </c>
      <c r="X7" s="72">
        <f>VLOOKUP('Physical Effects - Rationale'!AS8,'Physical Effects - Numerical'!$A$3:$B$13,2,FALSE)</f>
        <v>3</v>
      </c>
      <c r="Y7" s="72">
        <f>VLOOKUP('Physical Effects - Rationale'!AU8,'Physical Effects - Numerical'!$A$3:$B$13,2,FALSE)</f>
        <v>1</v>
      </c>
      <c r="Z7" s="72">
        <f>VLOOKUP('Physical Effects - Rationale'!AW8,'Physical Effects - Numerical'!$A$3:$B$13,2,FALSE)</f>
        <v>3</v>
      </c>
      <c r="AA7" s="72">
        <f>VLOOKUP('Physical Effects - Rationale'!AY8,'Physical Effects - Numerical'!$A$3:$B$13,2,FALSE)</f>
        <v>1</v>
      </c>
      <c r="AB7" s="72">
        <f>VLOOKUP('Physical Effects - Rationale'!BA8,'Physical Effects - Numerical'!$A$3:$B$13,2,FALSE)</f>
        <v>3</v>
      </c>
      <c r="AC7" s="72">
        <f>VLOOKUP('Physical Effects - Rationale'!BC8,'Physical Effects - Numerical'!$A$3:$B$13,2,FALSE)</f>
        <v>3</v>
      </c>
      <c r="AD7" s="72">
        <f>VLOOKUP('Physical Effects - Rationale'!BE8,'Physical Effects - Numerical'!$A$3:$B$13,2,FALSE)</f>
        <v>1</v>
      </c>
      <c r="AE7" s="72">
        <f>VLOOKUP('Physical Effects - Rationale'!BG8,'Physical Effects - Numerical'!$A$3:$B$13,2,FALSE)</f>
        <v>1</v>
      </c>
      <c r="AF7" s="72">
        <f>VLOOKUP('Physical Effects - Rationale'!BI8,'Physical Effects - Numerical'!$A$3:$B$13,2,FALSE)</f>
        <v>1</v>
      </c>
      <c r="AG7" s="72">
        <f>VLOOKUP('Physical Effects - Rationale'!BK8,'Physical Effects - Numerical'!$A$3:$B$13,2,FALSE)</f>
        <v>1</v>
      </c>
      <c r="AH7" s="72">
        <f>VLOOKUP('Physical Effects - Rationale'!BM8,'Physical Effects - Numerical'!$A$3:$B$13,2,FALSE)</f>
        <v>1</v>
      </c>
      <c r="AI7" s="72">
        <f>VLOOKUP('Physical Effects - Rationale'!BO8,'Physical Effects - Numerical'!$A$3:$B$13,2,FALSE)</f>
        <v>0</v>
      </c>
      <c r="AJ7" s="72">
        <f>VLOOKUP('Physical Effects - Rationale'!BQ8,'Physical Effects - Numerical'!$A$3:$B$13,2,FALSE)</f>
        <v>2</v>
      </c>
      <c r="AK7" s="72">
        <f>VLOOKUP('Physical Effects - Rationale'!BS8,'Physical Effects - Numerical'!$A$3:$B$13,2,FALSE)</f>
        <v>2</v>
      </c>
      <c r="AL7" s="72">
        <f>VLOOKUP('Physical Effects - Rationale'!BU8,'Physical Effects - Numerical'!$A$3:$B$13,2,FALSE)</f>
        <v>0</v>
      </c>
      <c r="AM7" s="72">
        <f>VLOOKUP('Physical Effects - Rationale'!BW8,'Physical Effects - Numerical'!$A$3:$B$13,2,FALSE)</f>
        <v>1</v>
      </c>
      <c r="AN7" s="72">
        <f>VLOOKUP('Physical Effects - Rationale'!BY8,'Physical Effects - Numerical'!$A$3:$B$13,2,FALSE)</f>
        <v>0</v>
      </c>
      <c r="AO7" s="72">
        <f>VLOOKUP('Physical Effects - Rationale'!CA8,'Physical Effects - Numerical'!$A$3:$B$13,2,FALSE)</f>
        <v>3</v>
      </c>
      <c r="AP7" s="72">
        <f>VLOOKUP('Physical Effects - Rationale'!CC8,'Physical Effects - Numerical'!$A$3:$B$13,2,FALSE)</f>
        <v>5</v>
      </c>
      <c r="AQ7" s="72">
        <f>VLOOKUP('Physical Effects - Rationale'!CE8,'Physical Effects - Numerical'!$A$3:$B$13,2,FALSE)</f>
        <v>3</v>
      </c>
      <c r="AR7" s="72">
        <f>VLOOKUP('Physical Effects - Rationale'!CG8,'Physical Effects - Numerical'!$A$3:$B$13,2,FALSE)</f>
        <v>0</v>
      </c>
      <c r="AS7" s="72">
        <f>VLOOKUP('Physical Effects - Rationale'!CI8,'Physical Effects - Numerical'!$A$3:$B$13,2,FALSE)</f>
        <v>1</v>
      </c>
      <c r="AT7" s="72">
        <f>VLOOKUP('Physical Effects - Rationale'!CK8,'Physical Effects - Numerical'!$A$3:$B$13,2,FALSE)</f>
        <v>2</v>
      </c>
      <c r="AU7" s="72">
        <f>VLOOKUP('Physical Effects - Rationale'!CM8,'Physical Effects - Numerical'!$A$3:$B$13,2,FALSE)</f>
        <v>0</v>
      </c>
      <c r="AV7" s="72">
        <f>VLOOKUP('Physical Effects - Rationale'!CO8,'Physical Effects - Numerical'!$A$3:$B$13,2,FALSE)</f>
        <v>3</v>
      </c>
      <c r="AW7" s="72">
        <f>VLOOKUP('Physical Effects - Rationale'!CQ8,'Physical Effects - Numerical'!$A$3:$B$13,2,FALSE)</f>
        <v>2</v>
      </c>
      <c r="AX7" s="72">
        <f>VLOOKUP('Physical Effects - Rationale'!CS8,'Physical Effects - Numerical'!$A$3:$B$13,2,FALSE)</f>
        <v>1</v>
      </c>
      <c r="AY7" s="84">
        <f>VLOOKUP('Physical Effects - Rationale'!CU8,'Physical Effects - Numerical'!$A$3:$B$13,2,FALSE)</f>
        <v>1</v>
      </c>
    </row>
    <row r="8" spans="1:66" ht="26">
      <c r="A8" t="s">
        <v>94</v>
      </c>
      <c r="B8">
        <v>0</v>
      </c>
      <c r="C8" s="83" t="s">
        <v>199</v>
      </c>
      <c r="D8" s="75">
        <v>333</v>
      </c>
      <c r="E8" s="73">
        <f>VLOOKUP('Physical Effects - Rationale'!G9,'Physical Effects - Numerical'!$A$3:$B$13,2,FALSE)</f>
        <v>1</v>
      </c>
      <c r="F8" s="72">
        <f>VLOOKUP('Physical Effects - Rationale'!I9,'Physical Effects - Numerical'!$A$3:$B$13,2,FALSE)</f>
        <v>1</v>
      </c>
      <c r="G8" s="72">
        <f>VLOOKUP('Physical Effects - Rationale'!K9,'Physical Effects - Numerical'!$A$3:$B$13,2,FALSE)</f>
        <v>0</v>
      </c>
      <c r="H8" s="72">
        <f>VLOOKUP('Physical Effects - Rationale'!M9,'Physical Effects - Numerical'!$A$3:$B$13,2,FALSE)</f>
        <v>0</v>
      </c>
      <c r="I8" s="72">
        <f>VLOOKUP('Physical Effects - Rationale'!O9,'Physical Effects - Numerical'!$A$3:$B$13,2,FALSE)</f>
        <v>0</v>
      </c>
      <c r="J8" s="72">
        <f>VLOOKUP('Physical Effects - Rationale'!Q9,'Physical Effects - Numerical'!$A$3:$B$13,2,FALSE)</f>
        <v>0</v>
      </c>
      <c r="K8" s="72">
        <f>VLOOKUP('Physical Effects - Rationale'!S9,'Physical Effects - Numerical'!$A$3:$B$13,2,FALSE)</f>
        <v>1</v>
      </c>
      <c r="L8" s="72">
        <f>VLOOKUP('Physical Effects - Rationale'!U9,'Physical Effects - Numerical'!$A$3:$B$13,2,FALSE)</f>
        <v>0</v>
      </c>
      <c r="M8" s="72">
        <f>VLOOKUP('Physical Effects - Rationale'!W9,'Physical Effects - Numerical'!$A$3:$B$13,2,FALSE)</f>
        <v>2</v>
      </c>
      <c r="N8" s="72">
        <f>VLOOKUP('Physical Effects - Rationale'!Y9,'Physical Effects - Numerical'!$A$3:$B$13,2,FALSE)</f>
        <v>0</v>
      </c>
      <c r="O8" s="72">
        <f>VLOOKUP('Physical Effects - Rationale'!AA9,'Physical Effects - Numerical'!$A$3:$B$13,2,FALSE)</f>
        <v>1</v>
      </c>
      <c r="P8" s="72">
        <f>VLOOKUP('Physical Effects - Rationale'!AC9,'Physical Effects - Numerical'!$A$3:$B$13,2,FALSE)</f>
        <v>0</v>
      </c>
      <c r="Q8" s="72">
        <f>VLOOKUP('Physical Effects - Rationale'!AE9,'Physical Effects - Numerical'!$A$3:$B$13,2,FALSE)</f>
        <v>0</v>
      </c>
      <c r="R8" s="72">
        <f>VLOOKUP('Physical Effects - Rationale'!AG9,'Physical Effects - Numerical'!$A$3:$B$13,2,FALSE)</f>
        <v>0</v>
      </c>
      <c r="S8" s="72">
        <f>VLOOKUP('Physical Effects - Rationale'!AI9,'Physical Effects - Numerical'!$A$3:$B$13,2,FALSE)</f>
        <v>0</v>
      </c>
      <c r="T8" s="72">
        <f>VLOOKUP('Physical Effects - Rationale'!AK9,'Physical Effects - Numerical'!$A$3:$B$13,2,FALSE)</f>
        <v>0</v>
      </c>
      <c r="U8" s="72">
        <f>VLOOKUP('Physical Effects - Rationale'!AM9,'Physical Effects - Numerical'!$A$3:$B$13,2,FALSE)</f>
        <v>0</v>
      </c>
      <c r="V8" s="72">
        <f>VLOOKUP('Physical Effects - Rationale'!AO9,'Physical Effects - Numerical'!$A$3:$B$13,2,FALSE)</f>
        <v>0</v>
      </c>
      <c r="W8" s="72">
        <f>VLOOKUP('Physical Effects - Rationale'!AQ9,'Physical Effects - Numerical'!$A$3:$B$13,2,FALSE)</f>
        <v>0</v>
      </c>
      <c r="X8" s="72">
        <f>VLOOKUP('Physical Effects - Rationale'!AS9,'Physical Effects - Numerical'!$A$3:$B$13,2,FALSE)</f>
        <v>2</v>
      </c>
      <c r="Y8" s="72">
        <f>VLOOKUP('Physical Effects - Rationale'!AU9,'Physical Effects - Numerical'!$A$3:$B$13,2,FALSE)</f>
        <v>2</v>
      </c>
      <c r="Z8" s="72">
        <f>VLOOKUP('Physical Effects - Rationale'!AW9,'Physical Effects - Numerical'!$A$3:$B$13,2,FALSE)</f>
        <v>0</v>
      </c>
      <c r="AA8" s="72">
        <f>VLOOKUP('Physical Effects - Rationale'!AY9,'Physical Effects - Numerical'!$A$3:$B$13,2,FALSE)</f>
        <v>0</v>
      </c>
      <c r="AB8" s="72">
        <f>VLOOKUP('Physical Effects - Rationale'!BA9,'Physical Effects - Numerical'!$A$3:$B$13,2,FALSE)</f>
        <v>0</v>
      </c>
      <c r="AC8" s="72">
        <f>VLOOKUP('Physical Effects - Rationale'!BC9,'Physical Effects - Numerical'!$A$3:$B$13,2,FALSE)</f>
        <v>0</v>
      </c>
      <c r="AD8" s="72">
        <f>VLOOKUP('Physical Effects - Rationale'!BE9,'Physical Effects - Numerical'!$A$3:$B$13,2,FALSE)</f>
        <v>0</v>
      </c>
      <c r="AE8" s="72">
        <f>VLOOKUP('Physical Effects - Rationale'!BG9,'Physical Effects - Numerical'!$A$3:$B$13,2,FALSE)</f>
        <v>0</v>
      </c>
      <c r="AF8" s="72">
        <f>VLOOKUP('Physical Effects - Rationale'!BI9,'Physical Effects - Numerical'!$A$3:$B$13,2,FALSE)</f>
        <v>0</v>
      </c>
      <c r="AG8" s="72">
        <f>VLOOKUP('Physical Effects - Rationale'!BK9,'Physical Effects - Numerical'!$A$3:$B$13,2,FALSE)</f>
        <v>0</v>
      </c>
      <c r="AH8" s="72">
        <f>VLOOKUP('Physical Effects - Rationale'!BM9,'Physical Effects - Numerical'!$A$3:$B$13,2,FALSE)</f>
        <v>0</v>
      </c>
      <c r="AI8" s="72">
        <f>VLOOKUP('Physical Effects - Rationale'!BO9,'Physical Effects - Numerical'!$A$3:$B$13,2,FALSE)</f>
        <v>0</v>
      </c>
      <c r="AJ8" s="72">
        <f>VLOOKUP('Physical Effects - Rationale'!BQ9,'Physical Effects - Numerical'!$A$3:$B$13,2,FALSE)</f>
        <v>0</v>
      </c>
      <c r="AK8" s="72">
        <f>VLOOKUP('Physical Effects - Rationale'!BS9,'Physical Effects - Numerical'!$A$3:$B$13,2,FALSE)</f>
        <v>0</v>
      </c>
      <c r="AL8" s="72">
        <f>VLOOKUP('Physical Effects - Rationale'!BU9,'Physical Effects - Numerical'!$A$3:$B$13,2,FALSE)</f>
        <v>0</v>
      </c>
      <c r="AM8" s="72">
        <f>VLOOKUP('Physical Effects - Rationale'!BW9,'Physical Effects - Numerical'!$A$3:$B$13,2,FALSE)</f>
        <v>0</v>
      </c>
      <c r="AN8" s="72">
        <f>VLOOKUP('Physical Effects - Rationale'!BY9,'Physical Effects - Numerical'!$A$3:$B$13,2,FALSE)</f>
        <v>0</v>
      </c>
      <c r="AO8" s="72">
        <f>VLOOKUP('Physical Effects - Rationale'!CA9,'Physical Effects - Numerical'!$A$3:$B$13,2,FALSE)</f>
        <v>0</v>
      </c>
      <c r="AP8" s="72">
        <f>VLOOKUP('Physical Effects - Rationale'!CC9,'Physical Effects - Numerical'!$A$3:$B$13,2,FALSE)</f>
        <v>1</v>
      </c>
      <c r="AQ8" s="72">
        <f>VLOOKUP('Physical Effects - Rationale'!CE9,'Physical Effects - Numerical'!$A$3:$B$13,2,FALSE)</f>
        <v>0</v>
      </c>
      <c r="AR8" s="72">
        <f>VLOOKUP('Physical Effects - Rationale'!CG9,'Physical Effects - Numerical'!$A$3:$B$13,2,FALSE)</f>
        <v>0</v>
      </c>
      <c r="AS8" s="72">
        <f>VLOOKUP('Physical Effects - Rationale'!CI9,'Physical Effects - Numerical'!$A$3:$B$13,2,FALSE)</f>
        <v>0</v>
      </c>
      <c r="AT8" s="72">
        <f>VLOOKUP('Physical Effects - Rationale'!CK9,'Physical Effects - Numerical'!$A$3:$B$13,2,FALSE)</f>
        <v>0</v>
      </c>
      <c r="AU8" s="72">
        <f>VLOOKUP('Physical Effects - Rationale'!CM9,'Physical Effects - Numerical'!$A$3:$B$13,2,FALSE)</f>
        <v>0</v>
      </c>
      <c r="AV8" s="72">
        <f>VLOOKUP('Physical Effects - Rationale'!CO9,'Physical Effects - Numerical'!$A$3:$B$13,2,FALSE)</f>
        <v>0</v>
      </c>
      <c r="AW8" s="72">
        <f>VLOOKUP('Physical Effects - Rationale'!CQ9,'Physical Effects - Numerical'!$A$3:$B$13,2,FALSE)</f>
        <v>0</v>
      </c>
      <c r="AX8" s="72">
        <f>VLOOKUP('Physical Effects - Rationale'!CS9,'Physical Effects - Numerical'!$A$3:$B$13,2,FALSE)</f>
        <v>0</v>
      </c>
      <c r="AY8" s="84">
        <f>VLOOKUP('Physical Effects - Rationale'!CU9,'Physical Effects - Numerical'!$A$3:$B$13,2,FALSE)</f>
        <v>0</v>
      </c>
    </row>
    <row r="9" spans="1:66" ht="26">
      <c r="A9" t="s">
        <v>156</v>
      </c>
      <c r="B9">
        <v>-1</v>
      </c>
      <c r="C9" s="83" t="s">
        <v>210</v>
      </c>
      <c r="D9" s="75">
        <v>591</v>
      </c>
      <c r="E9" s="73">
        <f>VLOOKUP('Physical Effects - Rationale'!G10,'Physical Effects - Numerical'!$A$3:$B$13,2,FALSE)</f>
        <v>0</v>
      </c>
      <c r="F9" s="72">
        <f>VLOOKUP('Physical Effects - Rationale'!I10,'Physical Effects - Numerical'!$A$3:$B$13,2,FALSE)</f>
        <v>0</v>
      </c>
      <c r="G9" s="72">
        <f>VLOOKUP('Physical Effects - Rationale'!K10,'Physical Effects - Numerical'!$A$3:$B$13,2,FALSE)</f>
        <v>0</v>
      </c>
      <c r="H9" s="72">
        <f>VLOOKUP('Physical Effects - Rationale'!M10,'Physical Effects - Numerical'!$A$3:$B$13,2,FALSE)</f>
        <v>0</v>
      </c>
      <c r="I9" s="72">
        <f>VLOOKUP('Physical Effects - Rationale'!O10,'Physical Effects - Numerical'!$A$3:$B$13,2,FALSE)</f>
        <v>0</v>
      </c>
      <c r="J9" s="72">
        <f>VLOOKUP('Physical Effects - Rationale'!Q10,'Physical Effects - Numerical'!$A$3:$B$13,2,FALSE)</f>
        <v>0</v>
      </c>
      <c r="K9" s="72">
        <f>VLOOKUP('Physical Effects - Rationale'!S10,'Physical Effects - Numerical'!$A$3:$B$13,2,FALSE)</f>
        <v>0</v>
      </c>
      <c r="L9" s="72">
        <f>VLOOKUP('Physical Effects - Rationale'!U10,'Physical Effects - Numerical'!$A$3:$B$13,2,FALSE)</f>
        <v>1</v>
      </c>
      <c r="M9" s="72">
        <f>VLOOKUP('Physical Effects - Rationale'!W10,'Physical Effects - Numerical'!$A$3:$B$13,2,FALSE)</f>
        <v>0</v>
      </c>
      <c r="N9" s="72">
        <f>VLOOKUP('Physical Effects - Rationale'!Y10,'Physical Effects - Numerical'!$A$3:$B$13,2,FALSE)</f>
        <v>0</v>
      </c>
      <c r="O9" s="72">
        <f>VLOOKUP('Physical Effects - Rationale'!AA10,'Physical Effects - Numerical'!$A$3:$B$13,2,FALSE)</f>
        <v>0</v>
      </c>
      <c r="P9" s="72">
        <f>VLOOKUP('Physical Effects - Rationale'!AC10,'Physical Effects - Numerical'!$A$3:$B$13,2,FALSE)</f>
        <v>0</v>
      </c>
      <c r="Q9" s="72">
        <f>VLOOKUP('Physical Effects - Rationale'!AE10,'Physical Effects - Numerical'!$A$3:$B$13,2,FALSE)</f>
        <v>0</v>
      </c>
      <c r="R9" s="72">
        <f>VLOOKUP('Physical Effects - Rationale'!AG10,'Physical Effects - Numerical'!$A$3:$B$13,2,FALSE)</f>
        <v>0</v>
      </c>
      <c r="S9" s="72">
        <f>VLOOKUP('Physical Effects - Rationale'!AI10,'Physical Effects - Numerical'!$A$3:$B$13,2,FALSE)</f>
        <v>0</v>
      </c>
      <c r="T9" s="72">
        <f>VLOOKUP('Physical Effects - Rationale'!AK10,'Physical Effects - Numerical'!$A$3:$B$13,2,FALSE)</f>
        <v>0</v>
      </c>
      <c r="U9" s="72">
        <f>VLOOKUP('Physical Effects - Rationale'!AM10,'Physical Effects - Numerical'!$A$3:$B$13,2,FALSE)</f>
        <v>0</v>
      </c>
      <c r="V9" s="72">
        <f>VLOOKUP('Physical Effects - Rationale'!AO10,'Physical Effects - Numerical'!$A$3:$B$13,2,FALSE)</f>
        <v>0</v>
      </c>
      <c r="W9" s="72">
        <f>VLOOKUP('Physical Effects - Rationale'!AQ10,'Physical Effects - Numerical'!$A$3:$B$13,2,FALSE)</f>
        <v>1</v>
      </c>
      <c r="X9" s="72">
        <f>VLOOKUP('Physical Effects - Rationale'!AS10,'Physical Effects - Numerical'!$A$3:$B$13,2,FALSE)</f>
        <v>2</v>
      </c>
      <c r="Y9" s="72">
        <f>VLOOKUP('Physical Effects - Rationale'!AU10,'Physical Effects - Numerical'!$A$3:$B$13,2,FALSE)</f>
        <v>2</v>
      </c>
      <c r="Z9" s="72">
        <f>VLOOKUP('Physical Effects - Rationale'!AW10,'Physical Effects - Numerical'!$A$3:$B$13,2,FALSE)</f>
        <v>2</v>
      </c>
      <c r="AA9" s="72">
        <f>VLOOKUP('Physical Effects - Rationale'!AY10,'Physical Effects - Numerical'!$A$3:$B$13,2,FALSE)</f>
        <v>2</v>
      </c>
      <c r="AB9" s="72">
        <f>VLOOKUP('Physical Effects - Rationale'!BA10,'Physical Effects - Numerical'!$A$3:$B$13,2,FALSE)</f>
        <v>0</v>
      </c>
      <c r="AC9" s="72">
        <f>VLOOKUP('Physical Effects - Rationale'!BC10,'Physical Effects - Numerical'!$A$3:$B$13,2,FALSE)</f>
        <v>0</v>
      </c>
      <c r="AD9" s="72">
        <f>VLOOKUP('Physical Effects - Rationale'!BE10,'Physical Effects - Numerical'!$A$3:$B$13,2,FALSE)</f>
        <v>0</v>
      </c>
      <c r="AE9" s="72">
        <f>VLOOKUP('Physical Effects - Rationale'!BG10,'Physical Effects - Numerical'!$A$3:$B$13,2,FALSE)</f>
        <v>2</v>
      </c>
      <c r="AF9" s="72">
        <f>VLOOKUP('Physical Effects - Rationale'!BI10,'Physical Effects - Numerical'!$A$3:$B$13,2,FALSE)</f>
        <v>2</v>
      </c>
      <c r="AG9" s="72">
        <f>VLOOKUP('Physical Effects - Rationale'!BK10,'Physical Effects - Numerical'!$A$3:$B$13,2,FALSE)</f>
        <v>2</v>
      </c>
      <c r="AH9" s="72">
        <f>VLOOKUP('Physical Effects - Rationale'!BM10,'Physical Effects - Numerical'!$A$3:$B$13,2,FALSE)</f>
        <v>2</v>
      </c>
      <c r="AI9" s="72">
        <f>VLOOKUP('Physical Effects - Rationale'!BO10,'Physical Effects - Numerical'!$A$3:$B$13,2,FALSE)</f>
        <v>0</v>
      </c>
      <c r="AJ9" s="72">
        <f>VLOOKUP('Physical Effects - Rationale'!BQ10,'Physical Effects - Numerical'!$A$3:$B$13,2,FALSE)</f>
        <v>3</v>
      </c>
      <c r="AK9" s="72">
        <f>VLOOKUP('Physical Effects - Rationale'!BS10,'Physical Effects - Numerical'!$A$3:$B$13,2,FALSE)</f>
        <v>1</v>
      </c>
      <c r="AL9" s="72">
        <f>VLOOKUP('Physical Effects - Rationale'!BU10,'Physical Effects - Numerical'!$A$3:$B$13,2,FALSE)</f>
        <v>1</v>
      </c>
      <c r="AM9" s="72">
        <f>VLOOKUP('Physical Effects - Rationale'!BW10,'Physical Effects - Numerical'!$A$3:$B$13,2,FALSE)</f>
        <v>4</v>
      </c>
      <c r="AN9" s="72">
        <f>VLOOKUP('Physical Effects - Rationale'!BY10,'Physical Effects - Numerical'!$A$3:$B$13,2,FALSE)</f>
        <v>4</v>
      </c>
      <c r="AO9" s="72">
        <f>VLOOKUP('Physical Effects - Rationale'!CA10,'Physical Effects - Numerical'!$A$3:$B$13,2,FALSE)</f>
        <v>0</v>
      </c>
      <c r="AP9" s="72">
        <f>VLOOKUP('Physical Effects - Rationale'!CC10,'Physical Effects - Numerical'!$A$3:$B$13,2,FALSE)</f>
        <v>1</v>
      </c>
      <c r="AQ9" s="72">
        <f>VLOOKUP('Physical Effects - Rationale'!CE10,'Physical Effects - Numerical'!$A$3:$B$13,2,FALSE)</f>
        <v>0</v>
      </c>
      <c r="AR9" s="72">
        <f>VLOOKUP('Physical Effects - Rationale'!CG10,'Physical Effects - Numerical'!$A$3:$B$13,2,FALSE)</f>
        <v>0</v>
      </c>
      <c r="AS9" s="72">
        <f>VLOOKUP('Physical Effects - Rationale'!CI10,'Physical Effects - Numerical'!$A$3:$B$13,2,FALSE)</f>
        <v>0</v>
      </c>
      <c r="AT9" s="72">
        <f>VLOOKUP('Physical Effects - Rationale'!CK10,'Physical Effects - Numerical'!$A$3:$B$13,2,FALSE)</f>
        <v>0</v>
      </c>
      <c r="AU9" s="72">
        <f>VLOOKUP('Physical Effects - Rationale'!CM10,'Physical Effects - Numerical'!$A$3:$B$13,2,FALSE)</f>
        <v>1</v>
      </c>
      <c r="AV9" s="72">
        <f>VLOOKUP('Physical Effects - Rationale'!CO10,'Physical Effects - Numerical'!$A$3:$B$13,2,FALSE)</f>
        <v>0</v>
      </c>
      <c r="AW9" s="72">
        <f>VLOOKUP('Physical Effects - Rationale'!CQ10,'Physical Effects - Numerical'!$A$3:$B$13,2,FALSE)</f>
        <v>0</v>
      </c>
      <c r="AX9" s="72">
        <f>VLOOKUP('Physical Effects - Rationale'!CS10,'Physical Effects - Numerical'!$A$3:$B$13,2,FALSE)</f>
        <v>2</v>
      </c>
      <c r="AY9" s="84">
        <f>VLOOKUP('Physical Effects - Rationale'!CU10,'Physical Effects - Numerical'!$A$3:$B$13,2,FALSE)</f>
        <v>1</v>
      </c>
    </row>
    <row r="10" spans="1:66">
      <c r="A10" t="s">
        <v>275</v>
      </c>
      <c r="B10">
        <v>-2</v>
      </c>
      <c r="C10" s="83" t="s">
        <v>229</v>
      </c>
      <c r="D10" s="75">
        <v>366</v>
      </c>
      <c r="E10" s="73">
        <f>VLOOKUP('Physical Effects - Rationale'!G11,'Physical Effects - Numerical'!$A$3:$B$13,2,FALSE)</f>
        <v>0</v>
      </c>
      <c r="F10" s="72">
        <f>VLOOKUP('Physical Effects - Rationale'!I11,'Physical Effects - Numerical'!$A$3:$B$13,2,FALSE)</f>
        <v>0</v>
      </c>
      <c r="G10" s="72">
        <f>VLOOKUP('Physical Effects - Rationale'!K11,'Physical Effects - Numerical'!$A$3:$B$13,2,FALSE)</f>
        <v>0</v>
      </c>
      <c r="H10" s="72">
        <f>VLOOKUP('Physical Effects - Rationale'!M11,'Physical Effects - Numerical'!$A$3:$B$13,2,FALSE)</f>
        <v>0</v>
      </c>
      <c r="I10" s="72">
        <f>VLOOKUP('Physical Effects - Rationale'!O11,'Physical Effects - Numerical'!$A$3:$B$13,2,FALSE)</f>
        <v>0</v>
      </c>
      <c r="J10" s="72">
        <f>VLOOKUP('Physical Effects - Rationale'!Q11,'Physical Effects - Numerical'!$A$3:$B$13,2,FALSE)</f>
        <v>0</v>
      </c>
      <c r="K10" s="72">
        <f>VLOOKUP('Physical Effects - Rationale'!S11,'Physical Effects - Numerical'!$A$3:$B$13,2,FALSE)</f>
        <v>0</v>
      </c>
      <c r="L10" s="72">
        <f>VLOOKUP('Physical Effects - Rationale'!U11,'Physical Effects - Numerical'!$A$3:$B$13,2,FALSE)</f>
        <v>0</v>
      </c>
      <c r="M10" s="72">
        <f>VLOOKUP('Physical Effects - Rationale'!W11,'Physical Effects - Numerical'!$A$3:$B$13,2,FALSE)</f>
        <v>0</v>
      </c>
      <c r="N10" s="72">
        <f>VLOOKUP('Physical Effects - Rationale'!Y11,'Physical Effects - Numerical'!$A$3:$B$13,2,FALSE)</f>
        <v>0</v>
      </c>
      <c r="O10" s="72">
        <f>VLOOKUP('Physical Effects - Rationale'!AA11,'Physical Effects - Numerical'!$A$3:$B$13,2,FALSE)</f>
        <v>0</v>
      </c>
      <c r="P10" s="72">
        <f>VLOOKUP('Physical Effects - Rationale'!AC11,'Physical Effects - Numerical'!$A$3:$B$13,2,FALSE)</f>
        <v>0</v>
      </c>
      <c r="Q10" s="72">
        <f>VLOOKUP('Physical Effects - Rationale'!AE11,'Physical Effects - Numerical'!$A$3:$B$13,2,FALSE)</f>
        <v>0</v>
      </c>
      <c r="R10" s="72">
        <f>VLOOKUP('Physical Effects - Rationale'!AG11,'Physical Effects - Numerical'!$A$3:$B$13,2,FALSE)</f>
        <v>0</v>
      </c>
      <c r="S10" s="72">
        <f>VLOOKUP('Physical Effects - Rationale'!AI11,'Physical Effects - Numerical'!$A$3:$B$13,2,FALSE)</f>
        <v>0</v>
      </c>
      <c r="T10" s="72">
        <f>VLOOKUP('Physical Effects - Rationale'!AK11,'Physical Effects - Numerical'!$A$3:$B$13,2,FALSE)</f>
        <v>0</v>
      </c>
      <c r="U10" s="72">
        <f>VLOOKUP('Physical Effects - Rationale'!AM11,'Physical Effects - Numerical'!$A$3:$B$13,2,FALSE)</f>
        <v>0</v>
      </c>
      <c r="V10" s="72">
        <f>VLOOKUP('Physical Effects - Rationale'!AO11,'Physical Effects - Numerical'!$A$3:$B$13,2,FALSE)</f>
        <v>0</v>
      </c>
      <c r="W10" s="72">
        <f>VLOOKUP('Physical Effects - Rationale'!AQ11,'Physical Effects - Numerical'!$A$3:$B$13,2,FALSE)</f>
        <v>0</v>
      </c>
      <c r="X10" s="72">
        <f>VLOOKUP('Physical Effects - Rationale'!AS11,'Physical Effects - Numerical'!$A$3:$B$13,2,FALSE)</f>
        <v>2</v>
      </c>
      <c r="Y10" s="72">
        <f>VLOOKUP('Physical Effects - Rationale'!AU11,'Physical Effects - Numerical'!$A$3:$B$13,2,FALSE)</f>
        <v>0</v>
      </c>
      <c r="Z10" s="72">
        <f>VLOOKUP('Physical Effects - Rationale'!AW11,'Physical Effects - Numerical'!$A$3:$B$13,2,FALSE)</f>
        <v>2</v>
      </c>
      <c r="AA10" s="72">
        <f>VLOOKUP('Physical Effects - Rationale'!AY11,'Physical Effects - Numerical'!$A$3:$B$13,2,FALSE)</f>
        <v>0</v>
      </c>
      <c r="AB10" s="72">
        <f>VLOOKUP('Physical Effects - Rationale'!BA11,'Physical Effects - Numerical'!$A$3:$B$13,2,FALSE)</f>
        <v>0</v>
      </c>
      <c r="AC10" s="72">
        <f>VLOOKUP('Physical Effects - Rationale'!BC11,'Physical Effects - Numerical'!$A$3:$B$13,2,FALSE)</f>
        <v>0</v>
      </c>
      <c r="AD10" s="72">
        <f>VLOOKUP('Physical Effects - Rationale'!BE11,'Physical Effects - Numerical'!$A$3:$B$13,2,FALSE)</f>
        <v>0</v>
      </c>
      <c r="AE10" s="72">
        <f>VLOOKUP('Physical Effects - Rationale'!BG11,'Physical Effects - Numerical'!$A$3:$B$13,2,FALSE)</f>
        <v>0</v>
      </c>
      <c r="AF10" s="72">
        <f>VLOOKUP('Physical Effects - Rationale'!BI11,'Physical Effects - Numerical'!$A$3:$B$13,2,FALSE)</f>
        <v>0</v>
      </c>
      <c r="AG10" s="72">
        <f>VLOOKUP('Physical Effects - Rationale'!BK11,'Physical Effects - Numerical'!$A$3:$B$13,2,FALSE)</f>
        <v>0</v>
      </c>
      <c r="AH10" s="72">
        <f>VLOOKUP('Physical Effects - Rationale'!BM11,'Physical Effects - Numerical'!$A$3:$B$13,2,FALSE)</f>
        <v>0</v>
      </c>
      <c r="AI10" s="72">
        <f>VLOOKUP('Physical Effects - Rationale'!BO11,'Physical Effects - Numerical'!$A$3:$B$13,2,FALSE)</f>
        <v>0</v>
      </c>
      <c r="AJ10" s="72">
        <f>VLOOKUP('Physical Effects - Rationale'!BQ11,'Physical Effects - Numerical'!$A$3:$B$13,2,FALSE)</f>
        <v>0</v>
      </c>
      <c r="AK10" s="72">
        <f>VLOOKUP('Physical Effects - Rationale'!BS11,'Physical Effects - Numerical'!$A$3:$B$13,2,FALSE)</f>
        <v>4</v>
      </c>
      <c r="AL10" s="72">
        <f>VLOOKUP('Physical Effects - Rationale'!BU11,'Physical Effects - Numerical'!$A$3:$B$13,2,FALSE)</f>
        <v>1</v>
      </c>
      <c r="AM10" s="72">
        <f>VLOOKUP('Physical Effects - Rationale'!BW11,'Physical Effects - Numerical'!$A$3:$B$13,2,FALSE)</f>
        <v>5</v>
      </c>
      <c r="AN10" s="72">
        <f>VLOOKUP('Physical Effects - Rationale'!BY11,'Physical Effects - Numerical'!$A$3:$B$13,2,FALSE)</f>
        <v>-1</v>
      </c>
      <c r="AO10" s="72">
        <f>VLOOKUP('Physical Effects - Rationale'!CA11,'Physical Effects - Numerical'!$A$3:$B$13,2,FALSE)</f>
        <v>0</v>
      </c>
      <c r="AP10" s="72">
        <f>VLOOKUP('Physical Effects - Rationale'!CC11,'Physical Effects - Numerical'!$A$3:$B$13,2,FALSE)</f>
        <v>0</v>
      </c>
      <c r="AQ10" s="72">
        <f>VLOOKUP('Physical Effects - Rationale'!CE11,'Physical Effects - Numerical'!$A$3:$B$13,2,FALSE)</f>
        <v>0</v>
      </c>
      <c r="AR10" s="72">
        <f>VLOOKUP('Physical Effects - Rationale'!CG11,'Physical Effects - Numerical'!$A$3:$B$13,2,FALSE)</f>
        <v>0</v>
      </c>
      <c r="AS10" s="72">
        <f>VLOOKUP('Physical Effects - Rationale'!CI11,'Physical Effects - Numerical'!$A$3:$B$13,2,FALSE)</f>
        <v>0</v>
      </c>
      <c r="AT10" s="72">
        <f>VLOOKUP('Physical Effects - Rationale'!CK11,'Physical Effects - Numerical'!$A$3:$B$13,2,FALSE)</f>
        <v>0</v>
      </c>
      <c r="AU10" s="72">
        <f>VLOOKUP('Physical Effects - Rationale'!CM11,'Physical Effects - Numerical'!$A$3:$B$13,2,FALSE)</f>
        <v>0</v>
      </c>
      <c r="AV10" s="72">
        <f>VLOOKUP('Physical Effects - Rationale'!CO11,'Physical Effects - Numerical'!$A$3:$B$13,2,FALSE)</f>
        <v>0</v>
      </c>
      <c r="AW10" s="72">
        <f>VLOOKUP('Physical Effects - Rationale'!CQ11,'Physical Effects - Numerical'!$A$3:$B$13,2,FALSE)</f>
        <v>0</v>
      </c>
      <c r="AX10" s="72">
        <f>VLOOKUP('Physical Effects - Rationale'!CS11,'Physical Effects - Numerical'!$A$3:$B$13,2,FALSE)</f>
        <v>0</v>
      </c>
      <c r="AY10" s="84">
        <f>VLOOKUP('Physical Effects - Rationale'!CU11,'Physical Effects - Numerical'!$A$3:$B$13,2,FALSE)</f>
        <v>0</v>
      </c>
    </row>
    <row r="11" spans="1:66">
      <c r="A11" t="s">
        <v>636</v>
      </c>
      <c r="B11">
        <v>-3</v>
      </c>
      <c r="C11" s="83" t="s">
        <v>243</v>
      </c>
      <c r="D11" s="75">
        <v>316</v>
      </c>
      <c r="E11" s="73">
        <f>VLOOKUP('Physical Effects - Rationale'!G12,'Physical Effects - Numerical'!$A$3:$B$13,2,FALSE)</f>
        <v>0</v>
      </c>
      <c r="F11" s="72">
        <f>VLOOKUP('Physical Effects - Rationale'!I12,'Physical Effects - Numerical'!$A$3:$B$13,2,FALSE)</f>
        <v>0</v>
      </c>
      <c r="G11" s="72">
        <f>VLOOKUP('Physical Effects - Rationale'!K12,'Physical Effects - Numerical'!$A$3:$B$13,2,FALSE)</f>
        <v>0</v>
      </c>
      <c r="H11" s="72">
        <f>VLOOKUP('Physical Effects - Rationale'!M12,'Physical Effects - Numerical'!$A$3:$B$13,2,FALSE)</f>
        <v>0</v>
      </c>
      <c r="I11" s="72">
        <f>VLOOKUP('Physical Effects - Rationale'!O12,'Physical Effects - Numerical'!$A$3:$B$13,2,FALSE)</f>
        <v>0</v>
      </c>
      <c r="J11" s="72">
        <f>VLOOKUP('Physical Effects - Rationale'!Q12,'Physical Effects - Numerical'!$A$3:$B$13,2,FALSE)</f>
        <v>0</v>
      </c>
      <c r="K11" s="72">
        <f>VLOOKUP('Physical Effects - Rationale'!S12,'Physical Effects - Numerical'!$A$3:$B$13,2,FALSE)</f>
        <v>0</v>
      </c>
      <c r="L11" s="72">
        <f>VLOOKUP('Physical Effects - Rationale'!U12,'Physical Effects - Numerical'!$A$3:$B$13,2,FALSE)</f>
        <v>0</v>
      </c>
      <c r="M11" s="72">
        <f>VLOOKUP('Physical Effects - Rationale'!W12,'Physical Effects - Numerical'!$A$3:$B$13,2,FALSE)</f>
        <v>0</v>
      </c>
      <c r="N11" s="72">
        <f>VLOOKUP('Physical Effects - Rationale'!Y12,'Physical Effects - Numerical'!$A$3:$B$13,2,FALSE)</f>
        <v>0</v>
      </c>
      <c r="O11" s="72">
        <f>VLOOKUP('Physical Effects - Rationale'!AA12,'Physical Effects - Numerical'!$A$3:$B$13,2,FALSE)</f>
        <v>0</v>
      </c>
      <c r="P11" s="72">
        <f>VLOOKUP('Physical Effects - Rationale'!AC12,'Physical Effects - Numerical'!$A$3:$B$13,2,FALSE)</f>
        <v>0</v>
      </c>
      <c r="Q11" s="72">
        <f>VLOOKUP('Physical Effects - Rationale'!AE12,'Physical Effects - Numerical'!$A$3:$B$13,2,FALSE)</f>
        <v>0</v>
      </c>
      <c r="R11" s="72">
        <f>VLOOKUP('Physical Effects - Rationale'!AG12,'Physical Effects - Numerical'!$A$3:$B$13,2,FALSE)</f>
        <v>0</v>
      </c>
      <c r="S11" s="72">
        <f>VLOOKUP('Physical Effects - Rationale'!AI12,'Physical Effects - Numerical'!$A$3:$B$13,2,FALSE)</f>
        <v>0</v>
      </c>
      <c r="T11" s="72">
        <f>VLOOKUP('Physical Effects - Rationale'!AK12,'Physical Effects - Numerical'!$A$3:$B$13,2,FALSE)</f>
        <v>0</v>
      </c>
      <c r="U11" s="72">
        <f>VLOOKUP('Physical Effects - Rationale'!AM12,'Physical Effects - Numerical'!$A$3:$B$13,2,FALSE)</f>
        <v>0</v>
      </c>
      <c r="V11" s="72">
        <f>VLOOKUP('Physical Effects - Rationale'!AO12,'Physical Effects - Numerical'!$A$3:$B$13,2,FALSE)</f>
        <v>0</v>
      </c>
      <c r="W11" s="72">
        <f>VLOOKUP('Physical Effects - Rationale'!AQ12,'Physical Effects - Numerical'!$A$3:$B$13,2,FALSE)</f>
        <v>0</v>
      </c>
      <c r="X11" s="72">
        <f>VLOOKUP('Physical Effects - Rationale'!AS12,'Physical Effects - Numerical'!$A$3:$B$13,2,FALSE)</f>
        <v>2</v>
      </c>
      <c r="Y11" s="72">
        <f>VLOOKUP('Physical Effects - Rationale'!AU12,'Physical Effects - Numerical'!$A$3:$B$13,2,FALSE)</f>
        <v>2</v>
      </c>
      <c r="Z11" s="72">
        <f>VLOOKUP('Physical Effects - Rationale'!AW12,'Physical Effects - Numerical'!$A$3:$B$13,2,FALSE)</f>
        <v>2</v>
      </c>
      <c r="AA11" s="72">
        <f>VLOOKUP('Physical Effects - Rationale'!AY12,'Physical Effects - Numerical'!$A$3:$B$13,2,FALSE)</f>
        <v>2</v>
      </c>
      <c r="AB11" s="72">
        <f>VLOOKUP('Physical Effects - Rationale'!BA12,'Physical Effects - Numerical'!$A$3:$B$13,2,FALSE)</f>
        <v>0</v>
      </c>
      <c r="AC11" s="72">
        <f>VLOOKUP('Physical Effects - Rationale'!BC12,'Physical Effects - Numerical'!$A$3:$B$13,2,FALSE)</f>
        <v>0</v>
      </c>
      <c r="AD11" s="72">
        <f>VLOOKUP('Physical Effects - Rationale'!BE12,'Physical Effects - Numerical'!$A$3:$B$13,2,FALSE)</f>
        <v>0</v>
      </c>
      <c r="AE11" s="72">
        <f>VLOOKUP('Physical Effects - Rationale'!BG12,'Physical Effects - Numerical'!$A$3:$B$13,2,FALSE)</f>
        <v>0</v>
      </c>
      <c r="AF11" s="72">
        <f>VLOOKUP('Physical Effects - Rationale'!BI12,'Physical Effects - Numerical'!$A$3:$B$13,2,FALSE)</f>
        <v>0</v>
      </c>
      <c r="AG11" s="72">
        <f>VLOOKUP('Physical Effects - Rationale'!BK12,'Physical Effects - Numerical'!$A$3:$B$13,2,FALSE)</f>
        <v>0</v>
      </c>
      <c r="AH11" s="72">
        <f>VLOOKUP('Physical Effects - Rationale'!BM12,'Physical Effects - Numerical'!$A$3:$B$13,2,FALSE)</f>
        <v>0</v>
      </c>
      <c r="AI11" s="72">
        <f>VLOOKUP('Physical Effects - Rationale'!BO12,'Physical Effects - Numerical'!$A$3:$B$13,2,FALSE)</f>
        <v>0</v>
      </c>
      <c r="AJ11" s="72">
        <f>VLOOKUP('Physical Effects - Rationale'!BQ12,'Physical Effects - Numerical'!$A$3:$B$13,2,FALSE)</f>
        <v>0</v>
      </c>
      <c r="AK11" s="72">
        <f>VLOOKUP('Physical Effects - Rationale'!BS12,'Physical Effects - Numerical'!$A$3:$B$13,2,FALSE)</f>
        <v>1</v>
      </c>
      <c r="AL11" s="72">
        <f>VLOOKUP('Physical Effects - Rationale'!BU12,'Physical Effects - Numerical'!$A$3:$B$13,2,FALSE)</f>
        <v>-1</v>
      </c>
      <c r="AM11" s="72">
        <f>VLOOKUP('Physical Effects - Rationale'!BW12,'Physical Effects - Numerical'!$A$3:$B$13,2,FALSE)</f>
        <v>3</v>
      </c>
      <c r="AN11" s="72">
        <f>VLOOKUP('Physical Effects - Rationale'!BY12,'Physical Effects - Numerical'!$A$3:$B$13,2,FALSE)</f>
        <v>0</v>
      </c>
      <c r="AO11" s="72">
        <f>VLOOKUP('Physical Effects - Rationale'!CA12,'Physical Effects - Numerical'!$A$3:$B$13,2,FALSE)</f>
        <v>0</v>
      </c>
      <c r="AP11" s="72">
        <f>VLOOKUP('Physical Effects - Rationale'!CC12,'Physical Effects - Numerical'!$A$3:$B$13,2,FALSE)</f>
        <v>0</v>
      </c>
      <c r="AQ11" s="72">
        <f>VLOOKUP('Physical Effects - Rationale'!CE12,'Physical Effects - Numerical'!$A$3:$B$13,2,FALSE)</f>
        <v>0</v>
      </c>
      <c r="AR11" s="72">
        <f>VLOOKUP('Physical Effects - Rationale'!CG12,'Physical Effects - Numerical'!$A$3:$B$13,2,FALSE)</f>
        <v>0</v>
      </c>
      <c r="AS11" s="72">
        <f>VLOOKUP('Physical Effects - Rationale'!CI12,'Physical Effects - Numerical'!$A$3:$B$13,2,FALSE)</f>
        <v>0</v>
      </c>
      <c r="AT11" s="72">
        <f>VLOOKUP('Physical Effects - Rationale'!CK12,'Physical Effects - Numerical'!$A$3:$B$13,2,FALSE)</f>
        <v>0</v>
      </c>
      <c r="AU11" s="72">
        <f>VLOOKUP('Physical Effects - Rationale'!CM12,'Physical Effects - Numerical'!$A$3:$B$13,2,FALSE)</f>
        <v>0</v>
      </c>
      <c r="AV11" s="72">
        <f>VLOOKUP('Physical Effects - Rationale'!CO12,'Physical Effects - Numerical'!$A$3:$B$13,2,FALSE)</f>
        <v>0</v>
      </c>
      <c r="AW11" s="72">
        <f>VLOOKUP('Physical Effects - Rationale'!CQ12,'Physical Effects - Numerical'!$A$3:$B$13,2,FALSE)</f>
        <v>0</v>
      </c>
      <c r="AX11" s="72">
        <f>VLOOKUP('Physical Effects - Rationale'!CS12,'Physical Effects - Numerical'!$A$3:$B$13,2,FALSE)</f>
        <v>0</v>
      </c>
      <c r="AY11" s="84">
        <f>VLOOKUP('Physical Effects - Rationale'!CU12,'Physical Effects - Numerical'!$A$3:$B$13,2,FALSE)</f>
        <v>0</v>
      </c>
    </row>
    <row r="12" spans="1:66" ht="26">
      <c r="A12" t="s">
        <v>1341</v>
      </c>
      <c r="B12">
        <v>-4</v>
      </c>
      <c r="C12" s="83" t="s">
        <v>255</v>
      </c>
      <c r="D12" s="75">
        <v>450</v>
      </c>
      <c r="E12" s="73">
        <f>VLOOKUP('Physical Effects - Rationale'!G13,'Physical Effects - Numerical'!$A$3:$B$13,2,FALSE)</f>
        <v>2</v>
      </c>
      <c r="F12" s="72">
        <f>VLOOKUP('Physical Effects - Rationale'!I13,'Physical Effects - Numerical'!$A$3:$B$13,2,FALSE)</f>
        <v>2</v>
      </c>
      <c r="G12" s="72">
        <f>VLOOKUP('Physical Effects - Rationale'!K13,'Physical Effects - Numerical'!$A$3:$B$13,2,FALSE)</f>
        <v>2</v>
      </c>
      <c r="H12" s="72">
        <f>VLOOKUP('Physical Effects - Rationale'!M13,'Physical Effects - Numerical'!$A$3:$B$13,2,FALSE)</f>
        <v>0</v>
      </c>
      <c r="I12" s="72">
        <f>VLOOKUP('Physical Effects - Rationale'!O13,'Physical Effects - Numerical'!$A$3:$B$13,2,FALSE)</f>
        <v>0</v>
      </c>
      <c r="J12" s="72">
        <f>VLOOKUP('Physical Effects - Rationale'!Q13,'Physical Effects - Numerical'!$A$3:$B$13,2,FALSE)</f>
        <v>0</v>
      </c>
      <c r="K12" s="72">
        <f>VLOOKUP('Physical Effects - Rationale'!S13,'Physical Effects - Numerical'!$A$3:$B$13,2,FALSE)</f>
        <v>2</v>
      </c>
      <c r="L12" s="72">
        <f>VLOOKUP('Physical Effects - Rationale'!U13,'Physical Effects - Numerical'!$A$3:$B$13,2,FALSE)</f>
        <v>0</v>
      </c>
      <c r="M12" s="72">
        <f>VLOOKUP('Physical Effects - Rationale'!W13,'Physical Effects - Numerical'!$A$3:$B$13,2,FALSE)</f>
        <v>0</v>
      </c>
      <c r="N12" s="72">
        <f>VLOOKUP('Physical Effects - Rationale'!Y13,'Physical Effects - Numerical'!$A$3:$B$13,2,FALSE)</f>
        <v>0</v>
      </c>
      <c r="O12" s="72">
        <f>VLOOKUP('Physical Effects - Rationale'!AA13,'Physical Effects - Numerical'!$A$3:$B$13,2,FALSE)</f>
        <v>0</v>
      </c>
      <c r="P12" s="72">
        <f>VLOOKUP('Physical Effects - Rationale'!AC13,'Physical Effects - Numerical'!$A$3:$B$13,2,FALSE)</f>
        <v>1</v>
      </c>
      <c r="Q12" s="72">
        <f>VLOOKUP('Physical Effects - Rationale'!AE13,'Physical Effects - Numerical'!$A$3:$B$13,2,FALSE)</f>
        <v>0</v>
      </c>
      <c r="R12" s="72">
        <f>VLOOKUP('Physical Effects - Rationale'!AG13,'Physical Effects - Numerical'!$A$3:$B$13,2,FALSE)</f>
        <v>0</v>
      </c>
      <c r="S12" s="72">
        <f>VLOOKUP('Physical Effects - Rationale'!AI13,'Physical Effects - Numerical'!$A$3:$B$13,2,FALSE)</f>
        <v>0</v>
      </c>
      <c r="T12" s="72">
        <f>VLOOKUP('Physical Effects - Rationale'!AK13,'Physical Effects - Numerical'!$A$3:$B$13,2,FALSE)</f>
        <v>1</v>
      </c>
      <c r="U12" s="72">
        <f>VLOOKUP('Physical Effects - Rationale'!AM13,'Physical Effects - Numerical'!$A$3:$B$13,2,FALSE)</f>
        <v>0</v>
      </c>
      <c r="V12" s="72">
        <f>VLOOKUP('Physical Effects - Rationale'!AO13,'Physical Effects - Numerical'!$A$3:$B$13,2,FALSE)</f>
        <v>0</v>
      </c>
      <c r="W12" s="72">
        <f>VLOOKUP('Physical Effects - Rationale'!AQ13,'Physical Effects - Numerical'!$A$3:$B$13,2,FALSE)</f>
        <v>1</v>
      </c>
      <c r="X12" s="72">
        <f>VLOOKUP('Physical Effects - Rationale'!AS13,'Physical Effects - Numerical'!$A$3:$B$13,2,FALSE)</f>
        <v>2</v>
      </c>
      <c r="Y12" s="72">
        <f>VLOOKUP('Physical Effects - Rationale'!AU13,'Physical Effects - Numerical'!$A$3:$B$13,2,FALSE)</f>
        <v>-1</v>
      </c>
      <c r="Z12" s="72">
        <f>VLOOKUP('Physical Effects - Rationale'!AW13,'Physical Effects - Numerical'!$A$3:$B$13,2,FALSE)</f>
        <v>0</v>
      </c>
      <c r="AA12" s="72">
        <f>VLOOKUP('Physical Effects - Rationale'!AY13,'Physical Effects - Numerical'!$A$3:$B$13,2,FALSE)</f>
        <v>0</v>
      </c>
      <c r="AB12" s="72">
        <f>VLOOKUP('Physical Effects - Rationale'!BA13,'Physical Effects - Numerical'!$A$3:$B$13,2,FALSE)</f>
        <v>4</v>
      </c>
      <c r="AC12" s="72">
        <f>VLOOKUP('Physical Effects - Rationale'!BC13,'Physical Effects - Numerical'!$A$3:$B$13,2,FALSE)</f>
        <v>2</v>
      </c>
      <c r="AD12" s="72">
        <f>VLOOKUP('Physical Effects - Rationale'!BE13,'Physical Effects - Numerical'!$A$3:$B$13,2,FALSE)</f>
        <v>-1</v>
      </c>
      <c r="AE12" s="72">
        <f>VLOOKUP('Physical Effects - Rationale'!BG13,'Physical Effects - Numerical'!$A$3:$B$13,2,FALSE)</f>
        <v>1</v>
      </c>
      <c r="AF12" s="72">
        <f>VLOOKUP('Physical Effects - Rationale'!BI13,'Physical Effects - Numerical'!$A$3:$B$13,2,FALSE)</f>
        <v>0</v>
      </c>
      <c r="AG12" s="72">
        <f>VLOOKUP('Physical Effects - Rationale'!BK13,'Physical Effects - Numerical'!$A$3:$B$13,2,FALSE)</f>
        <v>0</v>
      </c>
      <c r="AH12" s="72">
        <f>VLOOKUP('Physical Effects - Rationale'!BM13,'Physical Effects - Numerical'!$A$3:$B$13,2,FALSE)</f>
        <v>0</v>
      </c>
      <c r="AI12" s="72">
        <f>VLOOKUP('Physical Effects - Rationale'!BO13,'Physical Effects - Numerical'!$A$3:$B$13,2,FALSE)</f>
        <v>0</v>
      </c>
      <c r="AJ12" s="72">
        <f>VLOOKUP('Physical Effects - Rationale'!BQ13,'Physical Effects - Numerical'!$A$3:$B$13,2,FALSE)</f>
        <v>2</v>
      </c>
      <c r="AK12" s="72">
        <f>VLOOKUP('Physical Effects - Rationale'!BS13,'Physical Effects - Numerical'!$A$3:$B$13,2,FALSE)</f>
        <v>0</v>
      </c>
      <c r="AL12" s="72">
        <f>VLOOKUP('Physical Effects - Rationale'!BU13,'Physical Effects - Numerical'!$A$3:$B$13,2,FALSE)</f>
        <v>0</v>
      </c>
      <c r="AM12" s="72">
        <f>VLOOKUP('Physical Effects - Rationale'!BW13,'Physical Effects - Numerical'!$A$3:$B$13,2,FALSE)</f>
        <v>0</v>
      </c>
      <c r="AN12" s="72">
        <f>VLOOKUP('Physical Effects - Rationale'!BY13,'Physical Effects - Numerical'!$A$3:$B$13,2,FALSE)</f>
        <v>0</v>
      </c>
      <c r="AO12" s="72">
        <f>VLOOKUP('Physical Effects - Rationale'!CA13,'Physical Effects - Numerical'!$A$3:$B$13,2,FALSE)</f>
        <v>0</v>
      </c>
      <c r="AP12" s="72">
        <f>VLOOKUP('Physical Effects - Rationale'!CC13,'Physical Effects - Numerical'!$A$3:$B$13,2,FALSE)</f>
        <v>0</v>
      </c>
      <c r="AQ12" s="72">
        <f>VLOOKUP('Physical Effects - Rationale'!CE13,'Physical Effects - Numerical'!$A$3:$B$13,2,FALSE)</f>
        <v>0</v>
      </c>
      <c r="AR12" s="72">
        <f>VLOOKUP('Physical Effects - Rationale'!CG13,'Physical Effects - Numerical'!$A$3:$B$13,2,FALSE)</f>
        <v>0</v>
      </c>
      <c r="AS12" s="72">
        <f>VLOOKUP('Physical Effects - Rationale'!CI13,'Physical Effects - Numerical'!$A$3:$B$13,2,FALSE)</f>
        <v>0</v>
      </c>
      <c r="AT12" s="72">
        <f>VLOOKUP('Physical Effects - Rationale'!CK13,'Physical Effects - Numerical'!$A$3:$B$13,2,FALSE)</f>
        <v>0</v>
      </c>
      <c r="AU12" s="72">
        <f>VLOOKUP('Physical Effects - Rationale'!CM13,'Physical Effects - Numerical'!$A$3:$B$13,2,FALSE)</f>
        <v>0</v>
      </c>
      <c r="AV12" s="72">
        <f>VLOOKUP('Physical Effects - Rationale'!CO13,'Physical Effects - Numerical'!$A$3:$B$13,2,FALSE)</f>
        <v>0</v>
      </c>
      <c r="AW12" s="72">
        <f>VLOOKUP('Physical Effects - Rationale'!CQ13,'Physical Effects - Numerical'!$A$3:$B$13,2,FALSE)</f>
        <v>0</v>
      </c>
      <c r="AX12" s="72">
        <f>VLOOKUP('Physical Effects - Rationale'!CS13,'Physical Effects - Numerical'!$A$3:$B$13,2,FALSE)</f>
        <v>1</v>
      </c>
      <c r="AY12" s="84">
        <f>VLOOKUP('Physical Effects - Rationale'!CU13,'Physical Effects - Numerical'!$A$3:$B$13,2,FALSE)</f>
        <v>1</v>
      </c>
    </row>
    <row r="13" spans="1:66">
      <c r="A13" t="s">
        <v>2629</v>
      </c>
      <c r="B13">
        <v>-5</v>
      </c>
      <c r="C13" s="83" t="s">
        <v>272</v>
      </c>
      <c r="D13" s="75">
        <v>397</v>
      </c>
      <c r="E13" s="73">
        <f>VLOOKUP('Physical Effects - Rationale'!G14,'Physical Effects - Numerical'!$A$3:$B$13,2,FALSE)</f>
        <v>0</v>
      </c>
      <c r="F13" s="72">
        <f>VLOOKUP('Physical Effects - Rationale'!I14,'Physical Effects - Numerical'!$A$3:$B$13,2,FALSE)</f>
        <v>0</v>
      </c>
      <c r="G13" s="72">
        <f>VLOOKUP('Physical Effects - Rationale'!K14,'Physical Effects - Numerical'!$A$3:$B$13,2,FALSE)</f>
        <v>0</v>
      </c>
      <c r="H13" s="72">
        <f>VLOOKUP('Physical Effects - Rationale'!M14,'Physical Effects - Numerical'!$A$3:$B$13,2,FALSE)</f>
        <v>0</v>
      </c>
      <c r="I13" s="72">
        <f>VLOOKUP('Physical Effects - Rationale'!O14,'Physical Effects - Numerical'!$A$3:$B$13,2,FALSE)</f>
        <v>0</v>
      </c>
      <c r="J13" s="72">
        <f>VLOOKUP('Physical Effects - Rationale'!Q14,'Physical Effects - Numerical'!$A$3:$B$13,2,FALSE)</f>
        <v>0</v>
      </c>
      <c r="K13" s="72">
        <f>VLOOKUP('Physical Effects - Rationale'!S14,'Physical Effects - Numerical'!$A$3:$B$13,2,FALSE)</f>
        <v>0</v>
      </c>
      <c r="L13" s="72">
        <f>VLOOKUP('Physical Effects - Rationale'!U14,'Physical Effects - Numerical'!$A$3:$B$13,2,FALSE)</f>
        <v>0</v>
      </c>
      <c r="M13" s="72">
        <f>VLOOKUP('Physical Effects - Rationale'!W14,'Physical Effects - Numerical'!$A$3:$B$13,2,FALSE)</f>
        <v>0</v>
      </c>
      <c r="N13" s="72">
        <f>VLOOKUP('Physical Effects - Rationale'!Y14,'Physical Effects - Numerical'!$A$3:$B$13,2,FALSE)</f>
        <v>0</v>
      </c>
      <c r="O13" s="72">
        <f>VLOOKUP('Physical Effects - Rationale'!AA14,'Physical Effects - Numerical'!$A$3:$B$13,2,FALSE)</f>
        <v>0</v>
      </c>
      <c r="P13" s="72">
        <f>VLOOKUP('Physical Effects - Rationale'!AC14,'Physical Effects - Numerical'!$A$3:$B$13,2,FALSE)</f>
        <v>1</v>
      </c>
      <c r="Q13" s="72">
        <f>VLOOKUP('Physical Effects - Rationale'!AE14,'Physical Effects - Numerical'!$A$3:$B$13,2,FALSE)</f>
        <v>0</v>
      </c>
      <c r="R13" s="72">
        <f>VLOOKUP('Physical Effects - Rationale'!AG14,'Physical Effects - Numerical'!$A$3:$B$13,2,FALSE)</f>
        <v>0</v>
      </c>
      <c r="S13" s="72">
        <f>VLOOKUP('Physical Effects - Rationale'!AI14,'Physical Effects - Numerical'!$A$3:$B$13,2,FALSE)</f>
        <v>0</v>
      </c>
      <c r="T13" s="72">
        <f>VLOOKUP('Physical Effects - Rationale'!AK14,'Physical Effects - Numerical'!$A$3:$B$13,2,FALSE)</f>
        <v>0</v>
      </c>
      <c r="U13" s="72">
        <f>VLOOKUP('Physical Effects - Rationale'!AM14,'Physical Effects - Numerical'!$A$3:$B$13,2,FALSE)</f>
        <v>0</v>
      </c>
      <c r="V13" s="72">
        <f>VLOOKUP('Physical Effects - Rationale'!AO14,'Physical Effects - Numerical'!$A$3:$B$13,2,FALSE)</f>
        <v>0</v>
      </c>
      <c r="W13" s="72">
        <f>VLOOKUP('Physical Effects - Rationale'!AQ14,'Physical Effects - Numerical'!$A$3:$B$13,2,FALSE)</f>
        <v>0</v>
      </c>
      <c r="X13" s="72">
        <f>VLOOKUP('Physical Effects - Rationale'!AS14,'Physical Effects - Numerical'!$A$3:$B$13,2,FALSE)</f>
        <v>-2</v>
      </c>
      <c r="Y13" s="72">
        <f>VLOOKUP('Physical Effects - Rationale'!AU14,'Physical Effects - Numerical'!$A$3:$B$13,2,FALSE)</f>
        <v>-2</v>
      </c>
      <c r="Z13" s="72">
        <f>VLOOKUP('Physical Effects - Rationale'!AW14,'Physical Effects - Numerical'!$A$3:$B$13,2,FALSE)</f>
        <v>-2</v>
      </c>
      <c r="AA13" s="72">
        <f>VLOOKUP('Physical Effects - Rationale'!AY14,'Physical Effects - Numerical'!$A$3:$B$13,2,FALSE)</f>
        <v>0</v>
      </c>
      <c r="AB13" s="72">
        <f>VLOOKUP('Physical Effects - Rationale'!BA14,'Physical Effects - Numerical'!$A$3:$B$13,2,FALSE)</f>
        <v>0</v>
      </c>
      <c r="AC13" s="72">
        <f>VLOOKUP('Physical Effects - Rationale'!BC14,'Physical Effects - Numerical'!$A$3:$B$13,2,FALSE)</f>
        <v>0</v>
      </c>
      <c r="AD13" s="72">
        <f>VLOOKUP('Physical Effects - Rationale'!BE14,'Physical Effects - Numerical'!$A$3:$B$13,2,FALSE)</f>
        <v>0</v>
      </c>
      <c r="AE13" s="72">
        <f>VLOOKUP('Physical Effects - Rationale'!BG14,'Physical Effects - Numerical'!$A$3:$B$13,2,FALSE)</f>
        <v>0</v>
      </c>
      <c r="AF13" s="72">
        <f>VLOOKUP('Physical Effects - Rationale'!BI14,'Physical Effects - Numerical'!$A$3:$B$13,2,FALSE)</f>
        <v>0</v>
      </c>
      <c r="AG13" s="72">
        <f>VLOOKUP('Physical Effects - Rationale'!BK14,'Physical Effects - Numerical'!$A$3:$B$13,2,FALSE)</f>
        <v>0</v>
      </c>
      <c r="AH13" s="72">
        <f>VLOOKUP('Physical Effects - Rationale'!BM14,'Physical Effects - Numerical'!$A$3:$B$13,2,FALSE)</f>
        <v>0</v>
      </c>
      <c r="AI13" s="72">
        <f>VLOOKUP('Physical Effects - Rationale'!BO14,'Physical Effects - Numerical'!$A$3:$B$13,2,FALSE)</f>
        <v>-2</v>
      </c>
      <c r="AJ13" s="72">
        <f>VLOOKUP('Physical Effects - Rationale'!BQ14,'Physical Effects - Numerical'!$A$3:$B$13,2,FALSE)</f>
        <v>0</v>
      </c>
      <c r="AK13" s="72">
        <f>VLOOKUP('Physical Effects - Rationale'!BS14,'Physical Effects - Numerical'!$A$3:$B$13,2,FALSE)</f>
        <v>0</v>
      </c>
      <c r="AL13" s="72">
        <f>VLOOKUP('Physical Effects - Rationale'!BU14,'Physical Effects - Numerical'!$A$3:$B$13,2,FALSE)</f>
        <v>0</v>
      </c>
      <c r="AM13" s="72">
        <f>VLOOKUP('Physical Effects - Rationale'!BW14,'Physical Effects - Numerical'!$A$3:$B$13,2,FALSE)</f>
        <v>0</v>
      </c>
      <c r="AN13" s="72">
        <f>VLOOKUP('Physical Effects - Rationale'!BY14,'Physical Effects - Numerical'!$A$3:$B$13,2,FALSE)</f>
        <v>0</v>
      </c>
      <c r="AO13" s="72">
        <f>VLOOKUP('Physical Effects - Rationale'!CA14,'Physical Effects - Numerical'!$A$3:$B$13,2,FALSE)</f>
        <v>1</v>
      </c>
      <c r="AP13" s="72">
        <f>VLOOKUP('Physical Effects - Rationale'!CC14,'Physical Effects - Numerical'!$A$3:$B$13,2,FALSE)</f>
        <v>0</v>
      </c>
      <c r="AQ13" s="72">
        <f>VLOOKUP('Physical Effects - Rationale'!CE14,'Physical Effects - Numerical'!$A$3:$B$13,2,FALSE)</f>
        <v>1</v>
      </c>
      <c r="AR13" s="72">
        <f>VLOOKUP('Physical Effects - Rationale'!CG14,'Physical Effects - Numerical'!$A$3:$B$13,2,FALSE)</f>
        <v>0</v>
      </c>
      <c r="AS13" s="72">
        <f>VLOOKUP('Physical Effects - Rationale'!CI14,'Physical Effects - Numerical'!$A$3:$B$13,2,FALSE)</f>
        <v>4</v>
      </c>
      <c r="AT13" s="72">
        <f>VLOOKUP('Physical Effects - Rationale'!CK14,'Physical Effects - Numerical'!$A$3:$B$13,2,FALSE)</f>
        <v>4</v>
      </c>
      <c r="AU13" s="72">
        <f>VLOOKUP('Physical Effects - Rationale'!CM14,'Physical Effects - Numerical'!$A$3:$B$13,2,FALSE)</f>
        <v>4</v>
      </c>
      <c r="AV13" s="72">
        <f>VLOOKUP('Physical Effects - Rationale'!CO14,'Physical Effects - Numerical'!$A$3:$B$13,2,FALSE)</f>
        <v>0</v>
      </c>
      <c r="AW13" s="72">
        <f>VLOOKUP('Physical Effects - Rationale'!CQ14,'Physical Effects - Numerical'!$A$3:$B$13,2,FALSE)</f>
        <v>4</v>
      </c>
      <c r="AX13" s="72">
        <f>VLOOKUP('Physical Effects - Rationale'!CS14,'Physical Effects - Numerical'!$A$3:$B$13,2,FALSE)</f>
        <v>0</v>
      </c>
      <c r="AY13" s="84">
        <f>VLOOKUP('Physical Effects - Rationale'!CU14,'Physical Effects - Numerical'!$A$3:$B$13,2,FALSE)</f>
        <v>0</v>
      </c>
    </row>
    <row r="14" spans="1:66">
      <c r="C14" s="83" t="s">
        <v>286</v>
      </c>
      <c r="D14" s="75">
        <v>396</v>
      </c>
      <c r="E14" s="73">
        <f>VLOOKUP('Physical Effects - Rationale'!G15,'Physical Effects - Numerical'!$A$3:$B$13,2,FALSE)</f>
        <v>0</v>
      </c>
      <c r="F14" s="72">
        <f>VLOOKUP('Physical Effects - Rationale'!I15,'Physical Effects - Numerical'!$A$3:$B$13,2,FALSE)</f>
        <v>0</v>
      </c>
      <c r="G14" s="72">
        <f>VLOOKUP('Physical Effects - Rationale'!K15,'Physical Effects - Numerical'!$A$3:$B$13,2,FALSE)</f>
        <v>0</v>
      </c>
      <c r="H14" s="72">
        <f>VLOOKUP('Physical Effects - Rationale'!M15,'Physical Effects - Numerical'!$A$3:$B$13,2,FALSE)</f>
        <v>0</v>
      </c>
      <c r="I14" s="72">
        <f>VLOOKUP('Physical Effects - Rationale'!O15,'Physical Effects - Numerical'!$A$3:$B$13,2,FALSE)</f>
        <v>1</v>
      </c>
      <c r="J14" s="72">
        <f>VLOOKUP('Physical Effects - Rationale'!Q15,'Physical Effects - Numerical'!$A$3:$B$13,2,FALSE)</f>
        <v>0</v>
      </c>
      <c r="K14" s="72">
        <f>VLOOKUP('Physical Effects - Rationale'!S15,'Physical Effects - Numerical'!$A$3:$B$13,2,FALSE)</f>
        <v>0</v>
      </c>
      <c r="L14" s="72">
        <f>VLOOKUP('Physical Effects - Rationale'!U15,'Physical Effects - Numerical'!$A$3:$B$13,2,FALSE)</f>
        <v>0</v>
      </c>
      <c r="M14" s="72">
        <f>VLOOKUP('Physical Effects - Rationale'!W15,'Physical Effects - Numerical'!$A$3:$B$13,2,FALSE)</f>
        <v>0</v>
      </c>
      <c r="N14" s="72">
        <f>VLOOKUP('Physical Effects - Rationale'!Y15,'Physical Effects - Numerical'!$A$3:$B$13,2,FALSE)</f>
        <v>0</v>
      </c>
      <c r="O14" s="72">
        <f>VLOOKUP('Physical Effects - Rationale'!AA15,'Physical Effects - Numerical'!$A$3:$B$13,2,FALSE)</f>
        <v>0</v>
      </c>
      <c r="P14" s="72">
        <f>VLOOKUP('Physical Effects - Rationale'!AC15,'Physical Effects - Numerical'!$A$3:$B$13,2,FALSE)</f>
        <v>1</v>
      </c>
      <c r="Q14" s="72">
        <f>VLOOKUP('Physical Effects - Rationale'!AE15,'Physical Effects - Numerical'!$A$3:$B$13,2,FALSE)</f>
        <v>0</v>
      </c>
      <c r="R14" s="72">
        <f>VLOOKUP('Physical Effects - Rationale'!AG15,'Physical Effects - Numerical'!$A$3:$B$13,2,FALSE)</f>
        <v>0</v>
      </c>
      <c r="S14" s="72">
        <f>VLOOKUP('Physical Effects - Rationale'!AI15,'Physical Effects - Numerical'!$A$3:$B$13,2,FALSE)</f>
        <v>0</v>
      </c>
      <c r="T14" s="72">
        <f>VLOOKUP('Physical Effects - Rationale'!AK15,'Physical Effects - Numerical'!$A$3:$B$13,2,FALSE)</f>
        <v>0</v>
      </c>
      <c r="U14" s="72">
        <f>VLOOKUP('Physical Effects - Rationale'!AM15,'Physical Effects - Numerical'!$A$3:$B$13,2,FALSE)</f>
        <v>0</v>
      </c>
      <c r="V14" s="72">
        <f>VLOOKUP('Physical Effects - Rationale'!AO15,'Physical Effects - Numerical'!$A$3:$B$13,2,FALSE)</f>
        <v>0</v>
      </c>
      <c r="W14" s="72">
        <f>VLOOKUP('Physical Effects - Rationale'!AQ15,'Physical Effects - Numerical'!$A$3:$B$13,2,FALSE)</f>
        <v>0</v>
      </c>
      <c r="X14" s="72">
        <f>VLOOKUP('Physical Effects - Rationale'!AS15,'Physical Effects - Numerical'!$A$3:$B$13,2,FALSE)</f>
        <v>0</v>
      </c>
      <c r="Y14" s="72">
        <f>VLOOKUP('Physical Effects - Rationale'!AU15,'Physical Effects - Numerical'!$A$3:$B$13,2,FALSE)</f>
        <v>0</v>
      </c>
      <c r="Z14" s="72">
        <f>VLOOKUP('Physical Effects - Rationale'!AW15,'Physical Effects - Numerical'!$A$3:$B$13,2,FALSE)</f>
        <v>0</v>
      </c>
      <c r="AA14" s="72">
        <f>VLOOKUP('Physical Effects - Rationale'!AY15,'Physical Effects - Numerical'!$A$3:$B$13,2,FALSE)</f>
        <v>0</v>
      </c>
      <c r="AB14" s="72">
        <f>VLOOKUP('Physical Effects - Rationale'!BA15,'Physical Effects - Numerical'!$A$3:$B$13,2,FALSE)</f>
        <v>0</v>
      </c>
      <c r="AC14" s="72">
        <f>VLOOKUP('Physical Effects - Rationale'!BC15,'Physical Effects - Numerical'!$A$3:$B$13,2,FALSE)</f>
        <v>0</v>
      </c>
      <c r="AD14" s="72">
        <f>VLOOKUP('Physical Effects - Rationale'!BE15,'Physical Effects - Numerical'!$A$3:$B$13,2,FALSE)</f>
        <v>0</v>
      </c>
      <c r="AE14" s="72">
        <f>VLOOKUP('Physical Effects - Rationale'!BG15,'Physical Effects - Numerical'!$A$3:$B$13,2,FALSE)</f>
        <v>0</v>
      </c>
      <c r="AF14" s="72">
        <f>VLOOKUP('Physical Effects - Rationale'!BI15,'Physical Effects - Numerical'!$A$3:$B$13,2,FALSE)</f>
        <v>0</v>
      </c>
      <c r="AG14" s="72">
        <f>VLOOKUP('Physical Effects - Rationale'!BK15,'Physical Effects - Numerical'!$A$3:$B$13,2,FALSE)</f>
        <v>0</v>
      </c>
      <c r="AH14" s="72">
        <f>VLOOKUP('Physical Effects - Rationale'!BM15,'Physical Effects - Numerical'!$A$3:$B$13,2,FALSE)</f>
        <v>0</v>
      </c>
      <c r="AI14" s="72">
        <f>VLOOKUP('Physical Effects - Rationale'!BO15,'Physical Effects - Numerical'!$A$3:$B$13,2,FALSE)</f>
        <v>3</v>
      </c>
      <c r="AJ14" s="72">
        <f>VLOOKUP('Physical Effects - Rationale'!BQ15,'Physical Effects - Numerical'!$A$3:$B$13,2,FALSE)</f>
        <v>0</v>
      </c>
      <c r="AK14" s="72">
        <f>VLOOKUP('Physical Effects - Rationale'!BS15,'Physical Effects - Numerical'!$A$3:$B$13,2,FALSE)</f>
        <v>0</v>
      </c>
      <c r="AL14" s="72">
        <f>VLOOKUP('Physical Effects - Rationale'!BU15,'Physical Effects - Numerical'!$A$3:$B$13,2,FALSE)</f>
        <v>0</v>
      </c>
      <c r="AM14" s="72">
        <f>VLOOKUP('Physical Effects - Rationale'!BW15,'Physical Effects - Numerical'!$A$3:$B$13,2,FALSE)</f>
        <v>0</v>
      </c>
      <c r="AN14" s="72">
        <f>VLOOKUP('Physical Effects - Rationale'!BY15,'Physical Effects - Numerical'!$A$3:$B$13,2,FALSE)</f>
        <v>0</v>
      </c>
      <c r="AO14" s="72">
        <f>VLOOKUP('Physical Effects - Rationale'!CA15,'Physical Effects - Numerical'!$A$3:$B$13,2,FALSE)</f>
        <v>0</v>
      </c>
      <c r="AP14" s="72">
        <f>VLOOKUP('Physical Effects - Rationale'!CC15,'Physical Effects - Numerical'!$A$3:$B$13,2,FALSE)</f>
        <v>0</v>
      </c>
      <c r="AQ14" s="72">
        <f>VLOOKUP('Physical Effects - Rationale'!CE15,'Physical Effects - Numerical'!$A$3:$B$13,2,FALSE)</f>
        <v>0</v>
      </c>
      <c r="AR14" s="72">
        <f>VLOOKUP('Physical Effects - Rationale'!CG15,'Physical Effects - Numerical'!$A$3:$B$13,2,FALSE)</f>
        <v>0</v>
      </c>
      <c r="AS14" s="72">
        <f>VLOOKUP('Physical Effects - Rationale'!CI15,'Physical Effects - Numerical'!$A$3:$B$13,2,FALSE)</f>
        <v>0</v>
      </c>
      <c r="AT14" s="72">
        <f>VLOOKUP('Physical Effects - Rationale'!CK15,'Physical Effects - Numerical'!$A$3:$B$13,2,FALSE)</f>
        <v>0</v>
      </c>
      <c r="AU14" s="72">
        <f>VLOOKUP('Physical Effects - Rationale'!CM15,'Physical Effects - Numerical'!$A$3:$B$13,2,FALSE)</f>
        <v>0</v>
      </c>
      <c r="AV14" s="72">
        <f>VLOOKUP('Physical Effects - Rationale'!CO15,'Physical Effects - Numerical'!$A$3:$B$13,2,FALSE)</f>
        <v>2</v>
      </c>
      <c r="AW14" s="72">
        <f>VLOOKUP('Physical Effects - Rationale'!CQ15,'Physical Effects - Numerical'!$A$3:$B$13,2,FALSE)</f>
        <v>5</v>
      </c>
      <c r="AX14" s="72">
        <f>VLOOKUP('Physical Effects - Rationale'!CS15,'Physical Effects - Numerical'!$A$3:$B$13,2,FALSE)</f>
        <v>0</v>
      </c>
      <c r="AY14" s="84">
        <f>VLOOKUP('Physical Effects - Rationale'!CU15,'Physical Effects - Numerical'!$A$3:$B$13,2,FALSE)</f>
        <v>0</v>
      </c>
    </row>
    <row r="15" spans="1:66" ht="26">
      <c r="C15" s="83" t="s">
        <v>295</v>
      </c>
      <c r="D15" s="75">
        <v>400</v>
      </c>
      <c r="E15" s="73">
        <f>VLOOKUP('Physical Effects - Rationale'!G16,'Physical Effects - Numerical'!$A$3:$B$13,2,FALSE)</f>
        <v>0</v>
      </c>
      <c r="F15" s="72">
        <f>VLOOKUP('Physical Effects - Rationale'!I16,'Physical Effects - Numerical'!$A$3:$B$13,2,FALSE)</f>
        <v>0</v>
      </c>
      <c r="G15" s="72">
        <f>VLOOKUP('Physical Effects - Rationale'!K16,'Physical Effects - Numerical'!$A$3:$B$13,2,FALSE)</f>
        <v>0</v>
      </c>
      <c r="H15" s="72">
        <f>VLOOKUP('Physical Effects - Rationale'!M16,'Physical Effects - Numerical'!$A$3:$B$13,2,FALSE)</f>
        <v>0</v>
      </c>
      <c r="I15" s="72">
        <f>VLOOKUP('Physical Effects - Rationale'!O16,'Physical Effects - Numerical'!$A$3:$B$13,2,FALSE)</f>
        <v>0</v>
      </c>
      <c r="J15" s="72">
        <f>VLOOKUP('Physical Effects - Rationale'!Q16,'Physical Effects - Numerical'!$A$3:$B$13,2,FALSE)</f>
        <v>0</v>
      </c>
      <c r="K15" s="72">
        <f>VLOOKUP('Physical Effects - Rationale'!S16,'Physical Effects - Numerical'!$A$3:$B$13,2,FALSE)</f>
        <v>0</v>
      </c>
      <c r="L15" s="72">
        <f>VLOOKUP('Physical Effects - Rationale'!U16,'Physical Effects - Numerical'!$A$3:$B$13,2,FALSE)</f>
        <v>0</v>
      </c>
      <c r="M15" s="72">
        <f>VLOOKUP('Physical Effects - Rationale'!W16,'Physical Effects - Numerical'!$A$3:$B$13,2,FALSE)</f>
        <v>0</v>
      </c>
      <c r="N15" s="72">
        <f>VLOOKUP('Physical Effects - Rationale'!Y16,'Physical Effects - Numerical'!$A$3:$B$13,2,FALSE)</f>
        <v>0</v>
      </c>
      <c r="O15" s="72">
        <f>VLOOKUP('Physical Effects - Rationale'!AA16,'Physical Effects - Numerical'!$A$3:$B$13,2,FALSE)</f>
        <v>0</v>
      </c>
      <c r="P15" s="72">
        <f>VLOOKUP('Physical Effects - Rationale'!AC16,'Physical Effects - Numerical'!$A$3:$B$13,2,FALSE)</f>
        <v>0</v>
      </c>
      <c r="Q15" s="72">
        <f>VLOOKUP('Physical Effects - Rationale'!AE16,'Physical Effects - Numerical'!$A$3:$B$13,2,FALSE)</f>
        <v>0</v>
      </c>
      <c r="R15" s="72">
        <f>VLOOKUP('Physical Effects - Rationale'!AG16,'Physical Effects - Numerical'!$A$3:$B$13,2,FALSE)</f>
        <v>0</v>
      </c>
      <c r="S15" s="72">
        <f>VLOOKUP('Physical Effects - Rationale'!AI16,'Physical Effects - Numerical'!$A$3:$B$13,2,FALSE)</f>
        <v>0</v>
      </c>
      <c r="T15" s="72">
        <f>VLOOKUP('Physical Effects - Rationale'!AK16,'Physical Effects - Numerical'!$A$3:$B$13,2,FALSE)</f>
        <v>0</v>
      </c>
      <c r="U15" s="72">
        <f>VLOOKUP('Physical Effects - Rationale'!AM16,'Physical Effects - Numerical'!$A$3:$B$13,2,FALSE)</f>
        <v>0</v>
      </c>
      <c r="V15" s="72">
        <f>VLOOKUP('Physical Effects - Rationale'!AO16,'Physical Effects - Numerical'!$A$3:$B$13,2,FALSE)</f>
        <v>0</v>
      </c>
      <c r="W15" s="72">
        <f>VLOOKUP('Physical Effects - Rationale'!AQ16,'Physical Effects - Numerical'!$A$3:$B$13,2,FALSE)</f>
        <v>0</v>
      </c>
      <c r="X15" s="72">
        <f>VLOOKUP('Physical Effects - Rationale'!AS16,'Physical Effects - Numerical'!$A$3:$B$13,2,FALSE)</f>
        <v>3</v>
      </c>
      <c r="Y15" s="72">
        <f>VLOOKUP('Physical Effects - Rationale'!AU16,'Physical Effects - Numerical'!$A$3:$B$13,2,FALSE)</f>
        <v>0</v>
      </c>
      <c r="Z15" s="72">
        <f>VLOOKUP('Physical Effects - Rationale'!AW16,'Physical Effects - Numerical'!$A$3:$B$13,2,FALSE)</f>
        <v>2</v>
      </c>
      <c r="AA15" s="72">
        <f>VLOOKUP('Physical Effects - Rationale'!AY16,'Physical Effects - Numerical'!$A$3:$B$13,2,FALSE)</f>
        <v>0</v>
      </c>
      <c r="AB15" s="72">
        <f>VLOOKUP('Physical Effects - Rationale'!BA16,'Physical Effects - Numerical'!$A$3:$B$13,2,FALSE)</f>
        <v>0</v>
      </c>
      <c r="AC15" s="72">
        <f>VLOOKUP('Physical Effects - Rationale'!BC16,'Physical Effects - Numerical'!$A$3:$B$13,2,FALSE)</f>
        <v>0</v>
      </c>
      <c r="AD15" s="72">
        <f>VLOOKUP('Physical Effects - Rationale'!BE16,'Physical Effects - Numerical'!$A$3:$B$13,2,FALSE)</f>
        <v>0</v>
      </c>
      <c r="AE15" s="72">
        <f>VLOOKUP('Physical Effects - Rationale'!BG16,'Physical Effects - Numerical'!$A$3:$B$13,2,FALSE)</f>
        <v>0</v>
      </c>
      <c r="AF15" s="72">
        <f>VLOOKUP('Physical Effects - Rationale'!BI16,'Physical Effects - Numerical'!$A$3:$B$13,2,FALSE)</f>
        <v>0</v>
      </c>
      <c r="AG15" s="72">
        <f>VLOOKUP('Physical Effects - Rationale'!BK16,'Physical Effects - Numerical'!$A$3:$B$13,2,FALSE)</f>
        <v>0</v>
      </c>
      <c r="AH15" s="72">
        <f>VLOOKUP('Physical Effects - Rationale'!BM16,'Physical Effects - Numerical'!$A$3:$B$13,2,FALSE)</f>
        <v>0</v>
      </c>
      <c r="AI15" s="72">
        <f>VLOOKUP('Physical Effects - Rationale'!BO16,'Physical Effects - Numerical'!$A$3:$B$13,2,FALSE)</f>
        <v>0</v>
      </c>
      <c r="AJ15" s="72">
        <f>VLOOKUP('Physical Effects - Rationale'!BQ16,'Physical Effects - Numerical'!$A$3:$B$13,2,FALSE)</f>
        <v>0</v>
      </c>
      <c r="AK15" s="72">
        <f>VLOOKUP('Physical Effects - Rationale'!BS16,'Physical Effects - Numerical'!$A$3:$B$13,2,FALSE)</f>
        <v>0</v>
      </c>
      <c r="AL15" s="72">
        <f>VLOOKUP('Physical Effects - Rationale'!BU16,'Physical Effects - Numerical'!$A$3:$B$13,2,FALSE)</f>
        <v>0</v>
      </c>
      <c r="AM15" s="72">
        <f>VLOOKUP('Physical Effects - Rationale'!BW16,'Physical Effects - Numerical'!$A$3:$B$13,2,FALSE)</f>
        <v>0</v>
      </c>
      <c r="AN15" s="72">
        <f>VLOOKUP('Physical Effects - Rationale'!BY16,'Physical Effects - Numerical'!$A$3:$B$13,2,FALSE)</f>
        <v>0</v>
      </c>
      <c r="AO15" s="72">
        <f>VLOOKUP('Physical Effects - Rationale'!CA16,'Physical Effects - Numerical'!$A$3:$B$13,2,FALSE)</f>
        <v>0</v>
      </c>
      <c r="AP15" s="72">
        <f>VLOOKUP('Physical Effects - Rationale'!CC16,'Physical Effects - Numerical'!$A$3:$B$13,2,FALSE)</f>
        <v>0</v>
      </c>
      <c r="AQ15" s="72">
        <f>VLOOKUP('Physical Effects - Rationale'!CE16,'Physical Effects - Numerical'!$A$3:$B$13,2,FALSE)</f>
        <v>0</v>
      </c>
      <c r="AR15" s="72">
        <f>VLOOKUP('Physical Effects - Rationale'!CG16,'Physical Effects - Numerical'!$A$3:$B$13,2,FALSE)</f>
        <v>0</v>
      </c>
      <c r="AS15" s="72">
        <f>VLOOKUP('Physical Effects - Rationale'!CI16,'Physical Effects - Numerical'!$A$3:$B$13,2,FALSE)</f>
        <v>0</v>
      </c>
      <c r="AT15" s="72">
        <f>VLOOKUP('Physical Effects - Rationale'!CK16,'Physical Effects - Numerical'!$A$3:$B$13,2,FALSE)</f>
        <v>2</v>
      </c>
      <c r="AU15" s="72">
        <f>VLOOKUP('Physical Effects - Rationale'!CM16,'Physical Effects - Numerical'!$A$3:$B$13,2,FALSE)</f>
        <v>3</v>
      </c>
      <c r="AV15" s="72">
        <f>VLOOKUP('Physical Effects - Rationale'!CO16,'Physical Effects - Numerical'!$A$3:$B$13,2,FALSE)</f>
        <v>0</v>
      </c>
      <c r="AW15" s="72">
        <f>VLOOKUP('Physical Effects - Rationale'!CQ16,'Physical Effects - Numerical'!$A$3:$B$13,2,FALSE)</f>
        <v>5</v>
      </c>
      <c r="AX15" s="72">
        <f>VLOOKUP('Physical Effects - Rationale'!CS16,'Physical Effects - Numerical'!$A$3:$B$13,2,FALSE)</f>
        <v>0</v>
      </c>
      <c r="AY15" s="84">
        <f>VLOOKUP('Physical Effects - Rationale'!CU16,'Physical Effects - Numerical'!$A$3:$B$13,2,FALSE)</f>
        <v>0</v>
      </c>
    </row>
    <row r="16" spans="1:66">
      <c r="C16" s="83" t="s">
        <v>302</v>
      </c>
      <c r="D16" s="75">
        <v>314</v>
      </c>
      <c r="E16" s="73">
        <f>VLOOKUP('Physical Effects - Rationale'!G17,'Physical Effects - Numerical'!$A$3:$B$13,2,FALSE)</f>
        <v>3</v>
      </c>
      <c r="F16" s="72">
        <f>VLOOKUP('Physical Effects - Rationale'!I17,'Physical Effects - Numerical'!$A$3:$B$13,2,FALSE)</f>
        <v>3</v>
      </c>
      <c r="G16" s="72">
        <f>VLOOKUP('Physical Effects - Rationale'!K17,'Physical Effects - Numerical'!$A$3:$B$13,2,FALSE)</f>
        <v>3</v>
      </c>
      <c r="H16" s="72">
        <f>VLOOKUP('Physical Effects - Rationale'!M17,'Physical Effects - Numerical'!$A$3:$B$13,2,FALSE)</f>
        <v>0</v>
      </c>
      <c r="I16" s="72">
        <f>VLOOKUP('Physical Effects - Rationale'!O17,'Physical Effects - Numerical'!$A$3:$B$13,2,FALSE)</f>
        <v>0</v>
      </c>
      <c r="J16" s="72">
        <f>VLOOKUP('Physical Effects - Rationale'!Q17,'Physical Effects - Numerical'!$A$3:$B$13,2,FALSE)</f>
        <v>0</v>
      </c>
      <c r="K16" s="72">
        <f>VLOOKUP('Physical Effects - Rationale'!S17,'Physical Effects - Numerical'!$A$3:$B$13,2,FALSE)</f>
        <v>0</v>
      </c>
      <c r="L16" s="72">
        <f>VLOOKUP('Physical Effects - Rationale'!U17,'Physical Effects - Numerical'!$A$3:$B$13,2,FALSE)</f>
        <v>0</v>
      </c>
      <c r="M16" s="72">
        <f>VLOOKUP('Physical Effects - Rationale'!W17,'Physical Effects - Numerical'!$A$3:$B$13,2,FALSE)</f>
        <v>0</v>
      </c>
      <c r="N16" s="72">
        <f>VLOOKUP('Physical Effects - Rationale'!Y17,'Physical Effects - Numerical'!$A$3:$B$13,2,FALSE)</f>
        <v>0</v>
      </c>
      <c r="O16" s="72">
        <f>VLOOKUP('Physical Effects - Rationale'!AA17,'Physical Effects - Numerical'!$A$3:$B$13,2,FALSE)</f>
        <v>0</v>
      </c>
      <c r="P16" s="72">
        <f>VLOOKUP('Physical Effects - Rationale'!AC17,'Physical Effects - Numerical'!$A$3:$B$13,2,FALSE)</f>
        <v>1</v>
      </c>
      <c r="Q16" s="72">
        <f>VLOOKUP('Physical Effects - Rationale'!AE17,'Physical Effects - Numerical'!$A$3:$B$13,2,FALSE)</f>
        <v>0</v>
      </c>
      <c r="R16" s="72">
        <f>VLOOKUP('Physical Effects - Rationale'!AG17,'Physical Effects - Numerical'!$A$3:$B$13,2,FALSE)</f>
        <v>0</v>
      </c>
      <c r="S16" s="72">
        <f>VLOOKUP('Physical Effects - Rationale'!AI17,'Physical Effects - Numerical'!$A$3:$B$13,2,FALSE)</f>
        <v>0</v>
      </c>
      <c r="T16" s="72">
        <f>VLOOKUP('Physical Effects - Rationale'!AK17,'Physical Effects - Numerical'!$A$3:$B$13,2,FALSE)</f>
        <v>2</v>
      </c>
      <c r="U16" s="72">
        <f>VLOOKUP('Physical Effects - Rationale'!AM17,'Physical Effects - Numerical'!$A$3:$B$13,2,FALSE)</f>
        <v>1</v>
      </c>
      <c r="V16" s="72">
        <f>VLOOKUP('Physical Effects - Rationale'!AO17,'Physical Effects - Numerical'!$A$3:$B$13,2,FALSE)</f>
        <v>0</v>
      </c>
      <c r="W16" s="72">
        <f>VLOOKUP('Physical Effects - Rationale'!AQ17,'Physical Effects - Numerical'!$A$3:$B$13,2,FALSE)</f>
        <v>0</v>
      </c>
      <c r="X16" s="72">
        <f>VLOOKUP('Physical Effects - Rationale'!AS17,'Physical Effects - Numerical'!$A$3:$B$13,2,FALSE)</f>
        <v>0</v>
      </c>
      <c r="Y16" s="72">
        <f>VLOOKUP('Physical Effects - Rationale'!AU17,'Physical Effects - Numerical'!$A$3:$B$13,2,FALSE)</f>
        <v>0</v>
      </c>
      <c r="Z16" s="72">
        <f>VLOOKUP('Physical Effects - Rationale'!AW17,'Physical Effects - Numerical'!$A$3:$B$13,2,FALSE)</f>
        <v>0</v>
      </c>
      <c r="AA16" s="72">
        <f>VLOOKUP('Physical Effects - Rationale'!AY17,'Physical Effects - Numerical'!$A$3:$B$13,2,FALSE)</f>
        <v>0</v>
      </c>
      <c r="AB16" s="72">
        <f>VLOOKUP('Physical Effects - Rationale'!BA17,'Physical Effects - Numerical'!$A$3:$B$13,2,FALSE)</f>
        <v>2</v>
      </c>
      <c r="AC16" s="72">
        <f>VLOOKUP('Physical Effects - Rationale'!BC17,'Physical Effects - Numerical'!$A$3:$B$13,2,FALSE)</f>
        <v>-1</v>
      </c>
      <c r="AD16" s="72">
        <f>VLOOKUP('Physical Effects - Rationale'!BE17,'Physical Effects - Numerical'!$A$3:$B$13,2,FALSE)</f>
        <v>0</v>
      </c>
      <c r="AE16" s="72">
        <f>VLOOKUP('Physical Effects - Rationale'!BG17,'Physical Effects - Numerical'!$A$3:$B$13,2,FALSE)</f>
        <v>0</v>
      </c>
      <c r="AF16" s="72">
        <f>VLOOKUP('Physical Effects - Rationale'!BI17,'Physical Effects - Numerical'!$A$3:$B$13,2,FALSE)</f>
        <v>0</v>
      </c>
      <c r="AG16" s="72">
        <f>VLOOKUP('Physical Effects - Rationale'!BK17,'Physical Effects - Numerical'!$A$3:$B$13,2,FALSE)</f>
        <v>0</v>
      </c>
      <c r="AH16" s="72">
        <f>VLOOKUP('Physical Effects - Rationale'!BM17,'Physical Effects - Numerical'!$A$3:$B$13,2,FALSE)</f>
        <v>0</v>
      </c>
      <c r="AI16" s="72">
        <f>VLOOKUP('Physical Effects - Rationale'!BO17,'Physical Effects - Numerical'!$A$3:$B$13,2,FALSE)</f>
        <v>0</v>
      </c>
      <c r="AJ16" s="72">
        <f>VLOOKUP('Physical Effects - Rationale'!BQ17,'Physical Effects - Numerical'!$A$3:$B$13,2,FALSE)</f>
        <v>0</v>
      </c>
      <c r="AK16" s="72">
        <f>VLOOKUP('Physical Effects - Rationale'!BS17,'Physical Effects - Numerical'!$A$3:$B$13,2,FALSE)</f>
        <v>1</v>
      </c>
      <c r="AL16" s="72">
        <f>VLOOKUP('Physical Effects - Rationale'!BU17,'Physical Effects - Numerical'!$A$3:$B$13,2,FALSE)</f>
        <v>0</v>
      </c>
      <c r="AM16" s="72">
        <f>VLOOKUP('Physical Effects - Rationale'!BW17,'Physical Effects - Numerical'!$A$3:$B$13,2,FALSE)</f>
        <v>0</v>
      </c>
      <c r="AN16" s="72">
        <f>VLOOKUP('Physical Effects - Rationale'!BY17,'Physical Effects - Numerical'!$A$3:$B$13,2,FALSE)</f>
        <v>0</v>
      </c>
      <c r="AO16" s="72">
        <f>VLOOKUP('Physical Effects - Rationale'!CA17,'Physical Effects - Numerical'!$A$3:$B$13,2,FALSE)</f>
        <v>5</v>
      </c>
      <c r="AP16" s="72">
        <f>VLOOKUP('Physical Effects - Rationale'!CC17,'Physical Effects - Numerical'!$A$3:$B$13,2,FALSE)</f>
        <v>5</v>
      </c>
      <c r="AQ16" s="72">
        <f>VLOOKUP('Physical Effects - Rationale'!CE17,'Physical Effects - Numerical'!$A$3:$B$13,2,FALSE)</f>
        <v>5</v>
      </c>
      <c r="AR16" s="72">
        <f>VLOOKUP('Physical Effects - Rationale'!CG17,'Physical Effects - Numerical'!$A$3:$B$13,2,FALSE)</f>
        <v>4</v>
      </c>
      <c r="AS16" s="72">
        <f>VLOOKUP('Physical Effects - Rationale'!CI17,'Physical Effects - Numerical'!$A$3:$B$13,2,FALSE)</f>
        <v>4</v>
      </c>
      <c r="AT16" s="72">
        <f>VLOOKUP('Physical Effects - Rationale'!CK17,'Physical Effects - Numerical'!$A$3:$B$13,2,FALSE)</f>
        <v>0</v>
      </c>
      <c r="AU16" s="72">
        <f>VLOOKUP('Physical Effects - Rationale'!CM17,'Physical Effects - Numerical'!$A$3:$B$13,2,FALSE)</f>
        <v>0</v>
      </c>
      <c r="AV16" s="72">
        <f>VLOOKUP('Physical Effects - Rationale'!CO17,'Physical Effects - Numerical'!$A$3:$B$13,2,FALSE)</f>
        <v>3</v>
      </c>
      <c r="AW16" s="72">
        <f>VLOOKUP('Physical Effects - Rationale'!CQ17,'Physical Effects - Numerical'!$A$3:$B$13,2,FALSE)</f>
        <v>0</v>
      </c>
      <c r="AX16" s="72">
        <f>VLOOKUP('Physical Effects - Rationale'!CS17,'Physical Effects - Numerical'!$A$3:$B$13,2,FALSE)</f>
        <v>0</v>
      </c>
      <c r="AY16" s="84">
        <f>VLOOKUP('Physical Effects - Rationale'!CU17,'Physical Effects - Numerical'!$A$3:$B$13,2,FALSE)</f>
        <v>0</v>
      </c>
    </row>
    <row r="17" spans="3:51">
      <c r="C17" s="83" t="s">
        <v>322</v>
      </c>
      <c r="D17" s="75">
        <v>584</v>
      </c>
      <c r="E17" s="73">
        <f>VLOOKUP('Physical Effects - Rationale'!G18,'Physical Effects - Numerical'!$A$3:$B$13,2,FALSE)</f>
        <v>0</v>
      </c>
      <c r="F17" s="72">
        <f>VLOOKUP('Physical Effects - Rationale'!I18,'Physical Effects - Numerical'!$A$3:$B$13,2,FALSE)</f>
        <v>0</v>
      </c>
      <c r="G17" s="72">
        <f>VLOOKUP('Physical Effects - Rationale'!K18,'Physical Effects - Numerical'!$A$3:$B$13,2,FALSE)</f>
        <v>0</v>
      </c>
      <c r="H17" s="72">
        <f>VLOOKUP('Physical Effects - Rationale'!M18,'Physical Effects - Numerical'!$A$3:$B$13,2,FALSE)</f>
        <v>2</v>
      </c>
      <c r="I17" s="72">
        <f>VLOOKUP('Physical Effects - Rationale'!O18,'Physical Effects - Numerical'!$A$3:$B$13,2,FALSE)</f>
        <v>2</v>
      </c>
      <c r="J17" s="72">
        <f>VLOOKUP('Physical Effects - Rationale'!Q18,'Physical Effects - Numerical'!$A$3:$B$13,2,FALSE)</f>
        <v>0</v>
      </c>
      <c r="K17" s="72">
        <f>VLOOKUP('Physical Effects - Rationale'!S18,'Physical Effects - Numerical'!$A$3:$B$13,2,FALSE)</f>
        <v>0</v>
      </c>
      <c r="L17" s="72">
        <f>VLOOKUP('Physical Effects - Rationale'!U18,'Physical Effects - Numerical'!$A$3:$B$13,2,FALSE)</f>
        <v>0</v>
      </c>
      <c r="M17" s="72">
        <f>VLOOKUP('Physical Effects - Rationale'!W18,'Physical Effects - Numerical'!$A$3:$B$13,2,FALSE)</f>
        <v>0</v>
      </c>
      <c r="N17" s="72">
        <f>VLOOKUP('Physical Effects - Rationale'!Y18,'Physical Effects - Numerical'!$A$3:$B$13,2,FALSE)</f>
        <v>0</v>
      </c>
      <c r="O17" s="72">
        <f>VLOOKUP('Physical Effects - Rationale'!AA18,'Physical Effects - Numerical'!$A$3:$B$13,2,FALSE)</f>
        <v>0</v>
      </c>
      <c r="P17" s="72">
        <f>VLOOKUP('Physical Effects - Rationale'!AC18,'Physical Effects - Numerical'!$A$3:$B$13,2,FALSE)</f>
        <v>2</v>
      </c>
      <c r="Q17" s="72">
        <f>VLOOKUP('Physical Effects - Rationale'!AE18,'Physical Effects - Numerical'!$A$3:$B$13,2,FALSE)</f>
        <v>0</v>
      </c>
      <c r="R17" s="72">
        <f>VLOOKUP('Physical Effects - Rationale'!AG18,'Physical Effects - Numerical'!$A$3:$B$13,2,FALSE)</f>
        <v>2</v>
      </c>
      <c r="S17" s="72">
        <f>VLOOKUP('Physical Effects - Rationale'!AI18,'Physical Effects - Numerical'!$A$3:$B$13,2,FALSE)</f>
        <v>0</v>
      </c>
      <c r="T17" s="72">
        <f>VLOOKUP('Physical Effects - Rationale'!AK18,'Physical Effects - Numerical'!$A$3:$B$13,2,FALSE)</f>
        <v>0</v>
      </c>
      <c r="U17" s="72">
        <f>VLOOKUP('Physical Effects - Rationale'!AM18,'Physical Effects - Numerical'!$A$3:$B$13,2,FALSE)</f>
        <v>0</v>
      </c>
      <c r="V17" s="72">
        <f>VLOOKUP('Physical Effects - Rationale'!AO18,'Physical Effects - Numerical'!$A$3:$B$13,2,FALSE)</f>
        <v>0</v>
      </c>
      <c r="W17" s="72">
        <f>VLOOKUP('Physical Effects - Rationale'!AQ18,'Physical Effects - Numerical'!$A$3:$B$13,2,FALSE)</f>
        <v>0</v>
      </c>
      <c r="X17" s="72">
        <f>VLOOKUP('Physical Effects - Rationale'!AS18,'Physical Effects - Numerical'!$A$3:$B$13,2,FALSE)</f>
        <v>0</v>
      </c>
      <c r="Y17" s="72">
        <f>VLOOKUP('Physical Effects - Rationale'!AU18,'Physical Effects - Numerical'!$A$3:$B$13,2,FALSE)</f>
        <v>0</v>
      </c>
      <c r="Z17" s="72">
        <f>VLOOKUP('Physical Effects - Rationale'!AW18,'Physical Effects - Numerical'!$A$3:$B$13,2,FALSE)</f>
        <v>0</v>
      </c>
      <c r="AA17" s="72">
        <f>VLOOKUP('Physical Effects - Rationale'!AY18,'Physical Effects - Numerical'!$A$3:$B$13,2,FALSE)</f>
        <v>0</v>
      </c>
      <c r="AB17" s="72">
        <f>VLOOKUP('Physical Effects - Rationale'!BA18,'Physical Effects - Numerical'!$A$3:$B$13,2,FALSE)</f>
        <v>1</v>
      </c>
      <c r="AC17" s="72">
        <f>VLOOKUP('Physical Effects - Rationale'!BC18,'Physical Effects - Numerical'!$A$3:$B$13,2,FALSE)</f>
        <v>0</v>
      </c>
      <c r="AD17" s="72">
        <f>VLOOKUP('Physical Effects - Rationale'!BE18,'Physical Effects - Numerical'!$A$3:$B$13,2,FALSE)</f>
        <v>0</v>
      </c>
      <c r="AE17" s="72">
        <f>VLOOKUP('Physical Effects - Rationale'!BG18,'Physical Effects - Numerical'!$A$3:$B$13,2,FALSE)</f>
        <v>0</v>
      </c>
      <c r="AF17" s="72">
        <f>VLOOKUP('Physical Effects - Rationale'!BI18,'Physical Effects - Numerical'!$A$3:$B$13,2,FALSE)</f>
        <v>0</v>
      </c>
      <c r="AG17" s="72">
        <f>VLOOKUP('Physical Effects - Rationale'!BK18,'Physical Effects - Numerical'!$A$3:$B$13,2,FALSE)</f>
        <v>0</v>
      </c>
      <c r="AH17" s="72">
        <f>VLOOKUP('Physical Effects - Rationale'!BM18,'Physical Effects - Numerical'!$A$3:$B$13,2,FALSE)</f>
        <v>0</v>
      </c>
      <c r="AI17" s="72">
        <f>VLOOKUP('Physical Effects - Rationale'!BO18,'Physical Effects - Numerical'!$A$3:$B$13,2,FALSE)</f>
        <v>1</v>
      </c>
      <c r="AJ17" s="72">
        <f>VLOOKUP('Physical Effects - Rationale'!BQ18,'Physical Effects - Numerical'!$A$3:$B$13,2,FALSE)</f>
        <v>0</v>
      </c>
      <c r="AK17" s="72">
        <f>VLOOKUP('Physical Effects - Rationale'!BS18,'Physical Effects - Numerical'!$A$3:$B$13,2,FALSE)</f>
        <v>0</v>
      </c>
      <c r="AL17" s="72">
        <f>VLOOKUP('Physical Effects - Rationale'!BU18,'Physical Effects - Numerical'!$A$3:$B$13,2,FALSE)</f>
        <v>0</v>
      </c>
      <c r="AM17" s="72">
        <f>VLOOKUP('Physical Effects - Rationale'!BW18,'Physical Effects - Numerical'!$A$3:$B$13,2,FALSE)</f>
        <v>0</v>
      </c>
      <c r="AN17" s="72">
        <f>VLOOKUP('Physical Effects - Rationale'!BY18,'Physical Effects - Numerical'!$A$3:$B$13,2,FALSE)</f>
        <v>0</v>
      </c>
      <c r="AO17" s="72">
        <f>VLOOKUP('Physical Effects - Rationale'!CA18,'Physical Effects - Numerical'!$A$3:$B$13,2,FALSE)</f>
        <v>4</v>
      </c>
      <c r="AP17" s="72">
        <f>VLOOKUP('Physical Effects - Rationale'!CC18,'Physical Effects - Numerical'!$A$3:$B$13,2,FALSE)</f>
        <v>2</v>
      </c>
      <c r="AQ17" s="72">
        <f>VLOOKUP('Physical Effects - Rationale'!CE18,'Physical Effects - Numerical'!$A$3:$B$13,2,FALSE)</f>
        <v>4</v>
      </c>
      <c r="AR17" s="72">
        <f>VLOOKUP('Physical Effects - Rationale'!CG18,'Physical Effects - Numerical'!$A$3:$B$13,2,FALSE)</f>
        <v>0</v>
      </c>
      <c r="AS17" s="72">
        <f>VLOOKUP('Physical Effects - Rationale'!CI18,'Physical Effects - Numerical'!$A$3:$B$13,2,FALSE)</f>
        <v>0</v>
      </c>
      <c r="AT17" s="72">
        <f>VLOOKUP('Physical Effects - Rationale'!CK18,'Physical Effects - Numerical'!$A$3:$B$13,2,FALSE)</f>
        <v>0</v>
      </c>
      <c r="AU17" s="72">
        <f>VLOOKUP('Physical Effects - Rationale'!CM18,'Physical Effects - Numerical'!$A$3:$B$13,2,FALSE)</f>
        <v>0</v>
      </c>
      <c r="AV17" s="72">
        <f>VLOOKUP('Physical Effects - Rationale'!CO18,'Physical Effects - Numerical'!$A$3:$B$13,2,FALSE)</f>
        <v>0</v>
      </c>
      <c r="AW17" s="72">
        <f>VLOOKUP('Physical Effects - Rationale'!CQ18,'Physical Effects - Numerical'!$A$3:$B$13,2,FALSE)</f>
        <v>1</v>
      </c>
      <c r="AX17" s="72">
        <f>VLOOKUP('Physical Effects - Rationale'!CS18,'Physical Effects - Numerical'!$A$3:$B$13,2,FALSE)</f>
        <v>0</v>
      </c>
      <c r="AY17" s="84">
        <f>VLOOKUP('Physical Effects - Rationale'!CU18,'Physical Effects - Numerical'!$A$3:$B$13,2,FALSE)</f>
        <v>0</v>
      </c>
    </row>
    <row r="18" spans="3:51">
      <c r="C18" s="83" t="s">
        <v>333</v>
      </c>
      <c r="D18" s="75">
        <v>326</v>
      </c>
      <c r="E18" s="73">
        <f>VLOOKUP('Physical Effects - Rationale'!G19,'Physical Effects - Numerical'!$A$3:$B$13,2,FALSE)</f>
        <v>0</v>
      </c>
      <c r="F18" s="72">
        <f>VLOOKUP('Physical Effects - Rationale'!I19,'Physical Effects - Numerical'!$A$3:$B$13,2,FALSE)</f>
        <v>0</v>
      </c>
      <c r="G18" s="72">
        <f>VLOOKUP('Physical Effects - Rationale'!K19,'Physical Effects - Numerical'!$A$3:$B$13,2,FALSE)</f>
        <v>0</v>
      </c>
      <c r="H18" s="72">
        <f>VLOOKUP('Physical Effects - Rationale'!M19,'Physical Effects - Numerical'!$A$3:$B$13,2,FALSE)</f>
        <v>0</v>
      </c>
      <c r="I18" s="72">
        <f>VLOOKUP('Physical Effects - Rationale'!O19,'Physical Effects - Numerical'!$A$3:$B$13,2,FALSE)</f>
        <v>2</v>
      </c>
      <c r="J18" s="72">
        <f>VLOOKUP('Physical Effects - Rationale'!Q19,'Physical Effects - Numerical'!$A$3:$B$13,2,FALSE)</f>
        <v>0</v>
      </c>
      <c r="K18" s="72">
        <f>VLOOKUP('Physical Effects - Rationale'!S19,'Physical Effects - Numerical'!$A$3:$B$13,2,FALSE)</f>
        <v>0</v>
      </c>
      <c r="L18" s="72">
        <f>VLOOKUP('Physical Effects - Rationale'!U19,'Physical Effects - Numerical'!$A$3:$B$13,2,FALSE)</f>
        <v>0</v>
      </c>
      <c r="M18" s="72">
        <f>VLOOKUP('Physical Effects - Rationale'!W19,'Physical Effects - Numerical'!$A$3:$B$13,2,FALSE)</f>
        <v>0</v>
      </c>
      <c r="N18" s="72">
        <f>VLOOKUP('Physical Effects - Rationale'!Y19,'Physical Effects - Numerical'!$A$3:$B$13,2,FALSE)</f>
        <v>0</v>
      </c>
      <c r="O18" s="72">
        <f>VLOOKUP('Physical Effects - Rationale'!AA19,'Physical Effects - Numerical'!$A$3:$B$13,2,FALSE)</f>
        <v>0</v>
      </c>
      <c r="P18" s="72">
        <f>VLOOKUP('Physical Effects - Rationale'!AC19,'Physical Effects - Numerical'!$A$3:$B$13,2,FALSE)</f>
        <v>3</v>
      </c>
      <c r="Q18" s="72">
        <f>VLOOKUP('Physical Effects - Rationale'!AE19,'Physical Effects - Numerical'!$A$3:$B$13,2,FALSE)</f>
        <v>0</v>
      </c>
      <c r="R18" s="72">
        <f>VLOOKUP('Physical Effects - Rationale'!AG19,'Physical Effects - Numerical'!$A$3:$B$13,2,FALSE)</f>
        <v>0</v>
      </c>
      <c r="S18" s="72">
        <f>VLOOKUP('Physical Effects - Rationale'!AI19,'Physical Effects - Numerical'!$A$3:$B$13,2,FALSE)</f>
        <v>0</v>
      </c>
      <c r="T18" s="72">
        <f>VLOOKUP('Physical Effects - Rationale'!AK19,'Physical Effects - Numerical'!$A$3:$B$13,2,FALSE)</f>
        <v>0</v>
      </c>
      <c r="U18" s="72">
        <f>VLOOKUP('Physical Effects - Rationale'!AM19,'Physical Effects - Numerical'!$A$3:$B$13,2,FALSE)</f>
        <v>0</v>
      </c>
      <c r="V18" s="72">
        <f>VLOOKUP('Physical Effects - Rationale'!AO19,'Physical Effects - Numerical'!$A$3:$B$13,2,FALSE)</f>
        <v>0</v>
      </c>
      <c r="W18" s="72">
        <f>VLOOKUP('Physical Effects - Rationale'!AQ19,'Physical Effects - Numerical'!$A$3:$B$13,2,FALSE)</f>
        <v>0</v>
      </c>
      <c r="X18" s="72">
        <f>VLOOKUP('Physical Effects - Rationale'!AS19,'Physical Effects - Numerical'!$A$3:$B$13,2,FALSE)</f>
        <v>0</v>
      </c>
      <c r="Y18" s="72">
        <f>VLOOKUP('Physical Effects - Rationale'!AU19,'Physical Effects - Numerical'!$A$3:$B$13,2,FALSE)</f>
        <v>0</v>
      </c>
      <c r="Z18" s="72">
        <f>VLOOKUP('Physical Effects - Rationale'!AW19,'Physical Effects - Numerical'!$A$3:$B$13,2,FALSE)</f>
        <v>0</v>
      </c>
      <c r="AA18" s="72">
        <f>VLOOKUP('Physical Effects - Rationale'!AY19,'Physical Effects - Numerical'!$A$3:$B$13,2,FALSE)</f>
        <v>0</v>
      </c>
      <c r="AB18" s="72">
        <f>VLOOKUP('Physical Effects - Rationale'!BA19,'Physical Effects - Numerical'!$A$3:$B$13,2,FALSE)</f>
        <v>-2</v>
      </c>
      <c r="AC18" s="72">
        <f>VLOOKUP('Physical Effects - Rationale'!BC19,'Physical Effects - Numerical'!$A$3:$B$13,2,FALSE)</f>
        <v>0</v>
      </c>
      <c r="AD18" s="72">
        <f>VLOOKUP('Physical Effects - Rationale'!BE19,'Physical Effects - Numerical'!$A$3:$B$13,2,FALSE)</f>
        <v>0</v>
      </c>
      <c r="AE18" s="72">
        <f>VLOOKUP('Physical Effects - Rationale'!BG19,'Physical Effects - Numerical'!$A$3:$B$13,2,FALSE)</f>
        <v>0</v>
      </c>
      <c r="AF18" s="72">
        <f>VLOOKUP('Physical Effects - Rationale'!BI19,'Physical Effects - Numerical'!$A$3:$B$13,2,FALSE)</f>
        <v>0</v>
      </c>
      <c r="AG18" s="72">
        <f>VLOOKUP('Physical Effects - Rationale'!BK19,'Physical Effects - Numerical'!$A$3:$B$13,2,FALSE)</f>
        <v>0</v>
      </c>
      <c r="AH18" s="72">
        <f>VLOOKUP('Physical Effects - Rationale'!BM19,'Physical Effects - Numerical'!$A$3:$B$13,2,FALSE)</f>
        <v>0</v>
      </c>
      <c r="AI18" s="72">
        <f>VLOOKUP('Physical Effects - Rationale'!BO19,'Physical Effects - Numerical'!$A$3:$B$13,2,FALSE)</f>
        <v>-1</v>
      </c>
      <c r="AJ18" s="72">
        <f>VLOOKUP('Physical Effects - Rationale'!BQ19,'Physical Effects - Numerical'!$A$3:$B$13,2,FALSE)</f>
        <v>0</v>
      </c>
      <c r="AK18" s="72">
        <f>VLOOKUP('Physical Effects - Rationale'!BS19,'Physical Effects - Numerical'!$A$3:$B$13,2,FALSE)</f>
        <v>0</v>
      </c>
      <c r="AL18" s="72">
        <f>VLOOKUP('Physical Effects - Rationale'!BU19,'Physical Effects - Numerical'!$A$3:$B$13,2,FALSE)</f>
        <v>0</v>
      </c>
      <c r="AM18" s="72">
        <f>VLOOKUP('Physical Effects - Rationale'!BW19,'Physical Effects - Numerical'!$A$3:$B$13,2,FALSE)</f>
        <v>0</v>
      </c>
      <c r="AN18" s="72">
        <f>VLOOKUP('Physical Effects - Rationale'!BY19,'Physical Effects - Numerical'!$A$3:$B$13,2,FALSE)</f>
        <v>0</v>
      </c>
      <c r="AO18" s="72">
        <f>VLOOKUP('Physical Effects - Rationale'!CA19,'Physical Effects - Numerical'!$A$3:$B$13,2,FALSE)</f>
        <v>1</v>
      </c>
      <c r="AP18" s="72">
        <f>VLOOKUP('Physical Effects - Rationale'!CC19,'Physical Effects - Numerical'!$A$3:$B$13,2,FALSE)</f>
        <v>0</v>
      </c>
      <c r="AQ18" s="72">
        <f>VLOOKUP('Physical Effects - Rationale'!CE19,'Physical Effects - Numerical'!$A$3:$B$13,2,FALSE)</f>
        <v>0</v>
      </c>
      <c r="AR18" s="72">
        <f>VLOOKUP('Physical Effects - Rationale'!CG19,'Physical Effects - Numerical'!$A$3:$B$13,2,FALSE)</f>
        <v>1</v>
      </c>
      <c r="AS18" s="72">
        <f>VLOOKUP('Physical Effects - Rationale'!CI19,'Physical Effects - Numerical'!$A$3:$B$13,2,FALSE)</f>
        <v>0</v>
      </c>
      <c r="AT18" s="72">
        <f>VLOOKUP('Physical Effects - Rationale'!CK19,'Physical Effects - Numerical'!$A$3:$B$13,2,FALSE)</f>
        <v>0</v>
      </c>
      <c r="AU18" s="72">
        <f>VLOOKUP('Physical Effects - Rationale'!CM19,'Physical Effects - Numerical'!$A$3:$B$13,2,FALSE)</f>
        <v>0</v>
      </c>
      <c r="AV18" s="72">
        <f>VLOOKUP('Physical Effects - Rationale'!CO19,'Physical Effects - Numerical'!$A$3:$B$13,2,FALSE)</f>
        <v>-1</v>
      </c>
      <c r="AW18" s="72">
        <f>VLOOKUP('Physical Effects - Rationale'!CQ19,'Physical Effects - Numerical'!$A$3:$B$13,2,FALSE)</f>
        <v>0</v>
      </c>
      <c r="AX18" s="72">
        <f>VLOOKUP('Physical Effects - Rationale'!CS19,'Physical Effects - Numerical'!$A$3:$B$13,2,FALSE)</f>
        <v>0</v>
      </c>
      <c r="AY18" s="84">
        <f>VLOOKUP('Physical Effects - Rationale'!CU19,'Physical Effects - Numerical'!$A$3:$B$13,2,FALSE)</f>
        <v>0</v>
      </c>
    </row>
    <row r="19" spans="3:51">
      <c r="C19" s="83" t="s">
        <v>342</v>
      </c>
      <c r="D19" s="75">
        <v>372</v>
      </c>
      <c r="E19" s="73">
        <f>VLOOKUP('Physical Effects - Rationale'!G20,'Physical Effects - Numerical'!$A$3:$B$13,2,FALSE)</f>
        <v>0</v>
      </c>
      <c r="F19" s="72">
        <f>VLOOKUP('Physical Effects - Rationale'!I20,'Physical Effects - Numerical'!$A$3:$B$13,2,FALSE)</f>
        <v>0</v>
      </c>
      <c r="G19" s="72">
        <f>VLOOKUP('Physical Effects - Rationale'!K20,'Physical Effects - Numerical'!$A$3:$B$13,2,FALSE)</f>
        <v>0</v>
      </c>
      <c r="H19" s="72">
        <f>VLOOKUP('Physical Effects - Rationale'!M20,'Physical Effects - Numerical'!$A$3:$B$13,2,FALSE)</f>
        <v>0</v>
      </c>
      <c r="I19" s="72">
        <f>VLOOKUP('Physical Effects - Rationale'!O20,'Physical Effects - Numerical'!$A$3:$B$13,2,FALSE)</f>
        <v>0</v>
      </c>
      <c r="J19" s="72">
        <f>VLOOKUP('Physical Effects - Rationale'!Q20,'Physical Effects - Numerical'!$A$3:$B$13,2,FALSE)</f>
        <v>0</v>
      </c>
      <c r="K19" s="72">
        <f>VLOOKUP('Physical Effects - Rationale'!S20,'Physical Effects - Numerical'!$A$3:$B$13,2,FALSE)</f>
        <v>0</v>
      </c>
      <c r="L19" s="72">
        <f>VLOOKUP('Physical Effects - Rationale'!U20,'Physical Effects - Numerical'!$A$3:$B$13,2,FALSE)</f>
        <v>0</v>
      </c>
      <c r="M19" s="72">
        <f>VLOOKUP('Physical Effects - Rationale'!W20,'Physical Effects - Numerical'!$A$3:$B$13,2,FALSE)</f>
        <v>0</v>
      </c>
      <c r="N19" s="72">
        <f>VLOOKUP('Physical Effects - Rationale'!Y20,'Physical Effects - Numerical'!$A$3:$B$13,2,FALSE)</f>
        <v>0</v>
      </c>
      <c r="O19" s="72">
        <f>VLOOKUP('Physical Effects - Rationale'!AA20,'Physical Effects - Numerical'!$A$3:$B$13,2,FALSE)</f>
        <v>0</v>
      </c>
      <c r="P19" s="72">
        <f>VLOOKUP('Physical Effects - Rationale'!AC20,'Physical Effects - Numerical'!$A$3:$B$13,2,FALSE)</f>
        <v>0</v>
      </c>
      <c r="Q19" s="72">
        <f>VLOOKUP('Physical Effects - Rationale'!AE20,'Physical Effects - Numerical'!$A$3:$B$13,2,FALSE)</f>
        <v>0</v>
      </c>
      <c r="R19" s="72">
        <f>VLOOKUP('Physical Effects - Rationale'!AG20,'Physical Effects - Numerical'!$A$3:$B$13,2,FALSE)</f>
        <v>0</v>
      </c>
      <c r="S19" s="72">
        <f>VLOOKUP('Physical Effects - Rationale'!AI20,'Physical Effects - Numerical'!$A$3:$B$13,2,FALSE)</f>
        <v>0</v>
      </c>
      <c r="T19" s="72">
        <f>VLOOKUP('Physical Effects - Rationale'!AK20,'Physical Effects - Numerical'!$A$3:$B$13,2,FALSE)</f>
        <v>0</v>
      </c>
      <c r="U19" s="72">
        <f>VLOOKUP('Physical Effects - Rationale'!AM20,'Physical Effects - Numerical'!$A$3:$B$13,2,FALSE)</f>
        <v>0</v>
      </c>
      <c r="V19" s="72">
        <f>VLOOKUP('Physical Effects - Rationale'!AO20,'Physical Effects - Numerical'!$A$3:$B$13,2,FALSE)</f>
        <v>0</v>
      </c>
      <c r="W19" s="72">
        <f>VLOOKUP('Physical Effects - Rationale'!AQ20,'Physical Effects - Numerical'!$A$3:$B$13,2,FALSE)</f>
        <v>0</v>
      </c>
      <c r="X19" s="72">
        <f>VLOOKUP('Physical Effects - Rationale'!AS20,'Physical Effects - Numerical'!$A$3:$B$13,2,FALSE)</f>
        <v>0</v>
      </c>
      <c r="Y19" s="72">
        <f>VLOOKUP('Physical Effects - Rationale'!AU20,'Physical Effects - Numerical'!$A$3:$B$13,2,FALSE)</f>
        <v>0</v>
      </c>
      <c r="Z19" s="72">
        <f>VLOOKUP('Physical Effects - Rationale'!AW20,'Physical Effects - Numerical'!$A$3:$B$13,2,FALSE)</f>
        <v>0</v>
      </c>
      <c r="AA19" s="72">
        <f>VLOOKUP('Physical Effects - Rationale'!AY20,'Physical Effects - Numerical'!$A$3:$B$13,2,FALSE)</f>
        <v>0</v>
      </c>
      <c r="AB19" s="72">
        <f>VLOOKUP('Physical Effects - Rationale'!BA20,'Physical Effects - Numerical'!$A$3:$B$13,2,FALSE)</f>
        <v>0</v>
      </c>
      <c r="AC19" s="72">
        <f>VLOOKUP('Physical Effects - Rationale'!BC20,'Physical Effects - Numerical'!$A$3:$B$13,2,FALSE)</f>
        <v>0</v>
      </c>
      <c r="AD19" s="72">
        <f>VLOOKUP('Physical Effects - Rationale'!BE20,'Physical Effects - Numerical'!$A$3:$B$13,2,FALSE)</f>
        <v>0</v>
      </c>
      <c r="AE19" s="72">
        <f>VLOOKUP('Physical Effects - Rationale'!BG20,'Physical Effects - Numerical'!$A$3:$B$13,2,FALSE)</f>
        <v>0</v>
      </c>
      <c r="AF19" s="72">
        <f>VLOOKUP('Physical Effects - Rationale'!BI20,'Physical Effects - Numerical'!$A$3:$B$13,2,FALSE)</f>
        <v>0</v>
      </c>
      <c r="AG19" s="72">
        <f>VLOOKUP('Physical Effects - Rationale'!BK20,'Physical Effects - Numerical'!$A$3:$B$13,2,FALSE)</f>
        <v>0</v>
      </c>
      <c r="AH19" s="72">
        <f>VLOOKUP('Physical Effects - Rationale'!BM20,'Physical Effects - Numerical'!$A$3:$B$13,2,FALSE)</f>
        <v>0</v>
      </c>
      <c r="AI19" s="72">
        <f>VLOOKUP('Physical Effects - Rationale'!BO20,'Physical Effects - Numerical'!$A$3:$B$13,2,FALSE)</f>
        <v>0</v>
      </c>
      <c r="AJ19" s="72">
        <f>VLOOKUP('Physical Effects - Rationale'!BQ20,'Physical Effects - Numerical'!$A$3:$B$13,2,FALSE)</f>
        <v>4</v>
      </c>
      <c r="AK19" s="72">
        <f>VLOOKUP('Physical Effects - Rationale'!BS20,'Physical Effects - Numerical'!$A$3:$B$13,2,FALSE)</f>
        <v>2</v>
      </c>
      <c r="AL19" s="72">
        <f>VLOOKUP('Physical Effects - Rationale'!BU20,'Physical Effects - Numerical'!$A$3:$B$13,2,FALSE)</f>
        <v>4</v>
      </c>
      <c r="AM19" s="72">
        <f>VLOOKUP('Physical Effects - Rationale'!BW20,'Physical Effects - Numerical'!$A$3:$B$13,2,FALSE)</f>
        <v>0</v>
      </c>
      <c r="AN19" s="72">
        <f>VLOOKUP('Physical Effects - Rationale'!BY20,'Physical Effects - Numerical'!$A$3:$B$13,2,FALSE)</f>
        <v>4</v>
      </c>
      <c r="AO19" s="72">
        <f>VLOOKUP('Physical Effects - Rationale'!CA20,'Physical Effects - Numerical'!$A$3:$B$13,2,FALSE)</f>
        <v>0</v>
      </c>
      <c r="AP19" s="72">
        <f>VLOOKUP('Physical Effects - Rationale'!CC20,'Physical Effects - Numerical'!$A$3:$B$13,2,FALSE)</f>
        <v>0</v>
      </c>
      <c r="AQ19" s="72">
        <f>VLOOKUP('Physical Effects - Rationale'!CE20,'Physical Effects - Numerical'!$A$3:$B$13,2,FALSE)</f>
        <v>0</v>
      </c>
      <c r="AR19" s="72">
        <f>VLOOKUP('Physical Effects - Rationale'!CG20,'Physical Effects - Numerical'!$A$3:$B$13,2,FALSE)</f>
        <v>0</v>
      </c>
      <c r="AS19" s="72">
        <f>VLOOKUP('Physical Effects - Rationale'!CI20,'Physical Effects - Numerical'!$A$3:$B$13,2,FALSE)</f>
        <v>0</v>
      </c>
      <c r="AT19" s="72">
        <f>VLOOKUP('Physical Effects - Rationale'!CK20,'Physical Effects - Numerical'!$A$3:$B$13,2,FALSE)</f>
        <v>0</v>
      </c>
      <c r="AU19" s="72">
        <f>VLOOKUP('Physical Effects - Rationale'!CM20,'Physical Effects - Numerical'!$A$3:$B$13,2,FALSE)</f>
        <v>0</v>
      </c>
      <c r="AV19" s="72">
        <f>VLOOKUP('Physical Effects - Rationale'!CO20,'Physical Effects - Numerical'!$A$3:$B$13,2,FALSE)</f>
        <v>0</v>
      </c>
      <c r="AW19" s="72">
        <f>VLOOKUP('Physical Effects - Rationale'!CQ20,'Physical Effects - Numerical'!$A$3:$B$13,2,FALSE)</f>
        <v>0</v>
      </c>
      <c r="AX19" s="72">
        <f>VLOOKUP('Physical Effects - Rationale'!CS20,'Physical Effects - Numerical'!$A$3:$B$13,2,FALSE)</f>
        <v>4</v>
      </c>
      <c r="AY19" s="84">
        <f>VLOOKUP('Physical Effects - Rationale'!CU20,'Physical Effects - Numerical'!$A$3:$B$13,2,FALSE)</f>
        <v>1</v>
      </c>
    </row>
    <row r="20" spans="3:51">
      <c r="C20" s="83" t="s">
        <v>350</v>
      </c>
      <c r="D20" s="75">
        <v>317</v>
      </c>
      <c r="E20" s="73">
        <f>VLOOKUP('Physical Effects - Rationale'!G21,'Physical Effects - Numerical'!$A$3:$B$13,2,FALSE)</f>
        <v>0</v>
      </c>
      <c r="F20" s="72">
        <f>VLOOKUP('Physical Effects - Rationale'!I21,'Physical Effects - Numerical'!$A$3:$B$13,2,FALSE)</f>
        <v>0</v>
      </c>
      <c r="G20" s="72">
        <f>VLOOKUP('Physical Effects - Rationale'!K21,'Physical Effects - Numerical'!$A$3:$B$13,2,FALSE)</f>
        <v>0</v>
      </c>
      <c r="H20" s="72">
        <f>VLOOKUP('Physical Effects - Rationale'!M21,'Physical Effects - Numerical'!$A$3:$B$13,2,FALSE)</f>
        <v>0</v>
      </c>
      <c r="I20" s="72">
        <f>VLOOKUP('Physical Effects - Rationale'!O21,'Physical Effects - Numerical'!$A$3:$B$13,2,FALSE)</f>
        <v>0</v>
      </c>
      <c r="J20" s="72">
        <f>VLOOKUP('Physical Effects - Rationale'!Q21,'Physical Effects - Numerical'!$A$3:$B$13,2,FALSE)</f>
        <v>0</v>
      </c>
      <c r="K20" s="72">
        <f>VLOOKUP('Physical Effects - Rationale'!S21,'Physical Effects - Numerical'!$A$3:$B$13,2,FALSE)</f>
        <v>0</v>
      </c>
      <c r="L20" s="72">
        <f>VLOOKUP('Physical Effects - Rationale'!U21,'Physical Effects - Numerical'!$A$3:$B$13,2,FALSE)</f>
        <v>0</v>
      </c>
      <c r="M20" s="72">
        <f>VLOOKUP('Physical Effects - Rationale'!W21,'Physical Effects - Numerical'!$A$3:$B$13,2,FALSE)</f>
        <v>0</v>
      </c>
      <c r="N20" s="72">
        <f>VLOOKUP('Physical Effects - Rationale'!Y21,'Physical Effects - Numerical'!$A$3:$B$13,2,FALSE)</f>
        <v>0</v>
      </c>
      <c r="O20" s="72">
        <f>VLOOKUP('Physical Effects - Rationale'!AA21,'Physical Effects - Numerical'!$A$3:$B$13,2,FALSE)</f>
        <v>0</v>
      </c>
      <c r="P20" s="72">
        <f>VLOOKUP('Physical Effects - Rationale'!AC21,'Physical Effects - Numerical'!$A$3:$B$13,2,FALSE)</f>
        <v>0</v>
      </c>
      <c r="Q20" s="72">
        <f>VLOOKUP('Physical Effects - Rationale'!AE21,'Physical Effects - Numerical'!$A$3:$B$13,2,FALSE)</f>
        <v>0</v>
      </c>
      <c r="R20" s="72">
        <f>VLOOKUP('Physical Effects - Rationale'!AG21,'Physical Effects - Numerical'!$A$3:$B$13,2,FALSE)</f>
        <v>0</v>
      </c>
      <c r="S20" s="72">
        <f>VLOOKUP('Physical Effects - Rationale'!AI21,'Physical Effects - Numerical'!$A$3:$B$13,2,FALSE)</f>
        <v>0</v>
      </c>
      <c r="T20" s="72">
        <f>VLOOKUP('Physical Effects - Rationale'!AK21,'Physical Effects - Numerical'!$A$3:$B$13,2,FALSE)</f>
        <v>0</v>
      </c>
      <c r="U20" s="72">
        <f>VLOOKUP('Physical Effects - Rationale'!AM21,'Physical Effects - Numerical'!$A$3:$B$13,2,FALSE)</f>
        <v>0</v>
      </c>
      <c r="V20" s="72">
        <f>VLOOKUP('Physical Effects - Rationale'!AO21,'Physical Effects - Numerical'!$A$3:$B$13,2,FALSE)</f>
        <v>0</v>
      </c>
      <c r="W20" s="72">
        <f>VLOOKUP('Physical Effects - Rationale'!AQ21,'Physical Effects - Numerical'!$A$3:$B$13,2,FALSE)</f>
        <v>0</v>
      </c>
      <c r="X20" s="72">
        <f>VLOOKUP('Physical Effects - Rationale'!AS21,'Physical Effects - Numerical'!$A$3:$B$13,2,FALSE)</f>
        <v>2</v>
      </c>
      <c r="Y20" s="72">
        <f>VLOOKUP('Physical Effects - Rationale'!AU21,'Physical Effects - Numerical'!$A$3:$B$13,2,FALSE)</f>
        <v>2</v>
      </c>
      <c r="Z20" s="72">
        <f>VLOOKUP('Physical Effects - Rationale'!AW21,'Physical Effects - Numerical'!$A$3:$B$13,2,FALSE)</f>
        <v>2</v>
      </c>
      <c r="AA20" s="72">
        <f>VLOOKUP('Physical Effects - Rationale'!AY21,'Physical Effects - Numerical'!$A$3:$B$13,2,FALSE)</f>
        <v>2</v>
      </c>
      <c r="AB20" s="72">
        <f>VLOOKUP('Physical Effects - Rationale'!BA21,'Physical Effects - Numerical'!$A$3:$B$13,2,FALSE)</f>
        <v>0</v>
      </c>
      <c r="AC20" s="72">
        <f>VLOOKUP('Physical Effects - Rationale'!BC21,'Physical Effects - Numerical'!$A$3:$B$13,2,FALSE)</f>
        <v>0</v>
      </c>
      <c r="AD20" s="72">
        <f>VLOOKUP('Physical Effects - Rationale'!BE21,'Physical Effects - Numerical'!$A$3:$B$13,2,FALSE)</f>
        <v>0</v>
      </c>
      <c r="AE20" s="72">
        <f>VLOOKUP('Physical Effects - Rationale'!BG21,'Physical Effects - Numerical'!$A$3:$B$13,2,FALSE)</f>
        <v>0</v>
      </c>
      <c r="AF20" s="72">
        <f>VLOOKUP('Physical Effects - Rationale'!BI21,'Physical Effects - Numerical'!$A$3:$B$13,2,FALSE)</f>
        <v>0</v>
      </c>
      <c r="AG20" s="72">
        <f>VLOOKUP('Physical Effects - Rationale'!BK21,'Physical Effects - Numerical'!$A$3:$B$13,2,FALSE)</f>
        <v>0</v>
      </c>
      <c r="AH20" s="72">
        <f>VLOOKUP('Physical Effects - Rationale'!BM21,'Physical Effects - Numerical'!$A$3:$B$13,2,FALSE)</f>
        <v>0</v>
      </c>
      <c r="AI20" s="72">
        <f>VLOOKUP('Physical Effects - Rationale'!BO21,'Physical Effects - Numerical'!$A$3:$B$13,2,FALSE)</f>
        <v>0</v>
      </c>
      <c r="AJ20" s="72">
        <f>VLOOKUP('Physical Effects - Rationale'!BQ21,'Physical Effects - Numerical'!$A$3:$B$13,2,FALSE)</f>
        <v>1</v>
      </c>
      <c r="AK20" s="72">
        <f>VLOOKUP('Physical Effects - Rationale'!BS21,'Physical Effects - Numerical'!$A$3:$B$13,2,FALSE)</f>
        <v>1</v>
      </c>
      <c r="AL20" s="72">
        <f>VLOOKUP('Physical Effects - Rationale'!BU21,'Physical Effects - Numerical'!$A$3:$B$13,2,FALSE)</f>
        <v>1</v>
      </c>
      <c r="AM20" s="72">
        <f>VLOOKUP('Physical Effects - Rationale'!BW21,'Physical Effects - Numerical'!$A$3:$B$13,2,FALSE)</f>
        <v>3</v>
      </c>
      <c r="AN20" s="72">
        <f>VLOOKUP('Physical Effects - Rationale'!BY21,'Physical Effects - Numerical'!$A$3:$B$13,2,FALSE)</f>
        <v>1</v>
      </c>
      <c r="AO20" s="72">
        <f>VLOOKUP('Physical Effects - Rationale'!CA21,'Physical Effects - Numerical'!$A$3:$B$13,2,FALSE)</f>
        <v>1</v>
      </c>
      <c r="AP20" s="72">
        <f>VLOOKUP('Physical Effects - Rationale'!CC21,'Physical Effects - Numerical'!$A$3:$B$13,2,FALSE)</f>
        <v>0</v>
      </c>
      <c r="AQ20" s="72">
        <f>VLOOKUP('Physical Effects - Rationale'!CE21,'Physical Effects - Numerical'!$A$3:$B$13,2,FALSE)</f>
        <v>0</v>
      </c>
      <c r="AR20" s="72">
        <f>VLOOKUP('Physical Effects - Rationale'!CG21,'Physical Effects - Numerical'!$A$3:$B$13,2,FALSE)</f>
        <v>0</v>
      </c>
      <c r="AS20" s="72">
        <f>VLOOKUP('Physical Effects - Rationale'!CI21,'Physical Effects - Numerical'!$A$3:$B$13,2,FALSE)</f>
        <v>0</v>
      </c>
      <c r="AT20" s="72">
        <f>VLOOKUP('Physical Effects - Rationale'!CK21,'Physical Effects - Numerical'!$A$3:$B$13,2,FALSE)</f>
        <v>0</v>
      </c>
      <c r="AU20" s="72">
        <f>VLOOKUP('Physical Effects - Rationale'!CM21,'Physical Effects - Numerical'!$A$3:$B$13,2,FALSE)</f>
        <v>0</v>
      </c>
      <c r="AV20" s="72">
        <f>VLOOKUP('Physical Effects - Rationale'!CO21,'Physical Effects - Numerical'!$A$3:$B$13,2,FALSE)</f>
        <v>0</v>
      </c>
      <c r="AW20" s="72">
        <f>VLOOKUP('Physical Effects - Rationale'!CQ21,'Physical Effects - Numerical'!$A$3:$B$13,2,FALSE)</f>
        <v>0</v>
      </c>
      <c r="AX20" s="72">
        <f>VLOOKUP('Physical Effects - Rationale'!CS21,'Physical Effects - Numerical'!$A$3:$B$13,2,FALSE)</f>
        <v>0</v>
      </c>
      <c r="AY20" s="84">
        <f>VLOOKUP('Physical Effects - Rationale'!CU21,'Physical Effects - Numerical'!$A$3:$B$13,2,FALSE)</f>
        <v>2</v>
      </c>
    </row>
    <row r="21" spans="3:51">
      <c r="C21" s="83" t="s">
        <v>366</v>
      </c>
      <c r="D21" s="75">
        <v>327</v>
      </c>
      <c r="E21" s="73">
        <f>VLOOKUP('Physical Effects - Rationale'!G22,'Physical Effects - Numerical'!$A$3:$B$13,2,FALSE)</f>
        <v>4</v>
      </c>
      <c r="F21" s="72">
        <f>VLOOKUP('Physical Effects - Rationale'!I22,'Physical Effects - Numerical'!$A$3:$B$13,2,FALSE)</f>
        <v>4</v>
      </c>
      <c r="G21" s="72">
        <f>VLOOKUP('Physical Effects - Rationale'!K22,'Physical Effects - Numerical'!$A$3:$B$13,2,FALSE)</f>
        <v>2</v>
      </c>
      <c r="H21" s="72">
        <f>VLOOKUP('Physical Effects - Rationale'!M22,'Physical Effects - Numerical'!$A$3:$B$13,2,FALSE)</f>
        <v>1</v>
      </c>
      <c r="I21" s="72">
        <f>VLOOKUP('Physical Effects - Rationale'!O22,'Physical Effects - Numerical'!$A$3:$B$13,2,FALSE)</f>
        <v>2</v>
      </c>
      <c r="J21" s="72">
        <f>VLOOKUP('Physical Effects - Rationale'!Q22,'Physical Effects - Numerical'!$A$3:$B$13,2,FALSE)</f>
        <v>0</v>
      </c>
      <c r="K21" s="72">
        <f>VLOOKUP('Physical Effects - Rationale'!S22,'Physical Effects - Numerical'!$A$3:$B$13,2,FALSE)</f>
        <v>3</v>
      </c>
      <c r="L21" s="72">
        <f>VLOOKUP('Physical Effects - Rationale'!U22,'Physical Effects - Numerical'!$A$3:$B$13,2,FALSE)</f>
        <v>4</v>
      </c>
      <c r="M21" s="72">
        <f>VLOOKUP('Physical Effects - Rationale'!W22,'Physical Effects - Numerical'!$A$3:$B$13,2,FALSE)</f>
        <v>1</v>
      </c>
      <c r="N21" s="72">
        <f>VLOOKUP('Physical Effects - Rationale'!Y22,'Physical Effects - Numerical'!$A$3:$B$13,2,FALSE)</f>
        <v>2</v>
      </c>
      <c r="O21" s="72">
        <f>VLOOKUP('Physical Effects - Rationale'!AA22,'Physical Effects - Numerical'!$A$3:$B$13,2,FALSE)</f>
        <v>4</v>
      </c>
      <c r="P21" s="72">
        <f>VLOOKUP('Physical Effects - Rationale'!AC22,'Physical Effects - Numerical'!$A$3:$B$13,2,FALSE)</f>
        <v>1</v>
      </c>
      <c r="Q21" s="72">
        <f>VLOOKUP('Physical Effects - Rationale'!AE22,'Physical Effects - Numerical'!$A$3:$B$13,2,FALSE)</f>
        <v>0</v>
      </c>
      <c r="R21" s="72">
        <f>VLOOKUP('Physical Effects - Rationale'!AG22,'Physical Effects - Numerical'!$A$3:$B$13,2,FALSE)</f>
        <v>1</v>
      </c>
      <c r="S21" s="72">
        <f>VLOOKUP('Physical Effects - Rationale'!AI22,'Physical Effects - Numerical'!$A$3:$B$13,2,FALSE)</f>
        <v>1</v>
      </c>
      <c r="T21" s="72">
        <f>VLOOKUP('Physical Effects - Rationale'!AK22,'Physical Effects - Numerical'!$A$3:$B$13,2,FALSE)</f>
        <v>0</v>
      </c>
      <c r="U21" s="72">
        <f>VLOOKUP('Physical Effects - Rationale'!AM22,'Physical Effects - Numerical'!$A$3:$B$13,2,FALSE)</f>
        <v>0</v>
      </c>
      <c r="V21" s="72">
        <f>VLOOKUP('Physical Effects - Rationale'!AO22,'Physical Effects - Numerical'!$A$3:$B$13,2,FALSE)</f>
        <v>0</v>
      </c>
      <c r="W21" s="72">
        <f>VLOOKUP('Physical Effects - Rationale'!AQ22,'Physical Effects - Numerical'!$A$3:$B$13,2,FALSE)</f>
        <v>0</v>
      </c>
      <c r="X21" s="72">
        <f>VLOOKUP('Physical Effects - Rationale'!AS22,'Physical Effects - Numerical'!$A$3:$B$13,2,FALSE)</f>
        <v>4</v>
      </c>
      <c r="Y21" s="72">
        <f>VLOOKUP('Physical Effects - Rationale'!AU22,'Physical Effects - Numerical'!$A$3:$B$13,2,FALSE)</f>
        <v>4</v>
      </c>
      <c r="Z21" s="72">
        <f>VLOOKUP('Physical Effects - Rationale'!AW22,'Physical Effects - Numerical'!$A$3:$B$13,2,FALSE)</f>
        <v>2</v>
      </c>
      <c r="AA21" s="72">
        <f>VLOOKUP('Physical Effects - Rationale'!AY22,'Physical Effects - Numerical'!$A$3:$B$13,2,FALSE)</f>
        <v>2</v>
      </c>
      <c r="AB21" s="72">
        <f>VLOOKUP('Physical Effects - Rationale'!BA22,'Physical Effects - Numerical'!$A$3:$B$13,2,FALSE)</f>
        <v>4</v>
      </c>
      <c r="AC21" s="72">
        <f>VLOOKUP('Physical Effects - Rationale'!BC22,'Physical Effects - Numerical'!$A$3:$B$13,2,FALSE)</f>
        <v>2</v>
      </c>
      <c r="AD21" s="72">
        <f>VLOOKUP('Physical Effects - Rationale'!BE22,'Physical Effects - Numerical'!$A$3:$B$13,2,FALSE)</f>
        <v>2</v>
      </c>
      <c r="AE21" s="72">
        <f>VLOOKUP('Physical Effects - Rationale'!BG22,'Physical Effects - Numerical'!$A$3:$B$13,2,FALSE)</f>
        <v>0</v>
      </c>
      <c r="AF21" s="72">
        <f>VLOOKUP('Physical Effects - Rationale'!BI22,'Physical Effects - Numerical'!$A$3:$B$13,2,FALSE)</f>
        <v>0</v>
      </c>
      <c r="AG21" s="72">
        <f>VLOOKUP('Physical Effects - Rationale'!BK22,'Physical Effects - Numerical'!$A$3:$B$13,2,FALSE)</f>
        <v>2</v>
      </c>
      <c r="AH21" s="72">
        <f>VLOOKUP('Physical Effects - Rationale'!BM22,'Physical Effects - Numerical'!$A$3:$B$13,2,FALSE)</f>
        <v>2</v>
      </c>
      <c r="AI21" s="72">
        <f>VLOOKUP('Physical Effects - Rationale'!BO22,'Physical Effects - Numerical'!$A$3:$B$13,2,FALSE)</f>
        <v>0</v>
      </c>
      <c r="AJ21" s="72">
        <f>VLOOKUP('Physical Effects - Rationale'!BQ22,'Physical Effects - Numerical'!$A$3:$B$13,2,FALSE)</f>
        <v>4</v>
      </c>
      <c r="AK21" s="72">
        <f>VLOOKUP('Physical Effects - Rationale'!BS22,'Physical Effects - Numerical'!$A$3:$B$13,2,FALSE)</f>
        <v>4</v>
      </c>
      <c r="AL21" s="72">
        <f>VLOOKUP('Physical Effects - Rationale'!BU22,'Physical Effects - Numerical'!$A$3:$B$13,2,FALSE)</f>
        <v>1</v>
      </c>
      <c r="AM21" s="72">
        <f>VLOOKUP('Physical Effects - Rationale'!BW22,'Physical Effects - Numerical'!$A$3:$B$13,2,FALSE)</f>
        <v>0</v>
      </c>
      <c r="AN21" s="72">
        <f>VLOOKUP('Physical Effects - Rationale'!BY22,'Physical Effects - Numerical'!$A$3:$B$13,2,FALSE)</f>
        <v>1</v>
      </c>
      <c r="AO21" s="72">
        <f>VLOOKUP('Physical Effects - Rationale'!CA22,'Physical Effects - Numerical'!$A$3:$B$13,2,FALSE)</f>
        <v>4</v>
      </c>
      <c r="AP21" s="72">
        <f>VLOOKUP('Physical Effects - Rationale'!CC22,'Physical Effects - Numerical'!$A$3:$B$13,2,FALSE)</f>
        <v>4</v>
      </c>
      <c r="AQ21" s="72">
        <f>VLOOKUP('Physical Effects - Rationale'!CE22,'Physical Effects - Numerical'!$A$3:$B$13,2,FALSE)</f>
        <v>4</v>
      </c>
      <c r="AR21" s="72">
        <f>VLOOKUP('Physical Effects - Rationale'!CG22,'Physical Effects - Numerical'!$A$3:$B$13,2,FALSE)</f>
        <v>0</v>
      </c>
      <c r="AS21" s="72">
        <f>VLOOKUP('Physical Effects - Rationale'!CI22,'Physical Effects - Numerical'!$A$3:$B$13,2,FALSE)</f>
        <v>0</v>
      </c>
      <c r="AT21" s="72">
        <f>VLOOKUP('Physical Effects - Rationale'!CK22,'Physical Effects - Numerical'!$A$3:$B$13,2,FALSE)</f>
        <v>0</v>
      </c>
      <c r="AU21" s="72">
        <f>VLOOKUP('Physical Effects - Rationale'!CM22,'Physical Effects - Numerical'!$A$3:$B$13,2,FALSE)</f>
        <v>0</v>
      </c>
      <c r="AV21" s="72">
        <f>VLOOKUP('Physical Effects - Rationale'!CO22,'Physical Effects - Numerical'!$A$3:$B$13,2,FALSE)</f>
        <v>3</v>
      </c>
      <c r="AW21" s="72">
        <f>VLOOKUP('Physical Effects - Rationale'!CQ22,'Physical Effects - Numerical'!$A$3:$B$13,2,FALSE)</f>
        <v>1</v>
      </c>
      <c r="AX21" s="72">
        <f>VLOOKUP('Physical Effects - Rationale'!CS22,'Physical Effects - Numerical'!$A$3:$B$13,2,FALSE)</f>
        <v>0</v>
      </c>
      <c r="AY21" s="84">
        <f>VLOOKUP('Physical Effects - Rationale'!CU22,'Physical Effects - Numerical'!$A$3:$B$13,2,FALSE)</f>
        <v>0</v>
      </c>
    </row>
    <row r="22" spans="3:51">
      <c r="C22" s="83" t="s">
        <v>399</v>
      </c>
      <c r="D22" s="75">
        <v>328</v>
      </c>
      <c r="E22" s="73">
        <f>VLOOKUP('Physical Effects - Rationale'!G23,'Physical Effects - Numerical'!$A$3:$B$13,2,FALSE)</f>
        <v>4</v>
      </c>
      <c r="F22" s="72">
        <f>VLOOKUP('Physical Effects - Rationale'!I23,'Physical Effects - Numerical'!$A$3:$B$13,2,FALSE)</f>
        <v>4</v>
      </c>
      <c r="G22" s="72">
        <f>VLOOKUP('Physical Effects - Rationale'!K23,'Physical Effects - Numerical'!$A$3:$B$13,2,FALSE)</f>
        <v>1</v>
      </c>
      <c r="H22" s="72">
        <f>VLOOKUP('Physical Effects - Rationale'!M23,'Physical Effects - Numerical'!$A$3:$B$13,2,FALSE)</f>
        <v>0</v>
      </c>
      <c r="I22" s="72">
        <f>VLOOKUP('Physical Effects - Rationale'!O23,'Physical Effects - Numerical'!$A$3:$B$13,2,FALSE)</f>
        <v>0</v>
      </c>
      <c r="J22" s="72">
        <f>VLOOKUP('Physical Effects - Rationale'!Q23,'Physical Effects - Numerical'!$A$3:$B$13,2,FALSE)</f>
        <v>0</v>
      </c>
      <c r="K22" s="72">
        <f>VLOOKUP('Physical Effects - Rationale'!S23,'Physical Effects - Numerical'!$A$3:$B$13,2,FALSE)</f>
        <v>1</v>
      </c>
      <c r="L22" s="72">
        <f>VLOOKUP('Physical Effects - Rationale'!U23,'Physical Effects - Numerical'!$A$3:$B$13,2,FALSE)</f>
        <v>4</v>
      </c>
      <c r="M22" s="72">
        <f>VLOOKUP('Physical Effects - Rationale'!W23,'Physical Effects - Numerical'!$A$3:$B$13,2,FALSE)</f>
        <v>1</v>
      </c>
      <c r="N22" s="72">
        <f>VLOOKUP('Physical Effects - Rationale'!Y23,'Physical Effects - Numerical'!$A$3:$B$13,2,FALSE)</f>
        <v>1</v>
      </c>
      <c r="O22" s="72">
        <f>VLOOKUP('Physical Effects - Rationale'!AA23,'Physical Effects - Numerical'!$A$3:$B$13,2,FALSE)</f>
        <v>3</v>
      </c>
      <c r="P22" s="72">
        <f>VLOOKUP('Physical Effects - Rationale'!AC23,'Physical Effects - Numerical'!$A$3:$B$13,2,FALSE)</f>
        <v>1</v>
      </c>
      <c r="Q22" s="72">
        <f>VLOOKUP('Physical Effects - Rationale'!AE23,'Physical Effects - Numerical'!$A$3:$B$13,2,FALSE)</f>
        <v>0</v>
      </c>
      <c r="R22" s="72">
        <f>VLOOKUP('Physical Effects - Rationale'!AG23,'Physical Effects - Numerical'!$A$3:$B$13,2,FALSE)</f>
        <v>1</v>
      </c>
      <c r="S22" s="72">
        <f>VLOOKUP('Physical Effects - Rationale'!AI23,'Physical Effects - Numerical'!$A$3:$B$13,2,FALSE)</f>
        <v>0</v>
      </c>
      <c r="T22" s="72">
        <f>VLOOKUP('Physical Effects - Rationale'!AK23,'Physical Effects - Numerical'!$A$3:$B$13,2,FALSE)</f>
        <v>3</v>
      </c>
      <c r="U22" s="72">
        <f>VLOOKUP('Physical Effects - Rationale'!AM23,'Physical Effects - Numerical'!$A$3:$B$13,2,FALSE)</f>
        <v>0</v>
      </c>
      <c r="V22" s="72">
        <f>VLOOKUP('Physical Effects - Rationale'!AO23,'Physical Effects - Numerical'!$A$3:$B$13,2,FALSE)</f>
        <v>0</v>
      </c>
      <c r="W22" s="72">
        <f>VLOOKUP('Physical Effects - Rationale'!AQ23,'Physical Effects - Numerical'!$A$3:$B$13,2,FALSE)</f>
        <v>1</v>
      </c>
      <c r="X22" s="72">
        <f>VLOOKUP('Physical Effects - Rationale'!AS23,'Physical Effects - Numerical'!$A$3:$B$13,2,FALSE)</f>
        <v>3</v>
      </c>
      <c r="Y22" s="72">
        <f>VLOOKUP('Physical Effects - Rationale'!AU23,'Physical Effects - Numerical'!$A$3:$B$13,2,FALSE)</f>
        <v>3</v>
      </c>
      <c r="Z22" s="72">
        <f>VLOOKUP('Physical Effects - Rationale'!AW23,'Physical Effects - Numerical'!$A$3:$B$13,2,FALSE)</f>
        <v>1</v>
      </c>
      <c r="AA22" s="72">
        <f>VLOOKUP('Physical Effects - Rationale'!AY23,'Physical Effects - Numerical'!$A$3:$B$13,2,FALSE)</f>
        <v>0</v>
      </c>
      <c r="AB22" s="72">
        <f>VLOOKUP('Physical Effects - Rationale'!BA23,'Physical Effects - Numerical'!$A$3:$B$13,2,FALSE)</f>
        <v>3</v>
      </c>
      <c r="AC22" s="72">
        <f>VLOOKUP('Physical Effects - Rationale'!BC23,'Physical Effects - Numerical'!$A$3:$B$13,2,FALSE)</f>
        <v>2</v>
      </c>
      <c r="AD22" s="72">
        <f>VLOOKUP('Physical Effects - Rationale'!BE23,'Physical Effects - Numerical'!$A$3:$B$13,2,FALSE)</f>
        <v>2</v>
      </c>
      <c r="AE22" s="72">
        <f>VLOOKUP('Physical Effects - Rationale'!BG23,'Physical Effects - Numerical'!$A$3:$B$13,2,FALSE)</f>
        <v>0</v>
      </c>
      <c r="AF22" s="72">
        <f>VLOOKUP('Physical Effects - Rationale'!BI23,'Physical Effects - Numerical'!$A$3:$B$13,2,FALSE)</f>
        <v>0</v>
      </c>
      <c r="AG22" s="72">
        <f>VLOOKUP('Physical Effects - Rationale'!BK23,'Physical Effects - Numerical'!$A$3:$B$13,2,FALSE)</f>
        <v>1</v>
      </c>
      <c r="AH22" s="72">
        <f>VLOOKUP('Physical Effects - Rationale'!BM23,'Physical Effects - Numerical'!$A$3:$B$13,2,FALSE)</f>
        <v>1</v>
      </c>
      <c r="AI22" s="72">
        <f>VLOOKUP('Physical Effects - Rationale'!BO23,'Physical Effects - Numerical'!$A$3:$B$13,2,FALSE)</f>
        <v>0</v>
      </c>
      <c r="AJ22" s="72">
        <f>VLOOKUP('Physical Effects - Rationale'!BQ23,'Physical Effects - Numerical'!$A$3:$B$13,2,FALSE)</f>
        <v>1</v>
      </c>
      <c r="AK22" s="72">
        <f>VLOOKUP('Physical Effects - Rationale'!BS23,'Physical Effects - Numerical'!$A$3:$B$13,2,FALSE)</f>
        <v>1</v>
      </c>
      <c r="AL22" s="72">
        <f>VLOOKUP('Physical Effects - Rationale'!BU23,'Physical Effects - Numerical'!$A$3:$B$13,2,FALSE)</f>
        <v>0</v>
      </c>
      <c r="AM22" s="72">
        <f>VLOOKUP('Physical Effects - Rationale'!BW23,'Physical Effects - Numerical'!$A$3:$B$13,2,FALSE)</f>
        <v>0</v>
      </c>
      <c r="AN22" s="72">
        <f>VLOOKUP('Physical Effects - Rationale'!BY23,'Physical Effects - Numerical'!$A$3:$B$13,2,FALSE)</f>
        <v>0</v>
      </c>
      <c r="AO22" s="72">
        <f>VLOOKUP('Physical Effects - Rationale'!CA23,'Physical Effects - Numerical'!$A$3:$B$13,2,FALSE)</f>
        <v>3</v>
      </c>
      <c r="AP22" s="72">
        <f>VLOOKUP('Physical Effects - Rationale'!CC23,'Physical Effects - Numerical'!$A$3:$B$13,2,FALSE)</f>
        <v>4</v>
      </c>
      <c r="AQ22" s="72">
        <f>VLOOKUP('Physical Effects - Rationale'!CE23,'Physical Effects - Numerical'!$A$3:$B$13,2,FALSE)</f>
        <v>1</v>
      </c>
      <c r="AR22" s="72">
        <f>VLOOKUP('Physical Effects - Rationale'!CG23,'Physical Effects - Numerical'!$A$3:$B$13,2,FALSE)</f>
        <v>0</v>
      </c>
      <c r="AS22" s="72">
        <f>VLOOKUP('Physical Effects - Rationale'!CI23,'Physical Effects - Numerical'!$A$3:$B$13,2,FALSE)</f>
        <v>3</v>
      </c>
      <c r="AT22" s="72">
        <f>VLOOKUP('Physical Effects - Rationale'!CK23,'Physical Effects - Numerical'!$A$3:$B$13,2,FALSE)</f>
        <v>0</v>
      </c>
      <c r="AU22" s="72">
        <f>VLOOKUP('Physical Effects - Rationale'!CM23,'Physical Effects - Numerical'!$A$3:$B$13,2,FALSE)</f>
        <v>0</v>
      </c>
      <c r="AV22" s="72">
        <f>VLOOKUP('Physical Effects - Rationale'!CO23,'Physical Effects - Numerical'!$A$3:$B$13,2,FALSE)</f>
        <v>1</v>
      </c>
      <c r="AW22" s="72">
        <f>VLOOKUP('Physical Effects - Rationale'!CQ23,'Physical Effects - Numerical'!$A$3:$B$13,2,FALSE)</f>
        <v>0</v>
      </c>
      <c r="AX22" s="72">
        <f>VLOOKUP('Physical Effects - Rationale'!CS23,'Physical Effects - Numerical'!$A$3:$B$13,2,FALSE)</f>
        <v>0</v>
      </c>
      <c r="AY22" s="84">
        <f>VLOOKUP('Physical Effects - Rationale'!CU23,'Physical Effects - Numerical'!$A$3:$B$13,2,FALSE)</f>
        <v>2</v>
      </c>
    </row>
    <row r="23" spans="3:51">
      <c r="C23" s="83" t="s">
        <v>427</v>
      </c>
      <c r="D23" s="75">
        <v>656</v>
      </c>
      <c r="E23" s="73">
        <f>VLOOKUP('Physical Effects - Rationale'!G24,'Physical Effects - Numerical'!$A$3:$B$13,2,FALSE)</f>
        <v>0</v>
      </c>
      <c r="F23" s="72">
        <f>VLOOKUP('Physical Effects - Rationale'!I24,'Physical Effects - Numerical'!$A$3:$B$13,2,FALSE)</f>
        <v>0</v>
      </c>
      <c r="G23" s="72">
        <f>VLOOKUP('Physical Effects - Rationale'!K24,'Physical Effects - Numerical'!$A$3:$B$13,2,FALSE)</f>
        <v>0</v>
      </c>
      <c r="H23" s="72">
        <f>VLOOKUP('Physical Effects - Rationale'!M24,'Physical Effects - Numerical'!$A$3:$B$13,2,FALSE)</f>
        <v>0</v>
      </c>
      <c r="I23" s="72">
        <f>VLOOKUP('Physical Effects - Rationale'!O24,'Physical Effects - Numerical'!$A$3:$B$13,2,FALSE)</f>
        <v>0</v>
      </c>
      <c r="J23" s="72">
        <f>VLOOKUP('Physical Effects - Rationale'!Q24,'Physical Effects - Numerical'!$A$3:$B$13,2,FALSE)</f>
        <v>0</v>
      </c>
      <c r="K23" s="72">
        <f>VLOOKUP('Physical Effects - Rationale'!S24,'Physical Effects - Numerical'!$A$3:$B$13,2,FALSE)</f>
        <v>0</v>
      </c>
      <c r="L23" s="72">
        <f>VLOOKUP('Physical Effects - Rationale'!U24,'Physical Effects - Numerical'!$A$3:$B$13,2,FALSE)</f>
        <v>0</v>
      </c>
      <c r="M23" s="72">
        <f>VLOOKUP('Physical Effects - Rationale'!W24,'Physical Effects - Numerical'!$A$3:$B$13,2,FALSE)</f>
        <v>0</v>
      </c>
      <c r="N23" s="72">
        <f>VLOOKUP('Physical Effects - Rationale'!Y24,'Physical Effects - Numerical'!$A$3:$B$13,2,FALSE)</f>
        <v>0</v>
      </c>
      <c r="O23" s="72">
        <f>VLOOKUP('Physical Effects - Rationale'!AA24,'Physical Effects - Numerical'!$A$3:$B$13,2,FALSE)</f>
        <v>0</v>
      </c>
      <c r="P23" s="72">
        <f>VLOOKUP('Physical Effects - Rationale'!AC24,'Physical Effects - Numerical'!$A$3:$B$13,2,FALSE)</f>
        <v>1</v>
      </c>
      <c r="Q23" s="72">
        <f>VLOOKUP('Physical Effects - Rationale'!AE24,'Physical Effects - Numerical'!$A$3:$B$13,2,FALSE)</f>
        <v>0</v>
      </c>
      <c r="R23" s="72">
        <f>VLOOKUP('Physical Effects - Rationale'!AG24,'Physical Effects - Numerical'!$A$3:$B$13,2,FALSE)</f>
        <v>0</v>
      </c>
      <c r="S23" s="72">
        <f>VLOOKUP('Physical Effects - Rationale'!AI24,'Physical Effects - Numerical'!$A$3:$B$13,2,FALSE)</f>
        <v>0</v>
      </c>
      <c r="T23" s="72">
        <f>VLOOKUP('Physical Effects - Rationale'!AK24,'Physical Effects - Numerical'!$A$3:$B$13,2,FALSE)</f>
        <v>0</v>
      </c>
      <c r="U23" s="72">
        <f>VLOOKUP('Physical Effects - Rationale'!AM24,'Physical Effects - Numerical'!$A$3:$B$13,2,FALSE)</f>
        <v>-1</v>
      </c>
      <c r="V23" s="72">
        <f>VLOOKUP('Physical Effects - Rationale'!AO24,'Physical Effects - Numerical'!$A$3:$B$13,2,FALSE)</f>
        <v>0</v>
      </c>
      <c r="W23" s="72">
        <f>VLOOKUP('Physical Effects - Rationale'!AQ24,'Physical Effects - Numerical'!$A$3:$B$13,2,FALSE)</f>
        <v>0</v>
      </c>
      <c r="X23" s="72">
        <f>VLOOKUP('Physical Effects - Rationale'!AS24,'Physical Effects - Numerical'!$A$3:$B$13,2,FALSE)</f>
        <v>4</v>
      </c>
      <c r="Y23" s="72">
        <f>VLOOKUP('Physical Effects - Rationale'!AU24,'Physical Effects - Numerical'!$A$3:$B$13,2,FALSE)</f>
        <v>1</v>
      </c>
      <c r="Z23" s="72">
        <f>VLOOKUP('Physical Effects - Rationale'!AW24,'Physical Effects - Numerical'!$A$3:$B$13,2,FALSE)</f>
        <v>4</v>
      </c>
      <c r="AA23" s="72">
        <f>VLOOKUP('Physical Effects - Rationale'!AY24,'Physical Effects - Numerical'!$A$3:$B$13,2,FALSE)</f>
        <v>3</v>
      </c>
      <c r="AB23" s="72">
        <f>VLOOKUP('Physical Effects - Rationale'!BA24,'Physical Effects - Numerical'!$A$3:$B$13,2,FALSE)</f>
        <v>5</v>
      </c>
      <c r="AC23" s="72">
        <f>VLOOKUP('Physical Effects - Rationale'!BC24,'Physical Effects - Numerical'!$A$3:$B$13,2,FALSE)</f>
        <v>2</v>
      </c>
      <c r="AD23" s="72">
        <f>VLOOKUP('Physical Effects - Rationale'!BE24,'Physical Effects - Numerical'!$A$3:$B$13,2,FALSE)</f>
        <v>1</v>
      </c>
      <c r="AE23" s="72">
        <f>VLOOKUP('Physical Effects - Rationale'!BG24,'Physical Effects - Numerical'!$A$3:$B$13,2,FALSE)</f>
        <v>4</v>
      </c>
      <c r="AF23" s="72">
        <f>VLOOKUP('Physical Effects - Rationale'!BI24,'Physical Effects - Numerical'!$A$3:$B$13,2,FALSE)</f>
        <v>1</v>
      </c>
      <c r="AG23" s="72">
        <f>VLOOKUP('Physical Effects - Rationale'!BK24,'Physical Effects - Numerical'!$A$3:$B$13,2,FALSE)</f>
        <v>1</v>
      </c>
      <c r="AH23" s="72">
        <f>VLOOKUP('Physical Effects - Rationale'!BM24,'Physical Effects - Numerical'!$A$3:$B$13,2,FALSE)</f>
        <v>1</v>
      </c>
      <c r="AI23" s="72">
        <f>VLOOKUP('Physical Effects - Rationale'!BO24,'Physical Effects - Numerical'!$A$3:$B$13,2,FALSE)</f>
        <v>0</v>
      </c>
      <c r="AJ23" s="72">
        <f>VLOOKUP('Physical Effects - Rationale'!BQ24,'Physical Effects - Numerical'!$A$3:$B$13,2,FALSE)</f>
        <v>0</v>
      </c>
      <c r="AK23" s="72">
        <f>VLOOKUP('Physical Effects - Rationale'!BS24,'Physical Effects - Numerical'!$A$3:$B$13,2,FALSE)</f>
        <v>1</v>
      </c>
      <c r="AL23" s="72">
        <f>VLOOKUP('Physical Effects - Rationale'!BU24,'Physical Effects - Numerical'!$A$3:$B$13,2,FALSE)</f>
        <v>0</v>
      </c>
      <c r="AM23" s="72">
        <f>VLOOKUP('Physical Effects - Rationale'!BW24,'Physical Effects - Numerical'!$A$3:$B$13,2,FALSE)</f>
        <v>-1</v>
      </c>
      <c r="AN23" s="72">
        <f>VLOOKUP('Physical Effects - Rationale'!BY24,'Physical Effects - Numerical'!$A$3:$B$13,2,FALSE)</f>
        <v>0</v>
      </c>
      <c r="AO23" s="72">
        <f>VLOOKUP('Physical Effects - Rationale'!CA24,'Physical Effects - Numerical'!$A$3:$B$13,2,FALSE)</f>
        <v>-2</v>
      </c>
      <c r="AP23" s="72">
        <f>VLOOKUP('Physical Effects - Rationale'!CC24,'Physical Effects - Numerical'!$A$3:$B$13,2,FALSE)</f>
        <v>0</v>
      </c>
      <c r="AQ23" s="72">
        <f>VLOOKUP('Physical Effects - Rationale'!CE24,'Physical Effects - Numerical'!$A$3:$B$13,2,FALSE)</f>
        <v>4</v>
      </c>
      <c r="AR23" s="72">
        <f>VLOOKUP('Physical Effects - Rationale'!CG24,'Physical Effects - Numerical'!$A$3:$B$13,2,FALSE)</f>
        <v>0</v>
      </c>
      <c r="AS23" s="72">
        <f>VLOOKUP('Physical Effects - Rationale'!CI24,'Physical Effects - Numerical'!$A$3:$B$13,2,FALSE)</f>
        <v>0</v>
      </c>
      <c r="AT23" s="72">
        <f>VLOOKUP('Physical Effects - Rationale'!CK24,'Physical Effects - Numerical'!$A$3:$B$13,2,FALSE)</f>
        <v>0</v>
      </c>
      <c r="AU23" s="72">
        <f>VLOOKUP('Physical Effects - Rationale'!CM24,'Physical Effects - Numerical'!$A$3:$B$13,2,FALSE)</f>
        <v>0</v>
      </c>
      <c r="AV23" s="72">
        <f>VLOOKUP('Physical Effects - Rationale'!CO24,'Physical Effects - Numerical'!$A$3:$B$13,2,FALSE)</f>
        <v>0</v>
      </c>
      <c r="AW23" s="72">
        <f>VLOOKUP('Physical Effects - Rationale'!CQ24,'Physical Effects - Numerical'!$A$3:$B$13,2,FALSE)</f>
        <v>0</v>
      </c>
      <c r="AX23" s="72">
        <f>VLOOKUP('Physical Effects - Rationale'!CS24,'Physical Effects - Numerical'!$A$3:$B$13,2,FALSE)</f>
        <v>0</v>
      </c>
      <c r="AY23" s="84">
        <f>VLOOKUP('Physical Effects - Rationale'!CU24,'Physical Effects - Numerical'!$A$3:$B$13,2,FALSE)</f>
        <v>0</v>
      </c>
    </row>
    <row r="24" spans="3:51">
      <c r="C24" s="83" t="s">
        <v>444</v>
      </c>
      <c r="D24" s="75">
        <v>332</v>
      </c>
      <c r="E24" s="73">
        <f>VLOOKUP('Physical Effects - Rationale'!G25,'Physical Effects - Numerical'!$A$3:$B$13,2,FALSE)</f>
        <v>3</v>
      </c>
      <c r="F24" s="72">
        <f>VLOOKUP('Physical Effects - Rationale'!I25,'Physical Effects - Numerical'!$A$3:$B$13,2,FALSE)</f>
        <v>0</v>
      </c>
      <c r="G24" s="72">
        <f>VLOOKUP('Physical Effects - Rationale'!K25,'Physical Effects - Numerical'!$A$3:$B$13,2,FALSE)</f>
        <v>1</v>
      </c>
      <c r="H24" s="72">
        <f>VLOOKUP('Physical Effects - Rationale'!M25,'Physical Effects - Numerical'!$A$3:$B$13,2,FALSE)</f>
        <v>0</v>
      </c>
      <c r="I24" s="72">
        <f>VLOOKUP('Physical Effects - Rationale'!O25,'Physical Effects - Numerical'!$A$3:$B$13,2,FALSE)</f>
        <v>0</v>
      </c>
      <c r="J24" s="72">
        <f>VLOOKUP('Physical Effects - Rationale'!Q25,'Physical Effects - Numerical'!$A$3:$B$13,2,FALSE)</f>
        <v>0</v>
      </c>
      <c r="K24" s="72">
        <f>VLOOKUP('Physical Effects - Rationale'!S25,'Physical Effects - Numerical'!$A$3:$B$13,2,FALSE)</f>
        <v>0</v>
      </c>
      <c r="L24" s="72">
        <f>VLOOKUP('Physical Effects - Rationale'!U25,'Physical Effects - Numerical'!$A$3:$B$13,2,FALSE)</f>
        <v>1</v>
      </c>
      <c r="M24" s="72">
        <f>VLOOKUP('Physical Effects - Rationale'!W25,'Physical Effects - Numerical'!$A$3:$B$13,2,FALSE)</f>
        <v>0</v>
      </c>
      <c r="N24" s="72">
        <f>VLOOKUP('Physical Effects - Rationale'!Y25,'Physical Effects - Numerical'!$A$3:$B$13,2,FALSE)</f>
        <v>0</v>
      </c>
      <c r="O24" s="72">
        <f>VLOOKUP('Physical Effects - Rationale'!AA25,'Physical Effects - Numerical'!$A$3:$B$13,2,FALSE)</f>
        <v>0</v>
      </c>
      <c r="P24" s="72">
        <f>VLOOKUP('Physical Effects - Rationale'!AC25,'Physical Effects - Numerical'!$A$3:$B$13,2,FALSE)</f>
        <v>1</v>
      </c>
      <c r="Q24" s="72">
        <f>VLOOKUP('Physical Effects - Rationale'!AE25,'Physical Effects - Numerical'!$A$3:$B$13,2,FALSE)</f>
        <v>0</v>
      </c>
      <c r="R24" s="72">
        <f>VLOOKUP('Physical Effects - Rationale'!AG25,'Physical Effects - Numerical'!$A$3:$B$13,2,FALSE)</f>
        <v>-1</v>
      </c>
      <c r="S24" s="72">
        <f>VLOOKUP('Physical Effects - Rationale'!AI25,'Physical Effects - Numerical'!$A$3:$B$13,2,FALSE)</f>
        <v>0</v>
      </c>
      <c r="T24" s="72">
        <f>VLOOKUP('Physical Effects - Rationale'!AK25,'Physical Effects - Numerical'!$A$3:$B$13,2,FALSE)</f>
        <v>0</v>
      </c>
      <c r="U24" s="72">
        <f>VLOOKUP('Physical Effects - Rationale'!AM25,'Physical Effects - Numerical'!$A$3:$B$13,2,FALSE)</f>
        <v>0</v>
      </c>
      <c r="V24" s="72">
        <f>VLOOKUP('Physical Effects - Rationale'!AO25,'Physical Effects - Numerical'!$A$3:$B$13,2,FALSE)</f>
        <v>0</v>
      </c>
      <c r="W24" s="72">
        <f>VLOOKUP('Physical Effects - Rationale'!AQ25,'Physical Effects - Numerical'!$A$3:$B$13,2,FALSE)</f>
        <v>0</v>
      </c>
      <c r="X24" s="72">
        <f>VLOOKUP('Physical Effects - Rationale'!AS25,'Physical Effects - Numerical'!$A$3:$B$13,2,FALSE)</f>
        <v>2</v>
      </c>
      <c r="Y24" s="72">
        <f>VLOOKUP('Physical Effects - Rationale'!AU25,'Physical Effects - Numerical'!$A$3:$B$13,2,FALSE)</f>
        <v>0</v>
      </c>
      <c r="Z24" s="72">
        <f>VLOOKUP('Physical Effects - Rationale'!AW25,'Physical Effects - Numerical'!$A$3:$B$13,2,FALSE)</f>
        <v>1</v>
      </c>
      <c r="AA24" s="72">
        <f>VLOOKUP('Physical Effects - Rationale'!AY25,'Physical Effects - Numerical'!$A$3:$B$13,2,FALSE)</f>
        <v>0</v>
      </c>
      <c r="AB24" s="72">
        <f>VLOOKUP('Physical Effects - Rationale'!BA25,'Physical Effects - Numerical'!$A$3:$B$13,2,FALSE)</f>
        <v>3</v>
      </c>
      <c r="AC24" s="72">
        <f>VLOOKUP('Physical Effects - Rationale'!BC25,'Physical Effects - Numerical'!$A$3:$B$13,2,FALSE)</f>
        <v>2</v>
      </c>
      <c r="AD24" s="72">
        <f>VLOOKUP('Physical Effects - Rationale'!BE25,'Physical Effects - Numerical'!$A$3:$B$13,2,FALSE)</f>
        <v>0</v>
      </c>
      <c r="AE24" s="72">
        <f>VLOOKUP('Physical Effects - Rationale'!BG25,'Physical Effects - Numerical'!$A$3:$B$13,2,FALSE)</f>
        <v>0</v>
      </c>
      <c r="AF24" s="72">
        <f>VLOOKUP('Physical Effects - Rationale'!BI25,'Physical Effects - Numerical'!$A$3:$B$13,2,FALSE)</f>
        <v>0</v>
      </c>
      <c r="AG24" s="72">
        <f>VLOOKUP('Physical Effects - Rationale'!BK25,'Physical Effects - Numerical'!$A$3:$B$13,2,FALSE)</f>
        <v>1</v>
      </c>
      <c r="AH24" s="72">
        <f>VLOOKUP('Physical Effects - Rationale'!BM25,'Physical Effects - Numerical'!$A$3:$B$13,2,FALSE)</f>
        <v>-1</v>
      </c>
      <c r="AI24" s="72">
        <f>VLOOKUP('Physical Effects - Rationale'!BO25,'Physical Effects - Numerical'!$A$3:$B$13,2,FALSE)</f>
        <v>0</v>
      </c>
      <c r="AJ24" s="72">
        <f>VLOOKUP('Physical Effects - Rationale'!BQ25,'Physical Effects - Numerical'!$A$3:$B$13,2,FALSE)</f>
        <v>1</v>
      </c>
      <c r="AK24" s="72">
        <f>VLOOKUP('Physical Effects - Rationale'!BS25,'Physical Effects - Numerical'!$A$3:$B$13,2,FALSE)</f>
        <v>1</v>
      </c>
      <c r="AL24" s="72">
        <f>VLOOKUP('Physical Effects - Rationale'!BU25,'Physical Effects - Numerical'!$A$3:$B$13,2,FALSE)</f>
        <v>0</v>
      </c>
      <c r="AM24" s="72">
        <f>VLOOKUP('Physical Effects - Rationale'!BW25,'Physical Effects - Numerical'!$A$3:$B$13,2,FALSE)</f>
        <v>0</v>
      </c>
      <c r="AN24" s="72">
        <f>VLOOKUP('Physical Effects - Rationale'!BY25,'Physical Effects - Numerical'!$A$3:$B$13,2,FALSE)</f>
        <v>0</v>
      </c>
      <c r="AO24" s="72">
        <f>VLOOKUP('Physical Effects - Rationale'!CA25,'Physical Effects - Numerical'!$A$3:$B$13,2,FALSE)</f>
        <v>1</v>
      </c>
      <c r="AP24" s="72">
        <f>VLOOKUP('Physical Effects - Rationale'!CC25,'Physical Effects - Numerical'!$A$3:$B$13,2,FALSE)</f>
        <v>1</v>
      </c>
      <c r="AQ24" s="72">
        <f>VLOOKUP('Physical Effects - Rationale'!CE25,'Physical Effects - Numerical'!$A$3:$B$13,2,FALSE)</f>
        <v>2</v>
      </c>
      <c r="AR24" s="72">
        <f>VLOOKUP('Physical Effects - Rationale'!CG25,'Physical Effects - Numerical'!$A$3:$B$13,2,FALSE)</f>
        <v>0</v>
      </c>
      <c r="AS24" s="72">
        <f>VLOOKUP('Physical Effects - Rationale'!CI25,'Physical Effects - Numerical'!$A$3:$B$13,2,FALSE)</f>
        <v>1</v>
      </c>
      <c r="AT24" s="72">
        <f>VLOOKUP('Physical Effects - Rationale'!CK25,'Physical Effects - Numerical'!$A$3:$B$13,2,FALSE)</f>
        <v>0</v>
      </c>
      <c r="AU24" s="72">
        <f>VLOOKUP('Physical Effects - Rationale'!CM25,'Physical Effects - Numerical'!$A$3:$B$13,2,FALSE)</f>
        <v>0</v>
      </c>
      <c r="AV24" s="72">
        <f>VLOOKUP('Physical Effects - Rationale'!CO25,'Physical Effects - Numerical'!$A$3:$B$13,2,FALSE)</f>
        <v>1</v>
      </c>
      <c r="AW24" s="72">
        <f>VLOOKUP('Physical Effects - Rationale'!CQ25,'Physical Effects - Numerical'!$A$3:$B$13,2,FALSE)</f>
        <v>1</v>
      </c>
      <c r="AX24" s="72">
        <f>VLOOKUP('Physical Effects - Rationale'!CS25,'Physical Effects - Numerical'!$A$3:$B$13,2,FALSE)</f>
        <v>0</v>
      </c>
      <c r="AY24" s="84">
        <f>VLOOKUP('Physical Effects - Rationale'!CU25,'Physical Effects - Numerical'!$A$3:$B$13,2,FALSE)</f>
        <v>1</v>
      </c>
    </row>
    <row r="25" spans="3:51">
      <c r="C25" s="83" t="s">
        <v>468</v>
      </c>
      <c r="D25" s="75">
        <v>330</v>
      </c>
      <c r="E25" s="73">
        <f>VLOOKUP('Physical Effects - Rationale'!G26,'Physical Effects - Numerical'!$A$3:$B$13,2,FALSE)</f>
        <v>3</v>
      </c>
      <c r="F25" s="72">
        <f>VLOOKUP('Physical Effects - Rationale'!I26,'Physical Effects - Numerical'!$A$3:$B$13,2,FALSE)</f>
        <v>0</v>
      </c>
      <c r="G25" s="72">
        <f>VLOOKUP('Physical Effects - Rationale'!K26,'Physical Effects - Numerical'!$A$3:$B$13,2,FALSE)</f>
        <v>1</v>
      </c>
      <c r="H25" s="72">
        <f>VLOOKUP('Physical Effects - Rationale'!M26,'Physical Effects - Numerical'!$A$3:$B$13,2,FALSE)</f>
        <v>0</v>
      </c>
      <c r="I25" s="72">
        <f>VLOOKUP('Physical Effects - Rationale'!O26,'Physical Effects - Numerical'!$A$3:$B$13,2,FALSE)</f>
        <v>0</v>
      </c>
      <c r="J25" s="72">
        <f>VLOOKUP('Physical Effects - Rationale'!Q26,'Physical Effects - Numerical'!$A$3:$B$13,2,FALSE)</f>
        <v>0</v>
      </c>
      <c r="K25" s="72">
        <f>VLOOKUP('Physical Effects - Rationale'!S26,'Physical Effects - Numerical'!$A$3:$B$13,2,FALSE)</f>
        <v>0</v>
      </c>
      <c r="L25" s="72">
        <f>VLOOKUP('Physical Effects - Rationale'!U26,'Physical Effects - Numerical'!$A$3:$B$13,2,FALSE)</f>
        <v>1</v>
      </c>
      <c r="M25" s="72">
        <f>VLOOKUP('Physical Effects - Rationale'!W26,'Physical Effects - Numerical'!$A$3:$B$13,2,FALSE)</f>
        <v>0</v>
      </c>
      <c r="N25" s="72">
        <f>VLOOKUP('Physical Effects - Rationale'!Y26,'Physical Effects - Numerical'!$A$3:$B$13,2,FALSE)</f>
        <v>0</v>
      </c>
      <c r="O25" s="72">
        <f>VLOOKUP('Physical Effects - Rationale'!AA26,'Physical Effects - Numerical'!$A$3:$B$13,2,FALSE)</f>
        <v>0</v>
      </c>
      <c r="P25" s="72">
        <f>VLOOKUP('Physical Effects - Rationale'!AC26,'Physical Effects - Numerical'!$A$3:$B$13,2,FALSE)</f>
        <v>1</v>
      </c>
      <c r="Q25" s="72">
        <f>VLOOKUP('Physical Effects - Rationale'!AE26,'Physical Effects - Numerical'!$A$3:$B$13,2,FALSE)</f>
        <v>0</v>
      </c>
      <c r="R25" s="72">
        <f>VLOOKUP('Physical Effects - Rationale'!AG26,'Physical Effects - Numerical'!$A$3:$B$13,2,FALSE)</f>
        <v>-1</v>
      </c>
      <c r="S25" s="72">
        <f>VLOOKUP('Physical Effects - Rationale'!AI26,'Physical Effects - Numerical'!$A$3:$B$13,2,FALSE)</f>
        <v>0</v>
      </c>
      <c r="T25" s="72">
        <f>VLOOKUP('Physical Effects - Rationale'!AK26,'Physical Effects - Numerical'!$A$3:$B$13,2,FALSE)</f>
        <v>1</v>
      </c>
      <c r="U25" s="72">
        <f>VLOOKUP('Physical Effects - Rationale'!AM26,'Physical Effects - Numerical'!$A$3:$B$13,2,FALSE)</f>
        <v>0</v>
      </c>
      <c r="V25" s="72">
        <f>VLOOKUP('Physical Effects - Rationale'!AO26,'Physical Effects - Numerical'!$A$3:$B$13,2,FALSE)</f>
        <v>0</v>
      </c>
      <c r="W25" s="72">
        <f>VLOOKUP('Physical Effects - Rationale'!AQ26,'Physical Effects - Numerical'!$A$3:$B$13,2,FALSE)</f>
        <v>0</v>
      </c>
      <c r="X25" s="72">
        <f>VLOOKUP('Physical Effects - Rationale'!AS26,'Physical Effects - Numerical'!$A$3:$B$13,2,FALSE)</f>
        <v>2</v>
      </c>
      <c r="Y25" s="72">
        <f>VLOOKUP('Physical Effects - Rationale'!AU26,'Physical Effects - Numerical'!$A$3:$B$13,2,FALSE)</f>
        <v>0</v>
      </c>
      <c r="Z25" s="72">
        <f>VLOOKUP('Physical Effects - Rationale'!AW26,'Physical Effects - Numerical'!$A$3:$B$13,2,FALSE)</f>
        <v>1</v>
      </c>
      <c r="AA25" s="72">
        <f>VLOOKUP('Physical Effects - Rationale'!AY26,'Physical Effects - Numerical'!$A$3:$B$13,2,FALSE)</f>
        <v>0</v>
      </c>
      <c r="AB25" s="72">
        <f>VLOOKUP('Physical Effects - Rationale'!BA26,'Physical Effects - Numerical'!$A$3:$B$13,2,FALSE)</f>
        <v>2</v>
      </c>
      <c r="AC25" s="72">
        <f>VLOOKUP('Physical Effects - Rationale'!BC26,'Physical Effects - Numerical'!$A$3:$B$13,2,FALSE)</f>
        <v>1</v>
      </c>
      <c r="AD25" s="72">
        <f>VLOOKUP('Physical Effects - Rationale'!BE26,'Physical Effects - Numerical'!$A$3:$B$13,2,FALSE)</f>
        <v>0</v>
      </c>
      <c r="AE25" s="72">
        <f>VLOOKUP('Physical Effects - Rationale'!BG26,'Physical Effects - Numerical'!$A$3:$B$13,2,FALSE)</f>
        <v>0</v>
      </c>
      <c r="AF25" s="72">
        <f>VLOOKUP('Physical Effects - Rationale'!BI26,'Physical Effects - Numerical'!$A$3:$B$13,2,FALSE)</f>
        <v>0</v>
      </c>
      <c r="AG25" s="72">
        <f>VLOOKUP('Physical Effects - Rationale'!BK26,'Physical Effects - Numerical'!$A$3:$B$13,2,FALSE)</f>
        <v>1</v>
      </c>
      <c r="AH25" s="72">
        <f>VLOOKUP('Physical Effects - Rationale'!BM26,'Physical Effects - Numerical'!$A$3:$B$13,2,FALSE)</f>
        <v>-1</v>
      </c>
      <c r="AI25" s="72">
        <f>VLOOKUP('Physical Effects - Rationale'!BO26,'Physical Effects - Numerical'!$A$3:$B$13,2,FALSE)</f>
        <v>0</v>
      </c>
      <c r="AJ25" s="72">
        <f>VLOOKUP('Physical Effects - Rationale'!BQ26,'Physical Effects - Numerical'!$A$3:$B$13,2,FALSE)</f>
        <v>0</v>
      </c>
      <c r="AK25" s="72">
        <f>VLOOKUP('Physical Effects - Rationale'!BS26,'Physical Effects - Numerical'!$A$3:$B$13,2,FALSE)</f>
        <v>0</v>
      </c>
      <c r="AL25" s="72">
        <f>VLOOKUP('Physical Effects - Rationale'!BU26,'Physical Effects - Numerical'!$A$3:$B$13,2,FALSE)</f>
        <v>0</v>
      </c>
      <c r="AM25" s="72">
        <f>VLOOKUP('Physical Effects - Rationale'!BW26,'Physical Effects - Numerical'!$A$3:$B$13,2,FALSE)</f>
        <v>0</v>
      </c>
      <c r="AN25" s="72">
        <f>VLOOKUP('Physical Effects - Rationale'!BY26,'Physical Effects - Numerical'!$A$3:$B$13,2,FALSE)</f>
        <v>0</v>
      </c>
      <c r="AO25" s="72">
        <f>VLOOKUP('Physical Effects - Rationale'!CA26,'Physical Effects - Numerical'!$A$3:$B$13,2,FALSE)</f>
        <v>0</v>
      </c>
      <c r="AP25" s="72">
        <f>VLOOKUP('Physical Effects - Rationale'!CC26,'Physical Effects - Numerical'!$A$3:$B$13,2,FALSE)</f>
        <v>1</v>
      </c>
      <c r="AQ25" s="72">
        <f>VLOOKUP('Physical Effects - Rationale'!CE26,'Physical Effects - Numerical'!$A$3:$B$13,2,FALSE)</f>
        <v>0</v>
      </c>
      <c r="AR25" s="72">
        <f>VLOOKUP('Physical Effects - Rationale'!CG26,'Physical Effects - Numerical'!$A$3:$B$13,2,FALSE)</f>
        <v>0</v>
      </c>
      <c r="AS25" s="72">
        <f>VLOOKUP('Physical Effects - Rationale'!CI26,'Physical Effects - Numerical'!$A$3:$B$13,2,FALSE)</f>
        <v>0</v>
      </c>
      <c r="AT25" s="72">
        <f>VLOOKUP('Physical Effects - Rationale'!CK26,'Physical Effects - Numerical'!$A$3:$B$13,2,FALSE)</f>
        <v>0</v>
      </c>
      <c r="AU25" s="72">
        <f>VLOOKUP('Physical Effects - Rationale'!CM26,'Physical Effects - Numerical'!$A$3:$B$13,2,FALSE)</f>
        <v>0</v>
      </c>
      <c r="AV25" s="72">
        <f>VLOOKUP('Physical Effects - Rationale'!CO26,'Physical Effects - Numerical'!$A$3:$B$13,2,FALSE)</f>
        <v>0</v>
      </c>
      <c r="AW25" s="72">
        <f>VLOOKUP('Physical Effects - Rationale'!CQ26,'Physical Effects - Numerical'!$A$3:$B$13,2,FALSE)</f>
        <v>1</v>
      </c>
      <c r="AX25" s="72">
        <f>VLOOKUP('Physical Effects - Rationale'!CS26,'Physical Effects - Numerical'!$A$3:$B$13,2,FALSE)</f>
        <v>0</v>
      </c>
      <c r="AY25" s="84">
        <f>VLOOKUP('Physical Effects - Rationale'!CU26,'Physical Effects - Numerical'!$A$3:$B$13,2,FALSE)</f>
        <v>1</v>
      </c>
    </row>
    <row r="26" spans="3:51" ht="26">
      <c r="C26" s="83" t="s">
        <v>486</v>
      </c>
      <c r="D26" s="75">
        <v>331</v>
      </c>
      <c r="E26" s="73">
        <f>VLOOKUP('Physical Effects - Rationale'!G27,'Physical Effects - Numerical'!$A$3:$B$13,2,FALSE)</f>
        <v>3</v>
      </c>
      <c r="F26" s="72">
        <f>VLOOKUP('Physical Effects - Rationale'!I27,'Physical Effects - Numerical'!$A$3:$B$13,2,FALSE)</f>
        <v>0</v>
      </c>
      <c r="G26" s="72">
        <f>VLOOKUP('Physical Effects - Rationale'!K27,'Physical Effects - Numerical'!$A$3:$B$13,2,FALSE)</f>
        <v>1</v>
      </c>
      <c r="H26" s="72">
        <f>VLOOKUP('Physical Effects - Rationale'!M27,'Physical Effects - Numerical'!$A$3:$B$13,2,FALSE)</f>
        <v>0</v>
      </c>
      <c r="I26" s="72">
        <f>VLOOKUP('Physical Effects - Rationale'!O27,'Physical Effects - Numerical'!$A$3:$B$13,2,FALSE)</f>
        <v>0</v>
      </c>
      <c r="J26" s="72">
        <f>VLOOKUP('Physical Effects - Rationale'!Q27,'Physical Effects - Numerical'!$A$3:$B$13,2,FALSE)</f>
        <v>0</v>
      </c>
      <c r="K26" s="72">
        <f>VLOOKUP('Physical Effects - Rationale'!S27,'Physical Effects - Numerical'!$A$3:$B$13,2,FALSE)</f>
        <v>0</v>
      </c>
      <c r="L26" s="72">
        <f>VLOOKUP('Physical Effects - Rationale'!U27,'Physical Effects - Numerical'!$A$3:$B$13,2,FALSE)</f>
        <v>1</v>
      </c>
      <c r="M26" s="72">
        <f>VLOOKUP('Physical Effects - Rationale'!W27,'Physical Effects - Numerical'!$A$3:$B$13,2,FALSE)</f>
        <v>0</v>
      </c>
      <c r="N26" s="72">
        <f>VLOOKUP('Physical Effects - Rationale'!Y27,'Physical Effects - Numerical'!$A$3:$B$13,2,FALSE)</f>
        <v>0</v>
      </c>
      <c r="O26" s="72">
        <f>VLOOKUP('Physical Effects - Rationale'!AA27,'Physical Effects - Numerical'!$A$3:$B$13,2,FALSE)</f>
        <v>0</v>
      </c>
      <c r="P26" s="72">
        <f>VLOOKUP('Physical Effects - Rationale'!AC27,'Physical Effects - Numerical'!$A$3:$B$13,2,FALSE)</f>
        <v>1</v>
      </c>
      <c r="Q26" s="72">
        <f>VLOOKUP('Physical Effects - Rationale'!AE27,'Physical Effects - Numerical'!$A$3:$B$13,2,FALSE)</f>
        <v>0</v>
      </c>
      <c r="R26" s="72">
        <f>VLOOKUP('Physical Effects - Rationale'!AG27,'Physical Effects - Numerical'!$A$3:$B$13,2,FALSE)</f>
        <v>-1</v>
      </c>
      <c r="S26" s="72">
        <f>VLOOKUP('Physical Effects - Rationale'!AI27,'Physical Effects - Numerical'!$A$3:$B$13,2,FALSE)</f>
        <v>0</v>
      </c>
      <c r="T26" s="72">
        <f>VLOOKUP('Physical Effects - Rationale'!AK27,'Physical Effects - Numerical'!$A$3:$B$13,2,FALSE)</f>
        <v>2</v>
      </c>
      <c r="U26" s="72">
        <f>VLOOKUP('Physical Effects - Rationale'!AM27,'Physical Effects - Numerical'!$A$3:$B$13,2,FALSE)</f>
        <v>0</v>
      </c>
      <c r="V26" s="72">
        <f>VLOOKUP('Physical Effects - Rationale'!AO27,'Physical Effects - Numerical'!$A$3:$B$13,2,FALSE)</f>
        <v>0</v>
      </c>
      <c r="W26" s="72">
        <f>VLOOKUP('Physical Effects - Rationale'!AQ27,'Physical Effects - Numerical'!$A$3:$B$13,2,FALSE)</f>
        <v>1</v>
      </c>
      <c r="X26" s="72">
        <f>VLOOKUP('Physical Effects - Rationale'!AS27,'Physical Effects - Numerical'!$A$3:$B$13,2,FALSE)</f>
        <v>2</v>
      </c>
      <c r="Y26" s="72">
        <f>VLOOKUP('Physical Effects - Rationale'!AU27,'Physical Effects - Numerical'!$A$3:$B$13,2,FALSE)</f>
        <v>0</v>
      </c>
      <c r="Z26" s="72">
        <f>VLOOKUP('Physical Effects - Rationale'!AW27,'Physical Effects - Numerical'!$A$3:$B$13,2,FALSE)</f>
        <v>0</v>
      </c>
      <c r="AA26" s="72">
        <f>VLOOKUP('Physical Effects - Rationale'!AY27,'Physical Effects - Numerical'!$A$3:$B$13,2,FALSE)</f>
        <v>0</v>
      </c>
      <c r="AB26" s="72">
        <f>VLOOKUP('Physical Effects - Rationale'!BA27,'Physical Effects - Numerical'!$A$3:$B$13,2,FALSE)</f>
        <v>3</v>
      </c>
      <c r="AC26" s="72">
        <f>VLOOKUP('Physical Effects - Rationale'!BC27,'Physical Effects - Numerical'!$A$3:$B$13,2,FALSE)</f>
        <v>1</v>
      </c>
      <c r="AD26" s="72">
        <f>VLOOKUP('Physical Effects - Rationale'!BE27,'Physical Effects - Numerical'!$A$3:$B$13,2,FALSE)</f>
        <v>0</v>
      </c>
      <c r="AE26" s="72">
        <f>VLOOKUP('Physical Effects - Rationale'!BG27,'Physical Effects - Numerical'!$A$3:$B$13,2,FALSE)</f>
        <v>0</v>
      </c>
      <c r="AF26" s="72">
        <f>VLOOKUP('Physical Effects - Rationale'!BI27,'Physical Effects - Numerical'!$A$3:$B$13,2,FALSE)</f>
        <v>0</v>
      </c>
      <c r="AG26" s="72">
        <f>VLOOKUP('Physical Effects - Rationale'!BK27,'Physical Effects - Numerical'!$A$3:$B$13,2,FALSE)</f>
        <v>1</v>
      </c>
      <c r="AH26" s="72">
        <f>VLOOKUP('Physical Effects - Rationale'!BM27,'Physical Effects - Numerical'!$A$3:$B$13,2,FALSE)</f>
        <v>-1</v>
      </c>
      <c r="AI26" s="72">
        <f>VLOOKUP('Physical Effects - Rationale'!BO27,'Physical Effects - Numerical'!$A$3:$B$13,2,FALSE)</f>
        <v>0</v>
      </c>
      <c r="AJ26" s="72">
        <f>VLOOKUP('Physical Effects - Rationale'!BQ27,'Physical Effects - Numerical'!$A$3:$B$13,2,FALSE)</f>
        <v>0</v>
      </c>
      <c r="AK26" s="72">
        <f>VLOOKUP('Physical Effects - Rationale'!BS27,'Physical Effects - Numerical'!$A$3:$B$13,2,FALSE)</f>
        <v>1</v>
      </c>
      <c r="AL26" s="72">
        <f>VLOOKUP('Physical Effects - Rationale'!BU27,'Physical Effects - Numerical'!$A$3:$B$13,2,FALSE)</f>
        <v>0</v>
      </c>
      <c r="AM26" s="72">
        <f>VLOOKUP('Physical Effects - Rationale'!BW27,'Physical Effects - Numerical'!$A$3:$B$13,2,FALSE)</f>
        <v>0</v>
      </c>
      <c r="AN26" s="72">
        <f>VLOOKUP('Physical Effects - Rationale'!BY27,'Physical Effects - Numerical'!$A$3:$B$13,2,FALSE)</f>
        <v>0</v>
      </c>
      <c r="AO26" s="72">
        <f>VLOOKUP('Physical Effects - Rationale'!CA27,'Physical Effects - Numerical'!$A$3:$B$13,2,FALSE)</f>
        <v>2</v>
      </c>
      <c r="AP26" s="72">
        <f>VLOOKUP('Physical Effects - Rationale'!CC27,'Physical Effects - Numerical'!$A$3:$B$13,2,FALSE)</f>
        <v>1</v>
      </c>
      <c r="AQ26" s="72">
        <f>VLOOKUP('Physical Effects - Rationale'!CE27,'Physical Effects - Numerical'!$A$3:$B$13,2,FALSE)</f>
        <v>0</v>
      </c>
      <c r="AR26" s="72">
        <f>VLOOKUP('Physical Effects - Rationale'!CG27,'Physical Effects - Numerical'!$A$3:$B$13,2,FALSE)</f>
        <v>0</v>
      </c>
      <c r="AS26" s="72">
        <f>VLOOKUP('Physical Effects - Rationale'!CI27,'Physical Effects - Numerical'!$A$3:$B$13,2,FALSE)</f>
        <v>0</v>
      </c>
      <c r="AT26" s="72">
        <f>VLOOKUP('Physical Effects - Rationale'!CK27,'Physical Effects - Numerical'!$A$3:$B$13,2,FALSE)</f>
        <v>0</v>
      </c>
      <c r="AU26" s="72">
        <f>VLOOKUP('Physical Effects - Rationale'!CM27,'Physical Effects - Numerical'!$A$3:$B$13,2,FALSE)</f>
        <v>0</v>
      </c>
      <c r="AV26" s="72">
        <f>VLOOKUP('Physical Effects - Rationale'!CO27,'Physical Effects - Numerical'!$A$3:$B$13,2,FALSE)</f>
        <v>0</v>
      </c>
      <c r="AW26" s="72">
        <f>VLOOKUP('Physical Effects - Rationale'!CQ27,'Physical Effects - Numerical'!$A$3:$B$13,2,FALSE)</f>
        <v>1</v>
      </c>
      <c r="AX26" s="72">
        <f>VLOOKUP('Physical Effects - Rationale'!CS27,'Physical Effects - Numerical'!$A$3:$B$13,2,FALSE)</f>
        <v>0</v>
      </c>
      <c r="AY26" s="84">
        <f>VLOOKUP('Physical Effects - Rationale'!CU27,'Physical Effects - Numerical'!$A$3:$B$13,2,FALSE)</f>
        <v>1</v>
      </c>
    </row>
    <row r="27" spans="3:51">
      <c r="C27" s="83" t="s">
        <v>498</v>
      </c>
      <c r="D27" s="75">
        <v>334</v>
      </c>
      <c r="E27" s="73">
        <f>VLOOKUP('Physical Effects - Rationale'!G28,'Physical Effects - Numerical'!$A$3:$B$13,2,FALSE)</f>
        <v>0</v>
      </c>
      <c r="F27" s="72">
        <f>VLOOKUP('Physical Effects - Rationale'!I28,'Physical Effects - Numerical'!$A$3:$B$13,2,FALSE)</f>
        <v>0</v>
      </c>
      <c r="G27" s="72">
        <f>VLOOKUP('Physical Effects - Rationale'!K28,'Physical Effects - Numerical'!$A$3:$B$13,2,FALSE)</f>
        <v>0</v>
      </c>
      <c r="H27" s="72">
        <f>VLOOKUP('Physical Effects - Rationale'!M28,'Physical Effects - Numerical'!$A$3:$B$13,2,FALSE)</f>
        <v>0</v>
      </c>
      <c r="I27" s="72">
        <f>VLOOKUP('Physical Effects - Rationale'!O28,'Physical Effects - Numerical'!$A$3:$B$13,2,FALSE)</f>
        <v>0</v>
      </c>
      <c r="J27" s="72">
        <f>VLOOKUP('Physical Effects - Rationale'!Q28,'Physical Effects - Numerical'!$A$3:$B$13,2,FALSE)</f>
        <v>0</v>
      </c>
      <c r="K27" s="72">
        <f>VLOOKUP('Physical Effects - Rationale'!S28,'Physical Effects - Numerical'!$A$3:$B$13,2,FALSE)</f>
        <v>4</v>
      </c>
      <c r="L27" s="72">
        <f>VLOOKUP('Physical Effects - Rationale'!U28,'Physical Effects - Numerical'!$A$3:$B$13,2,FALSE)</f>
        <v>0</v>
      </c>
      <c r="M27" s="72">
        <f>VLOOKUP('Physical Effects - Rationale'!W28,'Physical Effects - Numerical'!$A$3:$B$13,2,FALSE)</f>
        <v>0</v>
      </c>
      <c r="N27" s="72">
        <f>VLOOKUP('Physical Effects - Rationale'!Y28,'Physical Effects - Numerical'!$A$3:$B$13,2,FALSE)</f>
        <v>2</v>
      </c>
      <c r="O27" s="72">
        <f>VLOOKUP('Physical Effects - Rationale'!AA28,'Physical Effects - Numerical'!$A$3:$B$13,2,FALSE)</f>
        <v>1</v>
      </c>
      <c r="P27" s="72">
        <f>VLOOKUP('Physical Effects - Rationale'!AC28,'Physical Effects - Numerical'!$A$3:$B$13,2,FALSE)</f>
        <v>1</v>
      </c>
      <c r="Q27" s="72">
        <f>VLOOKUP('Physical Effects - Rationale'!AE28,'Physical Effects - Numerical'!$A$3:$B$13,2,FALSE)</f>
        <v>0</v>
      </c>
      <c r="R27" s="72">
        <f>VLOOKUP('Physical Effects - Rationale'!AG28,'Physical Effects - Numerical'!$A$3:$B$13,2,FALSE)</f>
        <v>0</v>
      </c>
      <c r="S27" s="72">
        <f>VLOOKUP('Physical Effects - Rationale'!AI28,'Physical Effects - Numerical'!$A$3:$B$13,2,FALSE)</f>
        <v>0</v>
      </c>
      <c r="T27" s="72">
        <f>VLOOKUP('Physical Effects - Rationale'!AK28,'Physical Effects - Numerical'!$A$3:$B$13,2,FALSE)</f>
        <v>1</v>
      </c>
      <c r="U27" s="72">
        <f>VLOOKUP('Physical Effects - Rationale'!AM28,'Physical Effects - Numerical'!$A$3:$B$13,2,FALSE)</f>
        <v>0</v>
      </c>
      <c r="V27" s="72">
        <f>VLOOKUP('Physical Effects - Rationale'!AO28,'Physical Effects - Numerical'!$A$3:$B$13,2,FALSE)</f>
        <v>0</v>
      </c>
      <c r="W27" s="72">
        <f>VLOOKUP('Physical Effects - Rationale'!AQ28,'Physical Effects - Numerical'!$A$3:$B$13,2,FALSE)</f>
        <v>0</v>
      </c>
      <c r="X27" s="72">
        <f>VLOOKUP('Physical Effects - Rationale'!AS28,'Physical Effects - Numerical'!$A$3:$B$13,2,FALSE)</f>
        <v>0</v>
      </c>
      <c r="Y27" s="72">
        <f>VLOOKUP('Physical Effects - Rationale'!AU28,'Physical Effects - Numerical'!$A$3:$B$13,2,FALSE)</f>
        <v>0</v>
      </c>
      <c r="Z27" s="72">
        <f>VLOOKUP('Physical Effects - Rationale'!AW28,'Physical Effects - Numerical'!$A$3:$B$13,2,FALSE)</f>
        <v>0</v>
      </c>
      <c r="AA27" s="72">
        <f>VLOOKUP('Physical Effects - Rationale'!AY28,'Physical Effects - Numerical'!$A$3:$B$13,2,FALSE)</f>
        <v>0</v>
      </c>
      <c r="AB27" s="72">
        <f>VLOOKUP('Physical Effects - Rationale'!BA28,'Physical Effects - Numerical'!$A$3:$B$13,2,FALSE)</f>
        <v>0</v>
      </c>
      <c r="AC27" s="72">
        <f>VLOOKUP('Physical Effects - Rationale'!BC28,'Physical Effects - Numerical'!$A$3:$B$13,2,FALSE)</f>
        <v>0</v>
      </c>
      <c r="AD27" s="72">
        <f>VLOOKUP('Physical Effects - Rationale'!BE28,'Physical Effects - Numerical'!$A$3:$B$13,2,FALSE)</f>
        <v>0</v>
      </c>
      <c r="AE27" s="72">
        <f>VLOOKUP('Physical Effects - Rationale'!BG28,'Physical Effects - Numerical'!$A$3:$B$13,2,FALSE)</f>
        <v>0</v>
      </c>
      <c r="AF27" s="72">
        <f>VLOOKUP('Physical Effects - Rationale'!BI28,'Physical Effects - Numerical'!$A$3:$B$13,2,FALSE)</f>
        <v>0</v>
      </c>
      <c r="AG27" s="72">
        <f>VLOOKUP('Physical Effects - Rationale'!BK28,'Physical Effects - Numerical'!$A$3:$B$13,2,FALSE)</f>
        <v>0</v>
      </c>
      <c r="AH27" s="72">
        <f>VLOOKUP('Physical Effects - Rationale'!BM28,'Physical Effects - Numerical'!$A$3:$B$13,2,FALSE)</f>
        <v>0</v>
      </c>
      <c r="AI27" s="72">
        <f>VLOOKUP('Physical Effects - Rationale'!BO28,'Physical Effects - Numerical'!$A$3:$B$13,2,FALSE)</f>
        <v>0</v>
      </c>
      <c r="AJ27" s="72">
        <f>VLOOKUP('Physical Effects - Rationale'!BQ28,'Physical Effects - Numerical'!$A$3:$B$13,2,FALSE)</f>
        <v>1</v>
      </c>
      <c r="AK27" s="72">
        <f>VLOOKUP('Physical Effects - Rationale'!BS28,'Physical Effects - Numerical'!$A$3:$B$13,2,FALSE)</f>
        <v>0</v>
      </c>
      <c r="AL27" s="72">
        <f>VLOOKUP('Physical Effects - Rationale'!BU28,'Physical Effects - Numerical'!$A$3:$B$13,2,FALSE)</f>
        <v>0</v>
      </c>
      <c r="AM27" s="72">
        <f>VLOOKUP('Physical Effects - Rationale'!BW28,'Physical Effects - Numerical'!$A$3:$B$13,2,FALSE)</f>
        <v>0</v>
      </c>
      <c r="AN27" s="72">
        <f>VLOOKUP('Physical Effects - Rationale'!BY28,'Physical Effects - Numerical'!$A$3:$B$13,2,FALSE)</f>
        <v>0</v>
      </c>
      <c r="AO27" s="72">
        <f>VLOOKUP('Physical Effects - Rationale'!CA28,'Physical Effects - Numerical'!$A$3:$B$13,2,FALSE)</f>
        <v>0</v>
      </c>
      <c r="AP27" s="72">
        <f>VLOOKUP('Physical Effects - Rationale'!CC28,'Physical Effects - Numerical'!$A$3:$B$13,2,FALSE)</f>
        <v>1</v>
      </c>
      <c r="AQ27" s="72">
        <f>VLOOKUP('Physical Effects - Rationale'!CE28,'Physical Effects - Numerical'!$A$3:$B$13,2,FALSE)</f>
        <v>0</v>
      </c>
      <c r="AR27" s="72">
        <f>VLOOKUP('Physical Effects - Rationale'!CG28,'Physical Effects - Numerical'!$A$3:$B$13,2,FALSE)</f>
        <v>0</v>
      </c>
      <c r="AS27" s="72">
        <f>VLOOKUP('Physical Effects - Rationale'!CI28,'Physical Effects - Numerical'!$A$3:$B$13,2,FALSE)</f>
        <v>0</v>
      </c>
      <c r="AT27" s="72">
        <f>VLOOKUP('Physical Effects - Rationale'!CK28,'Physical Effects - Numerical'!$A$3:$B$13,2,FALSE)</f>
        <v>0</v>
      </c>
      <c r="AU27" s="72">
        <f>VLOOKUP('Physical Effects - Rationale'!CM28,'Physical Effects - Numerical'!$A$3:$B$13,2,FALSE)</f>
        <v>0</v>
      </c>
      <c r="AV27" s="72">
        <f>VLOOKUP('Physical Effects - Rationale'!CO28,'Physical Effects - Numerical'!$A$3:$B$13,2,FALSE)</f>
        <v>0</v>
      </c>
      <c r="AW27" s="72">
        <f>VLOOKUP('Physical Effects - Rationale'!CQ28,'Physical Effects - Numerical'!$A$3:$B$13,2,FALSE)</f>
        <v>0</v>
      </c>
      <c r="AX27" s="72">
        <f>VLOOKUP('Physical Effects - Rationale'!CS28,'Physical Effects - Numerical'!$A$3:$B$13,2,FALSE)</f>
        <v>0</v>
      </c>
      <c r="AY27" s="84">
        <f>VLOOKUP('Physical Effects - Rationale'!CU28,'Physical Effects - Numerical'!$A$3:$B$13,2,FALSE)</f>
        <v>0</v>
      </c>
    </row>
    <row r="28" spans="3:51">
      <c r="C28" s="83" t="s">
        <v>510</v>
      </c>
      <c r="D28" s="75">
        <v>340</v>
      </c>
      <c r="E28" s="73">
        <f>VLOOKUP('Physical Effects - Rationale'!G29,'Physical Effects - Numerical'!$A$3:$B$13,2,FALSE)</f>
        <v>4</v>
      </c>
      <c r="F28" s="72">
        <f>VLOOKUP('Physical Effects - Rationale'!I29,'Physical Effects - Numerical'!$A$3:$B$13,2,FALSE)</f>
        <v>4</v>
      </c>
      <c r="G28" s="72">
        <f>VLOOKUP('Physical Effects - Rationale'!K29,'Physical Effects - Numerical'!$A$3:$B$13,2,FALSE)</f>
        <v>3</v>
      </c>
      <c r="H28" s="72">
        <f>VLOOKUP('Physical Effects - Rationale'!M29,'Physical Effects - Numerical'!$A$3:$B$13,2,FALSE)</f>
        <v>0</v>
      </c>
      <c r="I28" s="72">
        <f>VLOOKUP('Physical Effects - Rationale'!O29,'Physical Effects - Numerical'!$A$3:$B$13,2,FALSE)</f>
        <v>0</v>
      </c>
      <c r="J28" s="72">
        <f>VLOOKUP('Physical Effects - Rationale'!Q29,'Physical Effects - Numerical'!$A$3:$B$13,2,FALSE)</f>
        <v>0</v>
      </c>
      <c r="K28" s="72">
        <f>VLOOKUP('Physical Effects - Rationale'!S29,'Physical Effects - Numerical'!$A$3:$B$13,2,FALSE)</f>
        <v>2</v>
      </c>
      <c r="L28" s="72">
        <f>VLOOKUP('Physical Effects - Rationale'!U29,'Physical Effects - Numerical'!$A$3:$B$13,2,FALSE)</f>
        <v>2</v>
      </c>
      <c r="M28" s="72">
        <f>VLOOKUP('Physical Effects - Rationale'!W29,'Physical Effects - Numerical'!$A$3:$B$13,2,FALSE)</f>
        <v>0</v>
      </c>
      <c r="N28" s="72">
        <f>VLOOKUP('Physical Effects - Rationale'!Y29,'Physical Effects - Numerical'!$A$3:$B$13,2,FALSE)</f>
        <v>2</v>
      </c>
      <c r="O28" s="72">
        <f>VLOOKUP('Physical Effects - Rationale'!AA29,'Physical Effects - Numerical'!$A$3:$B$13,2,FALSE)</f>
        <v>2</v>
      </c>
      <c r="P28" s="72">
        <f>VLOOKUP('Physical Effects - Rationale'!AC29,'Physical Effects - Numerical'!$A$3:$B$13,2,FALSE)</f>
        <v>1</v>
      </c>
      <c r="Q28" s="72">
        <f>VLOOKUP('Physical Effects - Rationale'!AE29,'Physical Effects - Numerical'!$A$3:$B$13,2,FALSE)</f>
        <v>0</v>
      </c>
      <c r="R28" s="72">
        <f>VLOOKUP('Physical Effects - Rationale'!AG29,'Physical Effects - Numerical'!$A$3:$B$13,2,FALSE)</f>
        <v>0</v>
      </c>
      <c r="S28" s="72">
        <f>VLOOKUP('Physical Effects - Rationale'!AI29,'Physical Effects - Numerical'!$A$3:$B$13,2,FALSE)</f>
        <v>0</v>
      </c>
      <c r="T28" s="72">
        <f>VLOOKUP('Physical Effects - Rationale'!AK29,'Physical Effects - Numerical'!$A$3:$B$13,2,FALSE)</f>
        <v>2</v>
      </c>
      <c r="U28" s="72">
        <f>VLOOKUP('Physical Effects - Rationale'!AM29,'Physical Effects - Numerical'!$A$3:$B$13,2,FALSE)</f>
        <v>0</v>
      </c>
      <c r="V28" s="72">
        <f>VLOOKUP('Physical Effects - Rationale'!AO29,'Physical Effects - Numerical'!$A$3:$B$13,2,FALSE)</f>
        <v>0</v>
      </c>
      <c r="W28" s="72">
        <f>VLOOKUP('Physical Effects - Rationale'!AQ29,'Physical Effects - Numerical'!$A$3:$B$13,2,FALSE)</f>
        <v>1</v>
      </c>
      <c r="X28" s="72">
        <f>VLOOKUP('Physical Effects - Rationale'!AS29,'Physical Effects - Numerical'!$A$3:$B$13,2,FALSE)</f>
        <v>1</v>
      </c>
      <c r="Y28" s="72">
        <f>VLOOKUP('Physical Effects - Rationale'!AU29,'Physical Effects - Numerical'!$A$3:$B$13,2,FALSE)</f>
        <v>1</v>
      </c>
      <c r="Z28" s="72">
        <f>VLOOKUP('Physical Effects - Rationale'!AW29,'Physical Effects - Numerical'!$A$3:$B$13,2,FALSE)</f>
        <v>1</v>
      </c>
      <c r="AA28" s="72">
        <f>VLOOKUP('Physical Effects - Rationale'!AY29,'Physical Effects - Numerical'!$A$3:$B$13,2,FALSE)</f>
        <v>1</v>
      </c>
      <c r="AB28" s="72">
        <f>VLOOKUP('Physical Effects - Rationale'!BA29,'Physical Effects - Numerical'!$A$3:$B$13,2,FALSE)</f>
        <v>2</v>
      </c>
      <c r="AC28" s="72">
        <f>VLOOKUP('Physical Effects - Rationale'!BC29,'Physical Effects - Numerical'!$A$3:$B$13,2,FALSE)</f>
        <v>2</v>
      </c>
      <c r="AD28" s="72">
        <f>VLOOKUP('Physical Effects - Rationale'!BE29,'Physical Effects - Numerical'!$A$3:$B$13,2,FALSE)</f>
        <v>1</v>
      </c>
      <c r="AE28" s="72">
        <f>VLOOKUP('Physical Effects - Rationale'!BG29,'Physical Effects - Numerical'!$A$3:$B$13,2,FALSE)</f>
        <v>0</v>
      </c>
      <c r="AF28" s="72">
        <f>VLOOKUP('Physical Effects - Rationale'!BI29,'Physical Effects - Numerical'!$A$3:$B$13,2,FALSE)</f>
        <v>0</v>
      </c>
      <c r="AG28" s="72">
        <f>VLOOKUP('Physical Effects - Rationale'!BK29,'Physical Effects - Numerical'!$A$3:$B$13,2,FALSE)</f>
        <v>0</v>
      </c>
      <c r="AH28" s="72">
        <f>VLOOKUP('Physical Effects - Rationale'!BM29,'Physical Effects - Numerical'!$A$3:$B$13,2,FALSE)</f>
        <v>0</v>
      </c>
      <c r="AI28" s="72">
        <f>VLOOKUP('Physical Effects - Rationale'!BO29,'Physical Effects - Numerical'!$A$3:$B$13,2,FALSE)</f>
        <v>0</v>
      </c>
      <c r="AJ28" s="72">
        <f>VLOOKUP('Physical Effects - Rationale'!BQ29,'Physical Effects - Numerical'!$A$3:$B$13,2,FALSE)</f>
        <v>1</v>
      </c>
      <c r="AK28" s="72">
        <f>VLOOKUP('Physical Effects - Rationale'!BS29,'Physical Effects - Numerical'!$A$3:$B$13,2,FALSE)</f>
        <v>1</v>
      </c>
      <c r="AL28" s="72">
        <f>VLOOKUP('Physical Effects - Rationale'!BU29,'Physical Effects - Numerical'!$A$3:$B$13,2,FALSE)</f>
        <v>0</v>
      </c>
      <c r="AM28" s="72">
        <f>VLOOKUP('Physical Effects - Rationale'!BW29,'Physical Effects - Numerical'!$A$3:$B$13,2,FALSE)</f>
        <v>0</v>
      </c>
      <c r="AN28" s="72">
        <f>VLOOKUP('Physical Effects - Rationale'!BY29,'Physical Effects - Numerical'!$A$3:$B$13,2,FALSE)</f>
        <v>1</v>
      </c>
      <c r="AO28" s="72">
        <f>VLOOKUP('Physical Effects - Rationale'!CA29,'Physical Effects - Numerical'!$A$3:$B$13,2,FALSE)</f>
        <v>4</v>
      </c>
      <c r="AP28" s="72">
        <f>VLOOKUP('Physical Effects - Rationale'!CC29,'Physical Effects - Numerical'!$A$3:$B$13,2,FALSE)</f>
        <v>2</v>
      </c>
      <c r="AQ28" s="72">
        <f>VLOOKUP('Physical Effects - Rationale'!CE29,'Physical Effects - Numerical'!$A$3:$B$13,2,FALSE)</f>
        <v>1</v>
      </c>
      <c r="AR28" s="72">
        <f>VLOOKUP('Physical Effects - Rationale'!CG29,'Physical Effects - Numerical'!$A$3:$B$13,2,FALSE)</f>
        <v>0</v>
      </c>
      <c r="AS28" s="72">
        <f>VLOOKUP('Physical Effects - Rationale'!CI29,'Physical Effects - Numerical'!$A$3:$B$13,2,FALSE)</f>
        <v>0</v>
      </c>
      <c r="AT28" s="72">
        <f>VLOOKUP('Physical Effects - Rationale'!CK29,'Physical Effects - Numerical'!$A$3:$B$13,2,FALSE)</f>
        <v>0</v>
      </c>
      <c r="AU28" s="72">
        <f>VLOOKUP('Physical Effects - Rationale'!CM29,'Physical Effects - Numerical'!$A$3:$B$13,2,FALSE)</f>
        <v>0</v>
      </c>
      <c r="AV28" s="72">
        <f>VLOOKUP('Physical Effects - Rationale'!CO29,'Physical Effects - Numerical'!$A$3:$B$13,2,FALSE)</f>
        <v>1</v>
      </c>
      <c r="AW28" s="72">
        <f>VLOOKUP('Physical Effects - Rationale'!CQ29,'Physical Effects - Numerical'!$A$3:$B$13,2,FALSE)</f>
        <v>0</v>
      </c>
      <c r="AX28" s="72">
        <f>VLOOKUP('Physical Effects - Rationale'!CS29,'Physical Effects - Numerical'!$A$3:$B$13,2,FALSE)</f>
        <v>0</v>
      </c>
      <c r="AY28" s="84">
        <f>VLOOKUP('Physical Effects - Rationale'!CU29,'Physical Effects - Numerical'!$A$3:$B$13,2,FALSE)</f>
        <v>1</v>
      </c>
    </row>
    <row r="29" spans="3:51">
      <c r="C29" s="83" t="s">
        <v>540</v>
      </c>
      <c r="D29" s="75">
        <v>342</v>
      </c>
      <c r="E29" s="73">
        <f>VLOOKUP('Physical Effects - Rationale'!G30,'Physical Effects - Numerical'!$A$3:$B$13,2,FALSE)</f>
        <v>5</v>
      </c>
      <c r="F29" s="72">
        <f>VLOOKUP('Physical Effects - Rationale'!I30,'Physical Effects - Numerical'!$A$3:$B$13,2,FALSE)</f>
        <v>5</v>
      </c>
      <c r="G29" s="72">
        <f>VLOOKUP('Physical Effects - Rationale'!K30,'Physical Effects - Numerical'!$A$3:$B$13,2,FALSE)</f>
        <v>5</v>
      </c>
      <c r="H29" s="72">
        <f>VLOOKUP('Physical Effects - Rationale'!M30,'Physical Effects - Numerical'!$A$3:$B$13,2,FALSE)</f>
        <v>3</v>
      </c>
      <c r="I29" s="72">
        <f>VLOOKUP('Physical Effects - Rationale'!O30,'Physical Effects - Numerical'!$A$3:$B$13,2,FALSE)</f>
        <v>4</v>
      </c>
      <c r="J29" s="72">
        <f>VLOOKUP('Physical Effects - Rationale'!Q30,'Physical Effects - Numerical'!$A$3:$B$13,2,FALSE)</f>
        <v>0</v>
      </c>
      <c r="K29" s="72">
        <f>VLOOKUP('Physical Effects - Rationale'!S30,'Physical Effects - Numerical'!$A$3:$B$13,2,FALSE)</f>
        <v>2</v>
      </c>
      <c r="L29" s="72">
        <f>VLOOKUP('Physical Effects - Rationale'!U30,'Physical Effects - Numerical'!$A$3:$B$13,2,FALSE)</f>
        <v>5</v>
      </c>
      <c r="M29" s="72">
        <f>VLOOKUP('Physical Effects - Rationale'!W30,'Physical Effects - Numerical'!$A$3:$B$13,2,FALSE)</f>
        <v>0</v>
      </c>
      <c r="N29" s="72">
        <f>VLOOKUP('Physical Effects - Rationale'!Y30,'Physical Effects - Numerical'!$A$3:$B$13,2,FALSE)</f>
        <v>2</v>
      </c>
      <c r="O29" s="72">
        <f>VLOOKUP('Physical Effects - Rationale'!AA30,'Physical Effects - Numerical'!$A$3:$B$13,2,FALSE)</f>
        <v>2</v>
      </c>
      <c r="P29" s="72">
        <f>VLOOKUP('Physical Effects - Rationale'!AC30,'Physical Effects - Numerical'!$A$3:$B$13,2,FALSE)</f>
        <v>0</v>
      </c>
      <c r="Q29" s="72">
        <f>VLOOKUP('Physical Effects - Rationale'!AE30,'Physical Effects - Numerical'!$A$3:$B$13,2,FALSE)</f>
        <v>0</v>
      </c>
      <c r="R29" s="72">
        <f>VLOOKUP('Physical Effects - Rationale'!AG30,'Physical Effects - Numerical'!$A$3:$B$13,2,FALSE)</f>
        <v>0</v>
      </c>
      <c r="S29" s="72">
        <f>VLOOKUP('Physical Effects - Rationale'!AI30,'Physical Effects - Numerical'!$A$3:$B$13,2,FALSE)</f>
        <v>1</v>
      </c>
      <c r="T29" s="72">
        <f>VLOOKUP('Physical Effects - Rationale'!AK30,'Physical Effects - Numerical'!$A$3:$B$13,2,FALSE)</f>
        <v>1</v>
      </c>
      <c r="U29" s="72">
        <f>VLOOKUP('Physical Effects - Rationale'!AM30,'Physical Effects - Numerical'!$A$3:$B$13,2,FALSE)</f>
        <v>0</v>
      </c>
      <c r="V29" s="72">
        <f>VLOOKUP('Physical Effects - Rationale'!AO30,'Physical Effects - Numerical'!$A$3:$B$13,2,FALSE)</f>
        <v>0</v>
      </c>
      <c r="W29" s="72">
        <f>VLOOKUP('Physical Effects - Rationale'!AQ30,'Physical Effects - Numerical'!$A$3:$B$13,2,FALSE)</f>
        <v>0</v>
      </c>
      <c r="X29" s="72">
        <f>VLOOKUP('Physical Effects - Rationale'!AS30,'Physical Effects - Numerical'!$A$3:$B$13,2,FALSE)</f>
        <v>2</v>
      </c>
      <c r="Y29" s="72">
        <f>VLOOKUP('Physical Effects - Rationale'!AU30,'Physical Effects - Numerical'!$A$3:$B$13,2,FALSE)</f>
        <v>2</v>
      </c>
      <c r="Z29" s="72">
        <f>VLOOKUP('Physical Effects - Rationale'!AW30,'Physical Effects - Numerical'!$A$3:$B$13,2,FALSE)</f>
        <v>0</v>
      </c>
      <c r="AA29" s="72">
        <f>VLOOKUP('Physical Effects - Rationale'!AY30,'Physical Effects - Numerical'!$A$3:$B$13,2,FALSE)</f>
        <v>0</v>
      </c>
      <c r="AB29" s="72">
        <f>VLOOKUP('Physical Effects - Rationale'!BA30,'Physical Effects - Numerical'!$A$3:$B$13,2,FALSE)</f>
        <v>4</v>
      </c>
      <c r="AC29" s="72">
        <f>VLOOKUP('Physical Effects - Rationale'!BC30,'Physical Effects - Numerical'!$A$3:$B$13,2,FALSE)</f>
        <v>1</v>
      </c>
      <c r="AD29" s="72">
        <f>VLOOKUP('Physical Effects - Rationale'!BE30,'Physical Effects - Numerical'!$A$3:$B$13,2,FALSE)</f>
        <v>0</v>
      </c>
      <c r="AE29" s="72">
        <f>VLOOKUP('Physical Effects - Rationale'!BG30,'Physical Effects - Numerical'!$A$3:$B$13,2,FALSE)</f>
        <v>0</v>
      </c>
      <c r="AF29" s="72">
        <f>VLOOKUP('Physical Effects - Rationale'!BI30,'Physical Effects - Numerical'!$A$3:$B$13,2,FALSE)</f>
        <v>0</v>
      </c>
      <c r="AG29" s="72">
        <f>VLOOKUP('Physical Effects - Rationale'!BK30,'Physical Effects - Numerical'!$A$3:$B$13,2,FALSE)</f>
        <v>0</v>
      </c>
      <c r="AH29" s="72">
        <f>VLOOKUP('Physical Effects - Rationale'!BM30,'Physical Effects - Numerical'!$A$3:$B$13,2,FALSE)</f>
        <v>0</v>
      </c>
      <c r="AI29" s="72">
        <f>VLOOKUP('Physical Effects - Rationale'!BO30,'Physical Effects - Numerical'!$A$3:$B$13,2,FALSE)</f>
        <v>0</v>
      </c>
      <c r="AJ29" s="72">
        <f>VLOOKUP('Physical Effects - Rationale'!BQ30,'Physical Effects - Numerical'!$A$3:$B$13,2,FALSE)</f>
        <v>3</v>
      </c>
      <c r="AK29" s="72">
        <f>VLOOKUP('Physical Effects - Rationale'!BS30,'Physical Effects - Numerical'!$A$3:$B$13,2,FALSE)</f>
        <v>2</v>
      </c>
      <c r="AL29" s="72">
        <f>VLOOKUP('Physical Effects - Rationale'!BU30,'Physical Effects - Numerical'!$A$3:$B$13,2,FALSE)</f>
        <v>0</v>
      </c>
      <c r="AM29" s="72">
        <f>VLOOKUP('Physical Effects - Rationale'!BW30,'Physical Effects - Numerical'!$A$3:$B$13,2,FALSE)</f>
        <v>0</v>
      </c>
      <c r="AN29" s="72">
        <f>VLOOKUP('Physical Effects - Rationale'!BY30,'Physical Effects - Numerical'!$A$3:$B$13,2,FALSE)</f>
        <v>0</v>
      </c>
      <c r="AO29" s="72">
        <f>VLOOKUP('Physical Effects - Rationale'!CA30,'Physical Effects - Numerical'!$A$3:$B$13,2,FALSE)</f>
        <v>4</v>
      </c>
      <c r="AP29" s="72">
        <f>VLOOKUP('Physical Effects - Rationale'!CC30,'Physical Effects - Numerical'!$A$3:$B$13,2,FALSE)</f>
        <v>2</v>
      </c>
      <c r="AQ29" s="72">
        <f>VLOOKUP('Physical Effects - Rationale'!CE30,'Physical Effects - Numerical'!$A$3:$B$13,2,FALSE)</f>
        <v>4</v>
      </c>
      <c r="AR29" s="72">
        <f>VLOOKUP('Physical Effects - Rationale'!CG30,'Physical Effects - Numerical'!$A$3:$B$13,2,FALSE)</f>
        <v>0</v>
      </c>
      <c r="AS29" s="72">
        <f>VLOOKUP('Physical Effects - Rationale'!CI30,'Physical Effects - Numerical'!$A$3:$B$13,2,FALSE)</f>
        <v>0</v>
      </c>
      <c r="AT29" s="72">
        <f>VLOOKUP('Physical Effects - Rationale'!CK30,'Physical Effects - Numerical'!$A$3:$B$13,2,FALSE)</f>
        <v>0</v>
      </c>
      <c r="AU29" s="72">
        <f>VLOOKUP('Physical Effects - Rationale'!CM30,'Physical Effects - Numerical'!$A$3:$B$13,2,FALSE)</f>
        <v>0</v>
      </c>
      <c r="AV29" s="72">
        <f>VLOOKUP('Physical Effects - Rationale'!CO30,'Physical Effects - Numerical'!$A$3:$B$13,2,FALSE)</f>
        <v>2</v>
      </c>
      <c r="AW29" s="72">
        <f>VLOOKUP('Physical Effects - Rationale'!CQ30,'Physical Effects - Numerical'!$A$3:$B$13,2,FALSE)</f>
        <v>1</v>
      </c>
      <c r="AX29" s="72">
        <f>VLOOKUP('Physical Effects - Rationale'!CS30,'Physical Effects - Numerical'!$A$3:$B$13,2,FALSE)</f>
        <v>0</v>
      </c>
      <c r="AY29" s="84">
        <f>VLOOKUP('Physical Effects - Rationale'!CU30,'Physical Effects - Numerical'!$A$3:$B$13,2,FALSE)</f>
        <v>1</v>
      </c>
    </row>
    <row r="30" spans="3:51">
      <c r="C30" s="83" t="s">
        <v>568</v>
      </c>
      <c r="D30" s="75" t="s">
        <v>569</v>
      </c>
      <c r="E30" s="73">
        <f>VLOOKUP('Physical Effects - Rationale'!G31,'Physical Effects - Numerical'!$A$3:$B$13,2,FALSE)</f>
        <v>0</v>
      </c>
      <c r="F30" s="72">
        <f>VLOOKUP('Physical Effects - Rationale'!I31,'Physical Effects - Numerical'!$A$3:$B$13,2,FALSE)</f>
        <v>5</v>
      </c>
      <c r="G30" s="72">
        <f>VLOOKUP('Physical Effects - Rationale'!K31,'Physical Effects - Numerical'!$A$3:$B$13,2,FALSE)</f>
        <v>0</v>
      </c>
      <c r="H30" s="72">
        <f>VLOOKUP('Physical Effects - Rationale'!M31,'Physical Effects - Numerical'!$A$3:$B$13,2,FALSE)</f>
        <v>0</v>
      </c>
      <c r="I30" s="72">
        <f>VLOOKUP('Physical Effects - Rationale'!O31,'Physical Effects - Numerical'!$A$3:$B$13,2,FALSE)</f>
        <v>0</v>
      </c>
      <c r="J30" s="72">
        <f>VLOOKUP('Physical Effects - Rationale'!Q31,'Physical Effects - Numerical'!$A$3:$B$13,2,FALSE)</f>
        <v>0</v>
      </c>
      <c r="K30" s="72">
        <f>VLOOKUP('Physical Effects - Rationale'!S31,'Physical Effects - Numerical'!$A$3:$B$13,2,FALSE)</f>
        <v>0</v>
      </c>
      <c r="L30" s="72">
        <f>VLOOKUP('Physical Effects - Rationale'!U31,'Physical Effects - Numerical'!$A$3:$B$13,2,FALSE)</f>
        <v>1</v>
      </c>
      <c r="M30" s="72">
        <f>VLOOKUP('Physical Effects - Rationale'!W31,'Physical Effects - Numerical'!$A$3:$B$13,2,FALSE)</f>
        <v>0</v>
      </c>
      <c r="N30" s="72">
        <f>VLOOKUP('Physical Effects - Rationale'!Y31,'Physical Effects - Numerical'!$A$3:$B$13,2,FALSE)</f>
        <v>0</v>
      </c>
      <c r="O30" s="72">
        <f>VLOOKUP('Physical Effects - Rationale'!AA31,'Physical Effects - Numerical'!$A$3:$B$13,2,FALSE)</f>
        <v>0</v>
      </c>
      <c r="P30" s="72">
        <f>VLOOKUP('Physical Effects - Rationale'!AC31,'Physical Effects - Numerical'!$A$3:$B$13,2,FALSE)</f>
        <v>0</v>
      </c>
      <c r="Q30" s="72">
        <f>VLOOKUP('Physical Effects - Rationale'!AE31,'Physical Effects - Numerical'!$A$3:$B$13,2,FALSE)</f>
        <v>0</v>
      </c>
      <c r="R30" s="72">
        <f>VLOOKUP('Physical Effects - Rationale'!AG31,'Physical Effects - Numerical'!$A$3:$B$13,2,FALSE)</f>
        <v>0</v>
      </c>
      <c r="S30" s="72">
        <f>VLOOKUP('Physical Effects - Rationale'!AI31,'Physical Effects - Numerical'!$A$3:$B$13,2,FALSE)</f>
        <v>0</v>
      </c>
      <c r="T30" s="72">
        <f>VLOOKUP('Physical Effects - Rationale'!AK31,'Physical Effects - Numerical'!$A$3:$B$13,2,FALSE)</f>
        <v>0</v>
      </c>
      <c r="U30" s="72">
        <f>VLOOKUP('Physical Effects - Rationale'!AM31,'Physical Effects - Numerical'!$A$3:$B$13,2,FALSE)</f>
        <v>0</v>
      </c>
      <c r="V30" s="72">
        <f>VLOOKUP('Physical Effects - Rationale'!AO31,'Physical Effects - Numerical'!$A$3:$B$13,2,FALSE)</f>
        <v>0</v>
      </c>
      <c r="W30" s="72">
        <f>VLOOKUP('Physical Effects - Rationale'!AQ31,'Physical Effects - Numerical'!$A$3:$B$13,2,FALSE)</f>
        <v>0</v>
      </c>
      <c r="X30" s="72">
        <f>VLOOKUP('Physical Effects - Rationale'!AS31,'Physical Effects - Numerical'!$A$3:$B$13,2,FALSE)</f>
        <v>2</v>
      </c>
      <c r="Y30" s="72">
        <f>VLOOKUP('Physical Effects - Rationale'!AU31,'Physical Effects - Numerical'!$A$3:$B$13,2,FALSE)</f>
        <v>0</v>
      </c>
      <c r="Z30" s="72">
        <f>VLOOKUP('Physical Effects - Rationale'!AW31,'Physical Effects - Numerical'!$A$3:$B$13,2,FALSE)</f>
        <v>0</v>
      </c>
      <c r="AA30" s="72">
        <f>VLOOKUP('Physical Effects - Rationale'!AY31,'Physical Effects - Numerical'!$A$3:$B$13,2,FALSE)</f>
        <v>0</v>
      </c>
      <c r="AB30" s="72">
        <f>VLOOKUP('Physical Effects - Rationale'!BA31,'Physical Effects - Numerical'!$A$3:$B$13,2,FALSE)</f>
        <v>1</v>
      </c>
      <c r="AC30" s="72">
        <f>VLOOKUP('Physical Effects - Rationale'!BC31,'Physical Effects - Numerical'!$A$3:$B$13,2,FALSE)</f>
        <v>1</v>
      </c>
      <c r="AD30" s="72">
        <f>VLOOKUP('Physical Effects - Rationale'!BE31,'Physical Effects - Numerical'!$A$3:$B$13,2,FALSE)</f>
        <v>0</v>
      </c>
      <c r="AE30" s="72">
        <f>VLOOKUP('Physical Effects - Rationale'!BG31,'Physical Effects - Numerical'!$A$3:$B$13,2,FALSE)</f>
        <v>0</v>
      </c>
      <c r="AF30" s="72">
        <f>VLOOKUP('Physical Effects - Rationale'!BI31,'Physical Effects - Numerical'!$A$3:$B$13,2,FALSE)</f>
        <v>0</v>
      </c>
      <c r="AG30" s="72">
        <f>VLOOKUP('Physical Effects - Rationale'!BK31,'Physical Effects - Numerical'!$A$3:$B$13,2,FALSE)</f>
        <v>1</v>
      </c>
      <c r="AH30" s="72">
        <f>VLOOKUP('Physical Effects - Rationale'!BM31,'Physical Effects - Numerical'!$A$3:$B$13,2,FALSE)</f>
        <v>0</v>
      </c>
      <c r="AI30" s="72">
        <f>VLOOKUP('Physical Effects - Rationale'!BO31,'Physical Effects - Numerical'!$A$3:$B$13,2,FALSE)</f>
        <v>0</v>
      </c>
      <c r="AJ30" s="72">
        <f>VLOOKUP('Physical Effects - Rationale'!BQ31,'Physical Effects - Numerical'!$A$3:$B$13,2,FALSE)</f>
        <v>3</v>
      </c>
      <c r="AK30" s="72">
        <f>VLOOKUP('Physical Effects - Rationale'!BS31,'Physical Effects - Numerical'!$A$3:$B$13,2,FALSE)</f>
        <v>0</v>
      </c>
      <c r="AL30" s="72">
        <f>VLOOKUP('Physical Effects - Rationale'!BU31,'Physical Effects - Numerical'!$A$3:$B$13,2,FALSE)</f>
        <v>0</v>
      </c>
      <c r="AM30" s="72">
        <f>VLOOKUP('Physical Effects - Rationale'!BW31,'Physical Effects - Numerical'!$A$3:$B$13,2,FALSE)</f>
        <v>0</v>
      </c>
      <c r="AN30" s="72">
        <f>VLOOKUP('Physical Effects - Rationale'!BY31,'Physical Effects - Numerical'!$A$3:$B$13,2,FALSE)</f>
        <v>0</v>
      </c>
      <c r="AO30" s="72">
        <f>VLOOKUP('Physical Effects - Rationale'!CA31,'Physical Effects - Numerical'!$A$3:$B$13,2,FALSE)</f>
        <v>0</v>
      </c>
      <c r="AP30" s="72">
        <f>VLOOKUP('Physical Effects - Rationale'!CC31,'Physical Effects - Numerical'!$A$3:$B$13,2,FALSE)</f>
        <v>3</v>
      </c>
      <c r="AQ30" s="72">
        <f>VLOOKUP('Physical Effects - Rationale'!CE31,'Physical Effects - Numerical'!$A$3:$B$13,2,FALSE)</f>
        <v>0</v>
      </c>
      <c r="AR30" s="72">
        <f>VLOOKUP('Physical Effects - Rationale'!CG31,'Physical Effects - Numerical'!$A$3:$B$13,2,FALSE)</f>
        <v>0</v>
      </c>
      <c r="AS30" s="72">
        <f>VLOOKUP('Physical Effects - Rationale'!CI31,'Physical Effects - Numerical'!$A$3:$B$13,2,FALSE)</f>
        <v>0</v>
      </c>
      <c r="AT30" s="72">
        <f>VLOOKUP('Physical Effects - Rationale'!CK31,'Physical Effects - Numerical'!$A$3:$B$13,2,FALSE)</f>
        <v>0</v>
      </c>
      <c r="AU30" s="72">
        <f>VLOOKUP('Physical Effects - Rationale'!CM31,'Physical Effects - Numerical'!$A$3:$B$13,2,FALSE)</f>
        <v>0</v>
      </c>
      <c r="AV30" s="72">
        <f>VLOOKUP('Physical Effects - Rationale'!CO31,'Physical Effects - Numerical'!$A$3:$B$13,2,FALSE)</f>
        <v>0</v>
      </c>
      <c r="AW30" s="72">
        <f>VLOOKUP('Physical Effects - Rationale'!CQ31,'Physical Effects - Numerical'!$A$3:$B$13,2,FALSE)</f>
        <v>0</v>
      </c>
      <c r="AX30" s="72">
        <f>VLOOKUP('Physical Effects - Rationale'!CS31,'Physical Effects - Numerical'!$A$3:$B$13,2,FALSE)</f>
        <v>0</v>
      </c>
      <c r="AY30" s="84">
        <f>VLOOKUP('Physical Effects - Rationale'!CU31,'Physical Effects - Numerical'!$A$3:$B$13,2,FALSE)</f>
        <v>0</v>
      </c>
    </row>
    <row r="31" spans="3:51">
      <c r="C31" s="83" t="s">
        <v>580</v>
      </c>
      <c r="D31" s="75" t="s">
        <v>581</v>
      </c>
      <c r="E31" s="73">
        <f>VLOOKUP('Physical Effects - Rationale'!G32,'Physical Effects - Numerical'!$A$3:$B$13,2,FALSE)</f>
        <v>0</v>
      </c>
      <c r="F31" s="72">
        <f>VLOOKUP('Physical Effects - Rationale'!I32,'Physical Effects - Numerical'!$A$3:$B$13,2,FALSE)</f>
        <v>5</v>
      </c>
      <c r="G31" s="72">
        <f>VLOOKUP('Physical Effects - Rationale'!K32,'Physical Effects - Numerical'!$A$3:$B$13,2,FALSE)</f>
        <v>0</v>
      </c>
      <c r="H31" s="72">
        <f>VLOOKUP('Physical Effects - Rationale'!M32,'Physical Effects - Numerical'!$A$3:$B$13,2,FALSE)</f>
        <v>0</v>
      </c>
      <c r="I31" s="72">
        <f>VLOOKUP('Physical Effects - Rationale'!O32,'Physical Effects - Numerical'!$A$3:$B$13,2,FALSE)</f>
        <v>0</v>
      </c>
      <c r="J31" s="72">
        <f>VLOOKUP('Physical Effects - Rationale'!Q32,'Physical Effects - Numerical'!$A$3:$B$13,2,FALSE)</f>
        <v>0</v>
      </c>
      <c r="K31" s="72">
        <f>VLOOKUP('Physical Effects - Rationale'!S32,'Physical Effects - Numerical'!$A$3:$B$13,2,FALSE)</f>
        <v>0</v>
      </c>
      <c r="L31" s="72">
        <f>VLOOKUP('Physical Effects - Rationale'!U32,'Physical Effects - Numerical'!$A$3:$B$13,2,FALSE)</f>
        <v>1</v>
      </c>
      <c r="M31" s="72">
        <f>VLOOKUP('Physical Effects - Rationale'!W32,'Physical Effects - Numerical'!$A$3:$B$13,2,FALSE)</f>
        <v>0</v>
      </c>
      <c r="N31" s="72">
        <f>VLOOKUP('Physical Effects - Rationale'!Y32,'Physical Effects - Numerical'!$A$3:$B$13,2,FALSE)</f>
        <v>0</v>
      </c>
      <c r="O31" s="72">
        <f>VLOOKUP('Physical Effects - Rationale'!AA32,'Physical Effects - Numerical'!$A$3:$B$13,2,FALSE)</f>
        <v>0</v>
      </c>
      <c r="P31" s="72">
        <f>VLOOKUP('Physical Effects - Rationale'!AC32,'Physical Effects - Numerical'!$A$3:$B$13,2,FALSE)</f>
        <v>0</v>
      </c>
      <c r="Q31" s="72">
        <f>VLOOKUP('Physical Effects - Rationale'!AE32,'Physical Effects - Numerical'!$A$3:$B$13,2,FALSE)</f>
        <v>0</v>
      </c>
      <c r="R31" s="72">
        <f>VLOOKUP('Physical Effects - Rationale'!AG32,'Physical Effects - Numerical'!$A$3:$B$13,2,FALSE)</f>
        <v>0</v>
      </c>
      <c r="S31" s="72">
        <f>VLOOKUP('Physical Effects - Rationale'!AI32,'Physical Effects - Numerical'!$A$3:$B$13,2,FALSE)</f>
        <v>1</v>
      </c>
      <c r="T31" s="72">
        <f>VLOOKUP('Physical Effects - Rationale'!AK32,'Physical Effects - Numerical'!$A$3:$B$13,2,FALSE)</f>
        <v>1</v>
      </c>
      <c r="U31" s="72">
        <f>VLOOKUP('Physical Effects - Rationale'!AM32,'Physical Effects - Numerical'!$A$3:$B$13,2,FALSE)</f>
        <v>0</v>
      </c>
      <c r="V31" s="72">
        <f>VLOOKUP('Physical Effects - Rationale'!AO32,'Physical Effects - Numerical'!$A$3:$B$13,2,FALSE)</f>
        <v>0</v>
      </c>
      <c r="W31" s="72">
        <f>VLOOKUP('Physical Effects - Rationale'!AQ32,'Physical Effects - Numerical'!$A$3:$B$13,2,FALSE)</f>
        <v>0</v>
      </c>
      <c r="X31" s="72">
        <f>VLOOKUP('Physical Effects - Rationale'!AS32,'Physical Effects - Numerical'!$A$3:$B$13,2,FALSE)</f>
        <v>2</v>
      </c>
      <c r="Y31" s="72">
        <f>VLOOKUP('Physical Effects - Rationale'!AU32,'Physical Effects - Numerical'!$A$3:$B$13,2,FALSE)</f>
        <v>0</v>
      </c>
      <c r="Z31" s="72">
        <f>VLOOKUP('Physical Effects - Rationale'!AW32,'Physical Effects - Numerical'!$A$3:$B$13,2,FALSE)</f>
        <v>0</v>
      </c>
      <c r="AA31" s="72">
        <f>VLOOKUP('Physical Effects - Rationale'!AY32,'Physical Effects - Numerical'!$A$3:$B$13,2,FALSE)</f>
        <v>0</v>
      </c>
      <c r="AB31" s="72">
        <f>VLOOKUP('Physical Effects - Rationale'!BA32,'Physical Effects - Numerical'!$A$3:$B$13,2,FALSE)</f>
        <v>1</v>
      </c>
      <c r="AC31" s="72">
        <f>VLOOKUP('Physical Effects - Rationale'!BC32,'Physical Effects - Numerical'!$A$3:$B$13,2,FALSE)</f>
        <v>1</v>
      </c>
      <c r="AD31" s="72">
        <f>VLOOKUP('Physical Effects - Rationale'!BE32,'Physical Effects - Numerical'!$A$3:$B$13,2,FALSE)</f>
        <v>0</v>
      </c>
      <c r="AE31" s="72">
        <f>VLOOKUP('Physical Effects - Rationale'!BG32,'Physical Effects - Numerical'!$A$3:$B$13,2,FALSE)</f>
        <v>0</v>
      </c>
      <c r="AF31" s="72">
        <f>VLOOKUP('Physical Effects - Rationale'!BI32,'Physical Effects - Numerical'!$A$3:$B$13,2,FALSE)</f>
        <v>0</v>
      </c>
      <c r="AG31" s="72">
        <f>VLOOKUP('Physical Effects - Rationale'!BK32,'Physical Effects - Numerical'!$A$3:$B$13,2,FALSE)</f>
        <v>1</v>
      </c>
      <c r="AH31" s="72">
        <f>VLOOKUP('Physical Effects - Rationale'!BM32,'Physical Effects - Numerical'!$A$3:$B$13,2,FALSE)</f>
        <v>0</v>
      </c>
      <c r="AI31" s="72">
        <f>VLOOKUP('Physical Effects - Rationale'!BO32,'Physical Effects - Numerical'!$A$3:$B$13,2,FALSE)</f>
        <v>0</v>
      </c>
      <c r="AJ31" s="72">
        <f>VLOOKUP('Physical Effects - Rationale'!BQ32,'Physical Effects - Numerical'!$A$3:$B$13,2,FALSE)</f>
        <v>3</v>
      </c>
      <c r="AK31" s="72">
        <f>VLOOKUP('Physical Effects - Rationale'!BS32,'Physical Effects - Numerical'!$A$3:$B$13,2,FALSE)</f>
        <v>1</v>
      </c>
      <c r="AL31" s="72">
        <f>VLOOKUP('Physical Effects - Rationale'!BU32,'Physical Effects - Numerical'!$A$3:$B$13,2,FALSE)</f>
        <v>0</v>
      </c>
      <c r="AM31" s="72">
        <f>VLOOKUP('Physical Effects - Rationale'!BW32,'Physical Effects - Numerical'!$A$3:$B$13,2,FALSE)</f>
        <v>0</v>
      </c>
      <c r="AN31" s="72">
        <f>VLOOKUP('Physical Effects - Rationale'!BY32,'Physical Effects - Numerical'!$A$3:$B$13,2,FALSE)</f>
        <v>0</v>
      </c>
      <c r="AO31" s="72">
        <f>VLOOKUP('Physical Effects - Rationale'!CA32,'Physical Effects - Numerical'!$A$3:$B$13,2,FALSE)</f>
        <v>0</v>
      </c>
      <c r="AP31" s="72">
        <f>VLOOKUP('Physical Effects - Rationale'!CC32,'Physical Effects - Numerical'!$A$3:$B$13,2,FALSE)</f>
        <v>3</v>
      </c>
      <c r="AQ31" s="72">
        <f>VLOOKUP('Physical Effects - Rationale'!CE32,'Physical Effects - Numerical'!$A$3:$B$13,2,FALSE)</f>
        <v>2</v>
      </c>
      <c r="AR31" s="72">
        <f>VLOOKUP('Physical Effects - Rationale'!CG32,'Physical Effects - Numerical'!$A$3:$B$13,2,FALSE)</f>
        <v>0</v>
      </c>
      <c r="AS31" s="72">
        <f>VLOOKUP('Physical Effects - Rationale'!CI32,'Physical Effects - Numerical'!$A$3:$B$13,2,FALSE)</f>
        <v>0</v>
      </c>
      <c r="AT31" s="72">
        <f>VLOOKUP('Physical Effects - Rationale'!CK32,'Physical Effects - Numerical'!$A$3:$B$13,2,FALSE)</f>
        <v>0</v>
      </c>
      <c r="AU31" s="72">
        <f>VLOOKUP('Physical Effects - Rationale'!CM32,'Physical Effects - Numerical'!$A$3:$B$13,2,FALSE)</f>
        <v>0</v>
      </c>
      <c r="AV31" s="72">
        <f>VLOOKUP('Physical Effects - Rationale'!CO32,'Physical Effects - Numerical'!$A$3:$B$13,2,FALSE)</f>
        <v>0</v>
      </c>
      <c r="AW31" s="72">
        <f>VLOOKUP('Physical Effects - Rationale'!CQ32,'Physical Effects - Numerical'!$A$3:$B$13,2,FALSE)</f>
        <v>0</v>
      </c>
      <c r="AX31" s="72">
        <f>VLOOKUP('Physical Effects - Rationale'!CS32,'Physical Effects - Numerical'!$A$3:$B$13,2,FALSE)</f>
        <v>0</v>
      </c>
      <c r="AY31" s="84">
        <f>VLOOKUP('Physical Effects - Rationale'!CU32,'Physical Effects - Numerical'!$A$3:$B$13,2,FALSE)</f>
        <v>0</v>
      </c>
    </row>
    <row r="32" spans="3:51">
      <c r="C32" s="83" t="s">
        <v>590</v>
      </c>
      <c r="D32" s="75">
        <v>402</v>
      </c>
      <c r="E32" s="73">
        <f>VLOOKUP('Physical Effects - Rationale'!G33,'Physical Effects - Numerical'!$A$3:$B$13,2,FALSE)</f>
        <v>0</v>
      </c>
      <c r="F32" s="72">
        <f>VLOOKUP('Physical Effects - Rationale'!I33,'Physical Effects - Numerical'!$A$3:$B$13,2,FALSE)</f>
        <v>0</v>
      </c>
      <c r="G32" s="72">
        <f>VLOOKUP('Physical Effects - Rationale'!K33,'Physical Effects - Numerical'!$A$3:$B$13,2,FALSE)</f>
        <v>0</v>
      </c>
      <c r="H32" s="72">
        <f>VLOOKUP('Physical Effects - Rationale'!M33,'Physical Effects - Numerical'!$A$3:$B$13,2,FALSE)</f>
        <v>2</v>
      </c>
      <c r="I32" s="72">
        <f>VLOOKUP('Physical Effects - Rationale'!O33,'Physical Effects - Numerical'!$A$3:$B$13,2,FALSE)</f>
        <v>1</v>
      </c>
      <c r="J32" s="72">
        <f>VLOOKUP('Physical Effects - Rationale'!Q33,'Physical Effects - Numerical'!$A$3:$B$13,2,FALSE)</f>
        <v>0</v>
      </c>
      <c r="K32" s="72">
        <f>VLOOKUP('Physical Effects - Rationale'!S33,'Physical Effects - Numerical'!$A$3:$B$13,2,FALSE)</f>
        <v>0</v>
      </c>
      <c r="L32" s="72">
        <f>VLOOKUP('Physical Effects - Rationale'!U33,'Physical Effects - Numerical'!$A$3:$B$13,2,FALSE)</f>
        <v>0</v>
      </c>
      <c r="M32" s="72">
        <f>VLOOKUP('Physical Effects - Rationale'!W33,'Physical Effects - Numerical'!$A$3:$B$13,2,FALSE)</f>
        <v>-1</v>
      </c>
      <c r="N32" s="72">
        <f>VLOOKUP('Physical Effects - Rationale'!Y33,'Physical Effects - Numerical'!$A$3:$B$13,2,FALSE)</f>
        <v>1</v>
      </c>
      <c r="O32" s="72">
        <f>VLOOKUP('Physical Effects - Rationale'!AA33,'Physical Effects - Numerical'!$A$3:$B$13,2,FALSE)</f>
        <v>2</v>
      </c>
      <c r="P32" s="72">
        <f>VLOOKUP('Physical Effects - Rationale'!AC33,'Physical Effects - Numerical'!$A$3:$B$13,2,FALSE)</f>
        <v>4</v>
      </c>
      <c r="Q32" s="72">
        <f>VLOOKUP('Physical Effects - Rationale'!AE33,'Physical Effects - Numerical'!$A$3:$B$13,2,FALSE)</f>
        <v>-1</v>
      </c>
      <c r="R32" s="72">
        <f>VLOOKUP('Physical Effects - Rationale'!AG33,'Physical Effects - Numerical'!$A$3:$B$13,2,FALSE)</f>
        <v>-2</v>
      </c>
      <c r="S32" s="72">
        <f>VLOOKUP('Physical Effects - Rationale'!AI33,'Physical Effects - Numerical'!$A$3:$B$13,2,FALSE)</f>
        <v>0</v>
      </c>
      <c r="T32" s="72">
        <f>VLOOKUP('Physical Effects - Rationale'!AK33,'Physical Effects - Numerical'!$A$3:$B$13,2,FALSE)</f>
        <v>0</v>
      </c>
      <c r="U32" s="72">
        <f>VLOOKUP('Physical Effects - Rationale'!AM33,'Physical Effects - Numerical'!$A$3:$B$13,2,FALSE)</f>
        <v>2</v>
      </c>
      <c r="V32" s="72">
        <f>VLOOKUP('Physical Effects - Rationale'!AO33,'Physical Effects - Numerical'!$A$3:$B$13,2,FALSE)</f>
        <v>1</v>
      </c>
      <c r="W32" s="72">
        <f>VLOOKUP('Physical Effects - Rationale'!AQ33,'Physical Effects - Numerical'!$A$3:$B$13,2,FALSE)</f>
        <v>2</v>
      </c>
      <c r="X32" s="72">
        <f>VLOOKUP('Physical Effects - Rationale'!AS33,'Physical Effects - Numerical'!$A$3:$B$13,2,FALSE)</f>
        <v>0</v>
      </c>
      <c r="Y32" s="72">
        <f>VLOOKUP('Physical Effects - Rationale'!AU33,'Physical Effects - Numerical'!$A$3:$B$13,2,FALSE)</f>
        <v>-1</v>
      </c>
      <c r="Z32" s="72">
        <f>VLOOKUP('Physical Effects - Rationale'!AW33,'Physical Effects - Numerical'!$A$3:$B$13,2,FALSE)</f>
        <v>-2</v>
      </c>
      <c r="AA32" s="72">
        <f>VLOOKUP('Physical Effects - Rationale'!AY33,'Physical Effects - Numerical'!$A$3:$B$13,2,FALSE)</f>
        <v>0</v>
      </c>
      <c r="AB32" s="72">
        <f>VLOOKUP('Physical Effects - Rationale'!BA33,'Physical Effects - Numerical'!$A$3:$B$13,2,FALSE)</f>
        <v>2</v>
      </c>
      <c r="AC32" s="72">
        <f>VLOOKUP('Physical Effects - Rationale'!BC33,'Physical Effects - Numerical'!$A$3:$B$13,2,FALSE)</f>
        <v>0</v>
      </c>
      <c r="AD32" s="72">
        <f>VLOOKUP('Physical Effects - Rationale'!BE33,'Physical Effects - Numerical'!$A$3:$B$13,2,FALSE)</f>
        <v>0</v>
      </c>
      <c r="AE32" s="72">
        <f>VLOOKUP('Physical Effects - Rationale'!BG33,'Physical Effects - Numerical'!$A$3:$B$13,2,FALSE)</f>
        <v>0</v>
      </c>
      <c r="AF32" s="72">
        <f>VLOOKUP('Physical Effects - Rationale'!BI33,'Physical Effects - Numerical'!$A$3:$B$13,2,FALSE)</f>
        <v>0</v>
      </c>
      <c r="AG32" s="72">
        <f>VLOOKUP('Physical Effects - Rationale'!BK33,'Physical Effects - Numerical'!$A$3:$B$13,2,FALSE)</f>
        <v>0</v>
      </c>
      <c r="AH32" s="72">
        <f>VLOOKUP('Physical Effects - Rationale'!BM33,'Physical Effects - Numerical'!$A$3:$B$13,2,FALSE)</f>
        <v>0</v>
      </c>
      <c r="AI32" s="72">
        <f>VLOOKUP('Physical Effects - Rationale'!BO33,'Physical Effects - Numerical'!$A$3:$B$13,2,FALSE)</f>
        <v>0</v>
      </c>
      <c r="AJ32" s="72">
        <f>VLOOKUP('Physical Effects - Rationale'!BQ33,'Physical Effects - Numerical'!$A$3:$B$13,2,FALSE)</f>
        <v>0</v>
      </c>
      <c r="AK32" s="72">
        <f>VLOOKUP('Physical Effects - Rationale'!BS33,'Physical Effects - Numerical'!$A$3:$B$13,2,FALSE)</f>
        <v>0</v>
      </c>
      <c r="AL32" s="72">
        <f>VLOOKUP('Physical Effects - Rationale'!BU33,'Physical Effects - Numerical'!$A$3:$B$13,2,FALSE)</f>
        <v>0</v>
      </c>
      <c r="AM32" s="72">
        <f>VLOOKUP('Physical Effects - Rationale'!BW33,'Physical Effects - Numerical'!$A$3:$B$13,2,FALSE)</f>
        <v>0</v>
      </c>
      <c r="AN32" s="72">
        <f>VLOOKUP('Physical Effects - Rationale'!BY33,'Physical Effects - Numerical'!$A$3:$B$13,2,FALSE)</f>
        <v>0</v>
      </c>
      <c r="AO32" s="72">
        <f>VLOOKUP('Physical Effects - Rationale'!CA33,'Physical Effects - Numerical'!$A$3:$B$13,2,FALSE)</f>
        <v>0</v>
      </c>
      <c r="AP32" s="72">
        <f>VLOOKUP('Physical Effects - Rationale'!CC33,'Physical Effects - Numerical'!$A$3:$B$13,2,FALSE)</f>
        <v>0</v>
      </c>
      <c r="AQ32" s="72">
        <f>VLOOKUP('Physical Effects - Rationale'!CE33,'Physical Effects - Numerical'!$A$3:$B$13,2,FALSE)</f>
        <v>0</v>
      </c>
      <c r="AR32" s="72">
        <f>VLOOKUP('Physical Effects - Rationale'!CG33,'Physical Effects - Numerical'!$A$3:$B$13,2,FALSE)</f>
        <v>0</v>
      </c>
      <c r="AS32" s="72">
        <f>VLOOKUP('Physical Effects - Rationale'!CI33,'Physical Effects - Numerical'!$A$3:$B$13,2,FALSE)</f>
        <v>0</v>
      </c>
      <c r="AT32" s="72">
        <f>VLOOKUP('Physical Effects - Rationale'!CK33,'Physical Effects - Numerical'!$A$3:$B$13,2,FALSE)</f>
        <v>0</v>
      </c>
      <c r="AU32" s="72">
        <f>VLOOKUP('Physical Effects - Rationale'!CM33,'Physical Effects - Numerical'!$A$3:$B$13,2,FALSE)</f>
        <v>4</v>
      </c>
      <c r="AV32" s="72">
        <f>VLOOKUP('Physical Effects - Rationale'!CO33,'Physical Effects - Numerical'!$A$3:$B$13,2,FALSE)</f>
        <v>1</v>
      </c>
      <c r="AW32" s="72">
        <f>VLOOKUP('Physical Effects - Rationale'!CQ33,'Physical Effects - Numerical'!$A$3:$B$13,2,FALSE)</f>
        <v>-1</v>
      </c>
      <c r="AX32" s="72">
        <f>VLOOKUP('Physical Effects - Rationale'!CS33,'Physical Effects - Numerical'!$A$3:$B$13,2,FALSE)</f>
        <v>0</v>
      </c>
      <c r="AY32" s="84">
        <f>VLOOKUP('Physical Effects - Rationale'!CU33,'Physical Effects - Numerical'!$A$3:$B$13,2,FALSE)</f>
        <v>0</v>
      </c>
    </row>
    <row r="33" spans="3:51">
      <c r="C33" s="83" t="s">
        <v>610</v>
      </c>
      <c r="D33" s="75">
        <v>348</v>
      </c>
      <c r="E33" s="73">
        <f>VLOOKUP('Physical Effects - Rationale'!G34,'Physical Effects - Numerical'!$A$3:$B$13,2,FALSE)</f>
        <v>0</v>
      </c>
      <c r="F33" s="72">
        <f>VLOOKUP('Physical Effects - Rationale'!I34,'Physical Effects - Numerical'!$A$3:$B$13,2,FALSE)</f>
        <v>0</v>
      </c>
      <c r="G33" s="72">
        <f>VLOOKUP('Physical Effects - Rationale'!K34,'Physical Effects - Numerical'!$A$3:$B$13,2,FALSE)</f>
        <v>0</v>
      </c>
      <c r="H33" s="72">
        <f>VLOOKUP('Physical Effects - Rationale'!M34,'Physical Effects - Numerical'!$A$3:$B$13,2,FALSE)</f>
        <v>0</v>
      </c>
      <c r="I33" s="72">
        <f>VLOOKUP('Physical Effects - Rationale'!O34,'Physical Effects - Numerical'!$A$3:$B$13,2,FALSE)</f>
        <v>-1</v>
      </c>
      <c r="J33" s="72">
        <f>VLOOKUP('Physical Effects - Rationale'!Q34,'Physical Effects - Numerical'!$A$3:$B$13,2,FALSE)</f>
        <v>0</v>
      </c>
      <c r="K33" s="72">
        <f>VLOOKUP('Physical Effects - Rationale'!S34,'Physical Effects - Numerical'!$A$3:$B$13,2,FALSE)</f>
        <v>0</v>
      </c>
      <c r="L33" s="72">
        <f>VLOOKUP('Physical Effects - Rationale'!U34,'Physical Effects - Numerical'!$A$3:$B$13,2,FALSE)</f>
        <v>0</v>
      </c>
      <c r="M33" s="72">
        <f>VLOOKUP('Physical Effects - Rationale'!W34,'Physical Effects - Numerical'!$A$3:$B$13,2,FALSE)</f>
        <v>0</v>
      </c>
      <c r="N33" s="72">
        <f>VLOOKUP('Physical Effects - Rationale'!Y34,'Physical Effects - Numerical'!$A$3:$B$13,2,FALSE)</f>
        <v>1</v>
      </c>
      <c r="O33" s="72">
        <f>VLOOKUP('Physical Effects - Rationale'!AA34,'Physical Effects - Numerical'!$A$3:$B$13,2,FALSE)</f>
        <v>1</v>
      </c>
      <c r="P33" s="72">
        <f>VLOOKUP('Physical Effects - Rationale'!AC34,'Physical Effects - Numerical'!$A$3:$B$13,2,FALSE)</f>
        <v>2</v>
      </c>
      <c r="Q33" s="72">
        <f>VLOOKUP('Physical Effects - Rationale'!AE34,'Physical Effects - Numerical'!$A$3:$B$13,2,FALSE)</f>
        <v>0</v>
      </c>
      <c r="R33" s="72">
        <f>VLOOKUP('Physical Effects - Rationale'!AG34,'Physical Effects - Numerical'!$A$3:$B$13,2,FALSE)</f>
        <v>0</v>
      </c>
      <c r="S33" s="72">
        <f>VLOOKUP('Physical Effects - Rationale'!AI34,'Physical Effects - Numerical'!$A$3:$B$13,2,FALSE)</f>
        <v>0</v>
      </c>
      <c r="T33" s="72">
        <f>VLOOKUP('Physical Effects - Rationale'!AK34,'Physical Effects - Numerical'!$A$3:$B$13,2,FALSE)</f>
        <v>2</v>
      </c>
      <c r="U33" s="72">
        <f>VLOOKUP('Physical Effects - Rationale'!AM34,'Physical Effects - Numerical'!$A$3:$B$13,2,FALSE)</f>
        <v>5</v>
      </c>
      <c r="V33" s="72">
        <f>VLOOKUP('Physical Effects - Rationale'!AO34,'Physical Effects - Numerical'!$A$3:$B$13,2,FALSE)</f>
        <v>2</v>
      </c>
      <c r="W33" s="72">
        <f>VLOOKUP('Physical Effects - Rationale'!AQ34,'Physical Effects - Numerical'!$A$3:$B$13,2,FALSE)</f>
        <v>2</v>
      </c>
      <c r="X33" s="72">
        <f>VLOOKUP('Physical Effects - Rationale'!AS34,'Physical Effects - Numerical'!$A$3:$B$13,2,FALSE)</f>
        <v>0</v>
      </c>
      <c r="Y33" s="72">
        <f>VLOOKUP('Physical Effects - Rationale'!AU34,'Physical Effects - Numerical'!$A$3:$B$13,2,FALSE)</f>
        <v>0</v>
      </c>
      <c r="Z33" s="72">
        <f>VLOOKUP('Physical Effects - Rationale'!AW34,'Physical Effects - Numerical'!$A$3:$B$13,2,FALSE)</f>
        <v>0</v>
      </c>
      <c r="AA33" s="72">
        <f>VLOOKUP('Physical Effects - Rationale'!AY34,'Physical Effects - Numerical'!$A$3:$B$13,2,FALSE)</f>
        <v>0</v>
      </c>
      <c r="AB33" s="72">
        <f>VLOOKUP('Physical Effects - Rationale'!BA34,'Physical Effects - Numerical'!$A$3:$B$13,2,FALSE)</f>
        <v>0</v>
      </c>
      <c r="AC33" s="72">
        <f>VLOOKUP('Physical Effects - Rationale'!BC34,'Physical Effects - Numerical'!$A$3:$B$13,2,FALSE)</f>
        <v>0</v>
      </c>
      <c r="AD33" s="72">
        <f>VLOOKUP('Physical Effects - Rationale'!BE34,'Physical Effects - Numerical'!$A$3:$B$13,2,FALSE)</f>
        <v>0</v>
      </c>
      <c r="AE33" s="72">
        <f>VLOOKUP('Physical Effects - Rationale'!BG34,'Physical Effects - Numerical'!$A$3:$B$13,2,FALSE)</f>
        <v>0</v>
      </c>
      <c r="AF33" s="72">
        <f>VLOOKUP('Physical Effects - Rationale'!BI34,'Physical Effects - Numerical'!$A$3:$B$13,2,FALSE)</f>
        <v>0</v>
      </c>
      <c r="AG33" s="72">
        <f>VLOOKUP('Physical Effects - Rationale'!BK34,'Physical Effects - Numerical'!$A$3:$B$13,2,FALSE)</f>
        <v>0</v>
      </c>
      <c r="AH33" s="72">
        <f>VLOOKUP('Physical Effects - Rationale'!BM34,'Physical Effects - Numerical'!$A$3:$B$13,2,FALSE)</f>
        <v>0</v>
      </c>
      <c r="AI33" s="72">
        <f>VLOOKUP('Physical Effects - Rationale'!BO34,'Physical Effects - Numerical'!$A$3:$B$13,2,FALSE)</f>
        <v>-2</v>
      </c>
      <c r="AJ33" s="72">
        <f>VLOOKUP('Physical Effects - Rationale'!BQ34,'Physical Effects - Numerical'!$A$3:$B$13,2,FALSE)</f>
        <v>0</v>
      </c>
      <c r="AK33" s="72">
        <f>VLOOKUP('Physical Effects - Rationale'!BS34,'Physical Effects - Numerical'!$A$3:$B$13,2,FALSE)</f>
        <v>0</v>
      </c>
      <c r="AL33" s="72">
        <f>VLOOKUP('Physical Effects - Rationale'!BU34,'Physical Effects - Numerical'!$A$3:$B$13,2,FALSE)</f>
        <v>0</v>
      </c>
      <c r="AM33" s="72">
        <f>VLOOKUP('Physical Effects - Rationale'!BW34,'Physical Effects - Numerical'!$A$3:$B$13,2,FALSE)</f>
        <v>0</v>
      </c>
      <c r="AN33" s="72">
        <f>VLOOKUP('Physical Effects - Rationale'!BY34,'Physical Effects - Numerical'!$A$3:$B$13,2,FALSE)</f>
        <v>0</v>
      </c>
      <c r="AO33" s="72">
        <f>VLOOKUP('Physical Effects - Rationale'!CA34,'Physical Effects - Numerical'!$A$3:$B$13,2,FALSE)</f>
        <v>0</v>
      </c>
      <c r="AP33" s="72">
        <f>VLOOKUP('Physical Effects - Rationale'!CC34,'Physical Effects - Numerical'!$A$3:$B$13,2,FALSE)</f>
        <v>0</v>
      </c>
      <c r="AQ33" s="72">
        <f>VLOOKUP('Physical Effects - Rationale'!CE34,'Physical Effects - Numerical'!$A$3:$B$13,2,FALSE)</f>
        <v>0</v>
      </c>
      <c r="AR33" s="72">
        <f>VLOOKUP('Physical Effects - Rationale'!CG34,'Physical Effects - Numerical'!$A$3:$B$13,2,FALSE)</f>
        <v>0</v>
      </c>
      <c r="AS33" s="72">
        <f>VLOOKUP('Physical Effects - Rationale'!CI34,'Physical Effects - Numerical'!$A$3:$B$13,2,FALSE)</f>
        <v>0</v>
      </c>
      <c r="AT33" s="72">
        <f>VLOOKUP('Physical Effects - Rationale'!CK34,'Physical Effects - Numerical'!$A$3:$B$13,2,FALSE)</f>
        <v>0</v>
      </c>
      <c r="AU33" s="72">
        <f>VLOOKUP('Physical Effects - Rationale'!CM34,'Physical Effects - Numerical'!$A$3:$B$13,2,FALSE)</f>
        <v>4</v>
      </c>
      <c r="AV33" s="72">
        <f>VLOOKUP('Physical Effects - Rationale'!CO34,'Physical Effects - Numerical'!$A$3:$B$13,2,FALSE)</f>
        <v>-1</v>
      </c>
      <c r="AW33" s="72">
        <f>VLOOKUP('Physical Effects - Rationale'!CQ34,'Physical Effects - Numerical'!$A$3:$B$13,2,FALSE)</f>
        <v>-1</v>
      </c>
      <c r="AX33" s="72">
        <f>VLOOKUP('Physical Effects - Rationale'!CS34,'Physical Effects - Numerical'!$A$3:$B$13,2,FALSE)</f>
        <v>0</v>
      </c>
      <c r="AY33" s="84">
        <f>VLOOKUP('Physical Effects - Rationale'!CU34,'Physical Effects - Numerical'!$A$3:$B$13,2,FALSE)</f>
        <v>0</v>
      </c>
    </row>
    <row r="34" spans="3:51">
      <c r="C34" s="83" t="s">
        <v>619</v>
      </c>
      <c r="D34" s="75">
        <v>324</v>
      </c>
      <c r="E34" s="73">
        <f>VLOOKUP('Physical Effects - Rationale'!G35,'Physical Effects - Numerical'!$A$3:$B$13,2,FALSE)</f>
        <v>1</v>
      </c>
      <c r="F34" s="72">
        <f>VLOOKUP('Physical Effects - Rationale'!I35,'Physical Effects - Numerical'!$A$3:$B$13,2,FALSE)</f>
        <v>0</v>
      </c>
      <c r="G34" s="72">
        <f>VLOOKUP('Physical Effects - Rationale'!K35,'Physical Effects - Numerical'!$A$3:$B$13,2,FALSE)</f>
        <v>0</v>
      </c>
      <c r="H34" s="72">
        <f>VLOOKUP('Physical Effects - Rationale'!M35,'Physical Effects - Numerical'!$A$3:$B$13,2,FALSE)</f>
        <v>0</v>
      </c>
      <c r="I34" s="72">
        <f>VLOOKUP('Physical Effects - Rationale'!O35,'Physical Effects - Numerical'!$A$3:$B$13,2,FALSE)</f>
        <v>0</v>
      </c>
      <c r="J34" s="72">
        <f>VLOOKUP('Physical Effects - Rationale'!Q35,'Physical Effects - Numerical'!$A$3:$B$13,2,FALSE)</f>
        <v>-1</v>
      </c>
      <c r="K34" s="72">
        <f>VLOOKUP('Physical Effects - Rationale'!S35,'Physical Effects - Numerical'!$A$3:$B$13,2,FALSE)</f>
        <v>5</v>
      </c>
      <c r="L34" s="72">
        <f>VLOOKUP('Physical Effects - Rationale'!U35,'Physical Effects - Numerical'!$A$3:$B$13,2,FALSE)</f>
        <v>-2</v>
      </c>
      <c r="M34" s="72">
        <f>VLOOKUP('Physical Effects - Rationale'!W35,'Physical Effects - Numerical'!$A$3:$B$13,2,FALSE)</f>
        <v>1</v>
      </c>
      <c r="N34" s="72">
        <f>VLOOKUP('Physical Effects - Rationale'!Y35,'Physical Effects - Numerical'!$A$3:$B$13,2,FALSE)</f>
        <v>0</v>
      </c>
      <c r="O34" s="72">
        <f>VLOOKUP('Physical Effects - Rationale'!AA35,'Physical Effects - Numerical'!$A$3:$B$13,2,FALSE)</f>
        <v>1</v>
      </c>
      <c r="P34" s="72">
        <f>VLOOKUP('Physical Effects - Rationale'!AC35,'Physical Effects - Numerical'!$A$3:$B$13,2,FALSE)</f>
        <v>0</v>
      </c>
      <c r="Q34" s="72">
        <f>VLOOKUP('Physical Effects - Rationale'!AE35,'Physical Effects - Numerical'!$A$3:$B$13,2,FALSE)</f>
        <v>0</v>
      </c>
      <c r="R34" s="72">
        <f>VLOOKUP('Physical Effects - Rationale'!AG35,'Physical Effects - Numerical'!$A$3:$B$13,2,FALSE)</f>
        <v>0</v>
      </c>
      <c r="S34" s="72">
        <f>VLOOKUP('Physical Effects - Rationale'!AI35,'Physical Effects - Numerical'!$A$3:$B$13,2,FALSE)</f>
        <v>0</v>
      </c>
      <c r="T34" s="72">
        <f>VLOOKUP('Physical Effects - Rationale'!AK35,'Physical Effects - Numerical'!$A$3:$B$13,2,FALSE)</f>
        <v>0</v>
      </c>
      <c r="U34" s="72">
        <f>VLOOKUP('Physical Effects - Rationale'!AM35,'Physical Effects - Numerical'!$A$3:$B$13,2,FALSE)</f>
        <v>0</v>
      </c>
      <c r="V34" s="72">
        <f>VLOOKUP('Physical Effects - Rationale'!AO35,'Physical Effects - Numerical'!$A$3:$B$13,2,FALSE)</f>
        <v>0</v>
      </c>
      <c r="W34" s="72">
        <f>VLOOKUP('Physical Effects - Rationale'!AQ35,'Physical Effects - Numerical'!$A$3:$B$13,2,FALSE)</f>
        <v>0</v>
      </c>
      <c r="X34" s="72">
        <f>VLOOKUP('Physical Effects - Rationale'!AS35,'Physical Effects - Numerical'!$A$3:$B$13,2,FALSE)</f>
        <v>0</v>
      </c>
      <c r="Y34" s="72">
        <f>VLOOKUP('Physical Effects - Rationale'!AU35,'Physical Effects - Numerical'!$A$3:$B$13,2,FALSE)</f>
        <v>-1</v>
      </c>
      <c r="Z34" s="72">
        <f>VLOOKUP('Physical Effects - Rationale'!AW35,'Physical Effects - Numerical'!$A$3:$B$13,2,FALSE)</f>
        <v>0</v>
      </c>
      <c r="AA34" s="72">
        <f>VLOOKUP('Physical Effects - Rationale'!AY35,'Physical Effects - Numerical'!$A$3:$B$13,2,FALSE)</f>
        <v>0</v>
      </c>
      <c r="AB34" s="72">
        <f>VLOOKUP('Physical Effects - Rationale'!BA35,'Physical Effects - Numerical'!$A$3:$B$13,2,FALSE)</f>
        <v>0</v>
      </c>
      <c r="AC34" s="72">
        <f>VLOOKUP('Physical Effects - Rationale'!BC35,'Physical Effects - Numerical'!$A$3:$B$13,2,FALSE)</f>
        <v>0</v>
      </c>
      <c r="AD34" s="72">
        <f>VLOOKUP('Physical Effects - Rationale'!BE35,'Physical Effects - Numerical'!$A$3:$B$13,2,FALSE)</f>
        <v>0</v>
      </c>
      <c r="AE34" s="72">
        <f>VLOOKUP('Physical Effects - Rationale'!BG35,'Physical Effects - Numerical'!$A$3:$B$13,2,FALSE)</f>
        <v>0</v>
      </c>
      <c r="AF34" s="72">
        <f>VLOOKUP('Physical Effects - Rationale'!BI35,'Physical Effects - Numerical'!$A$3:$B$13,2,FALSE)</f>
        <v>0</v>
      </c>
      <c r="AG34" s="72">
        <f>VLOOKUP('Physical Effects - Rationale'!BK35,'Physical Effects - Numerical'!$A$3:$B$13,2,FALSE)</f>
        <v>0</v>
      </c>
      <c r="AH34" s="72">
        <f>VLOOKUP('Physical Effects - Rationale'!BM35,'Physical Effects - Numerical'!$A$3:$B$13,2,FALSE)</f>
        <v>0</v>
      </c>
      <c r="AI34" s="72">
        <f>VLOOKUP('Physical Effects - Rationale'!BO35,'Physical Effects - Numerical'!$A$3:$B$13,2,FALSE)</f>
        <v>0</v>
      </c>
      <c r="AJ34" s="72">
        <f>VLOOKUP('Physical Effects - Rationale'!BQ35,'Physical Effects - Numerical'!$A$3:$B$13,2,FALSE)</f>
        <v>-1</v>
      </c>
      <c r="AK34" s="72">
        <f>VLOOKUP('Physical Effects - Rationale'!BS35,'Physical Effects - Numerical'!$A$3:$B$13,2,FALSE)</f>
        <v>-3</v>
      </c>
      <c r="AL34" s="72">
        <f>VLOOKUP('Physical Effects - Rationale'!BU35,'Physical Effects - Numerical'!$A$3:$B$13,2,FALSE)</f>
        <v>0</v>
      </c>
      <c r="AM34" s="72">
        <f>VLOOKUP('Physical Effects - Rationale'!BW35,'Physical Effects - Numerical'!$A$3:$B$13,2,FALSE)</f>
        <v>0</v>
      </c>
      <c r="AN34" s="72">
        <f>VLOOKUP('Physical Effects - Rationale'!BY35,'Physical Effects - Numerical'!$A$3:$B$13,2,FALSE)</f>
        <v>0</v>
      </c>
      <c r="AO34" s="72">
        <f>VLOOKUP('Physical Effects - Rationale'!CA35,'Physical Effects - Numerical'!$A$3:$B$13,2,FALSE)</f>
        <v>0</v>
      </c>
      <c r="AP34" s="72">
        <f>VLOOKUP('Physical Effects - Rationale'!CC35,'Physical Effects - Numerical'!$A$3:$B$13,2,FALSE)</f>
        <v>1</v>
      </c>
      <c r="AQ34" s="72">
        <f>VLOOKUP('Physical Effects - Rationale'!CE35,'Physical Effects - Numerical'!$A$3:$B$13,2,FALSE)</f>
        <v>0</v>
      </c>
      <c r="AR34" s="72">
        <f>VLOOKUP('Physical Effects - Rationale'!CG35,'Physical Effects - Numerical'!$A$3:$B$13,2,FALSE)</f>
        <v>0</v>
      </c>
      <c r="AS34" s="72">
        <f>VLOOKUP('Physical Effects - Rationale'!CI35,'Physical Effects - Numerical'!$A$3:$B$13,2,FALSE)</f>
        <v>0</v>
      </c>
      <c r="AT34" s="72">
        <f>VLOOKUP('Physical Effects - Rationale'!CK35,'Physical Effects - Numerical'!$A$3:$B$13,2,FALSE)</f>
        <v>0</v>
      </c>
      <c r="AU34" s="72">
        <f>VLOOKUP('Physical Effects - Rationale'!CM35,'Physical Effects - Numerical'!$A$3:$B$13,2,FALSE)</f>
        <v>0</v>
      </c>
      <c r="AV34" s="72">
        <f>VLOOKUP('Physical Effects - Rationale'!CO35,'Physical Effects - Numerical'!$A$3:$B$13,2,FALSE)</f>
        <v>0</v>
      </c>
      <c r="AW34" s="72">
        <f>VLOOKUP('Physical Effects - Rationale'!CQ35,'Physical Effects - Numerical'!$A$3:$B$13,2,FALSE)</f>
        <v>0</v>
      </c>
      <c r="AX34" s="72">
        <f>VLOOKUP('Physical Effects - Rationale'!CS35,'Physical Effects - Numerical'!$A$3:$B$13,2,FALSE)</f>
        <v>0</v>
      </c>
      <c r="AY34" s="84">
        <f>VLOOKUP('Physical Effects - Rationale'!CU35,'Physical Effects - Numerical'!$A$3:$B$13,2,FALSE)</f>
        <v>0</v>
      </c>
    </row>
    <row r="35" spans="3:51">
      <c r="C35" s="83" t="s">
        <v>643</v>
      </c>
      <c r="D35" s="75">
        <v>605</v>
      </c>
      <c r="E35" s="73">
        <f>VLOOKUP('Physical Effects - Rationale'!G36,'Physical Effects - Numerical'!$A$3:$B$13,2,FALSE)</f>
        <v>0</v>
      </c>
      <c r="F35" s="72">
        <f>VLOOKUP('Physical Effects - Rationale'!I36,'Physical Effects - Numerical'!$A$3:$B$13,2,FALSE)</f>
        <v>0</v>
      </c>
      <c r="G35" s="72">
        <f>VLOOKUP('Physical Effects - Rationale'!K36,'Physical Effects - Numerical'!$A$3:$B$13,2,FALSE)</f>
        <v>0</v>
      </c>
      <c r="H35" s="72">
        <f>VLOOKUP('Physical Effects - Rationale'!M36,'Physical Effects - Numerical'!$A$3:$B$13,2,FALSE)</f>
        <v>0</v>
      </c>
      <c r="I35" s="72">
        <f>VLOOKUP('Physical Effects - Rationale'!O36,'Physical Effects - Numerical'!$A$3:$B$13,2,FALSE)</f>
        <v>0</v>
      </c>
      <c r="J35" s="72">
        <f>VLOOKUP('Physical Effects - Rationale'!Q36,'Physical Effects - Numerical'!$A$3:$B$13,2,FALSE)</f>
        <v>0</v>
      </c>
      <c r="K35" s="72">
        <f>VLOOKUP('Physical Effects - Rationale'!S36,'Physical Effects - Numerical'!$A$3:$B$13,2,FALSE)</f>
        <v>0</v>
      </c>
      <c r="L35" s="72">
        <f>VLOOKUP('Physical Effects - Rationale'!U36,'Physical Effects - Numerical'!$A$3:$B$13,2,FALSE)</f>
        <v>0</v>
      </c>
      <c r="M35" s="72">
        <f>VLOOKUP('Physical Effects - Rationale'!W36,'Physical Effects - Numerical'!$A$3:$B$13,2,FALSE)</f>
        <v>0</v>
      </c>
      <c r="N35" s="72">
        <f>VLOOKUP('Physical Effects - Rationale'!Y36,'Physical Effects - Numerical'!$A$3:$B$13,2,FALSE)</f>
        <v>0</v>
      </c>
      <c r="O35" s="72">
        <f>VLOOKUP('Physical Effects - Rationale'!AA36,'Physical Effects - Numerical'!$A$3:$B$13,2,FALSE)</f>
        <v>0</v>
      </c>
      <c r="P35" s="72">
        <f>VLOOKUP('Physical Effects - Rationale'!AC36,'Physical Effects - Numerical'!$A$3:$B$13,2,FALSE)</f>
        <v>-1</v>
      </c>
      <c r="Q35" s="72">
        <f>VLOOKUP('Physical Effects - Rationale'!AE36,'Physical Effects - Numerical'!$A$3:$B$13,2,FALSE)</f>
        <v>0</v>
      </c>
      <c r="R35" s="72">
        <f>VLOOKUP('Physical Effects - Rationale'!AG36,'Physical Effects - Numerical'!$A$3:$B$13,2,FALSE)</f>
        <v>0</v>
      </c>
      <c r="S35" s="72">
        <f>VLOOKUP('Physical Effects - Rationale'!AI36,'Physical Effects - Numerical'!$A$3:$B$13,2,FALSE)</f>
        <v>0</v>
      </c>
      <c r="T35" s="72">
        <f>VLOOKUP('Physical Effects - Rationale'!AK36,'Physical Effects - Numerical'!$A$3:$B$13,2,FALSE)</f>
        <v>0</v>
      </c>
      <c r="U35" s="72">
        <f>VLOOKUP('Physical Effects - Rationale'!AM36,'Physical Effects - Numerical'!$A$3:$B$13,2,FALSE)</f>
        <v>0</v>
      </c>
      <c r="V35" s="72">
        <f>VLOOKUP('Physical Effects - Rationale'!AO36,'Physical Effects - Numerical'!$A$3:$B$13,2,FALSE)</f>
        <v>0</v>
      </c>
      <c r="W35" s="72">
        <f>VLOOKUP('Physical Effects - Rationale'!AQ36,'Physical Effects - Numerical'!$A$3:$B$13,2,FALSE)</f>
        <v>0</v>
      </c>
      <c r="X35" s="72">
        <f>VLOOKUP('Physical Effects - Rationale'!AS36,'Physical Effects - Numerical'!$A$3:$B$13,2,FALSE)</f>
        <v>3</v>
      </c>
      <c r="Y35" s="72">
        <f>VLOOKUP('Physical Effects - Rationale'!AU36,'Physical Effects - Numerical'!$A$3:$B$13,2,FALSE)</f>
        <v>1</v>
      </c>
      <c r="Z35" s="72">
        <f>VLOOKUP('Physical Effects - Rationale'!AW36,'Physical Effects - Numerical'!$A$3:$B$13,2,FALSE)</f>
        <v>0</v>
      </c>
      <c r="AA35" s="72">
        <f>VLOOKUP('Physical Effects - Rationale'!AY36,'Physical Effects - Numerical'!$A$3:$B$13,2,FALSE)</f>
        <v>0</v>
      </c>
      <c r="AB35" s="72">
        <f>VLOOKUP('Physical Effects - Rationale'!BA36,'Physical Effects - Numerical'!$A$3:$B$13,2,FALSE)</f>
        <v>0</v>
      </c>
      <c r="AC35" s="72">
        <f>VLOOKUP('Physical Effects - Rationale'!BC36,'Physical Effects - Numerical'!$A$3:$B$13,2,FALSE)</f>
        <v>0</v>
      </c>
      <c r="AD35" s="72">
        <f>VLOOKUP('Physical Effects - Rationale'!BE36,'Physical Effects - Numerical'!$A$3:$B$13,2,FALSE)</f>
        <v>0</v>
      </c>
      <c r="AE35" s="72">
        <f>VLOOKUP('Physical Effects - Rationale'!BG36,'Physical Effects - Numerical'!$A$3:$B$13,2,FALSE)</f>
        <v>0</v>
      </c>
      <c r="AF35" s="72">
        <f>VLOOKUP('Physical Effects - Rationale'!BI36,'Physical Effects - Numerical'!$A$3:$B$13,2,FALSE)</f>
        <v>0</v>
      </c>
      <c r="AG35" s="72">
        <f>VLOOKUP('Physical Effects - Rationale'!BK36,'Physical Effects - Numerical'!$A$3:$B$13,2,FALSE)</f>
        <v>0</v>
      </c>
      <c r="AH35" s="72">
        <f>VLOOKUP('Physical Effects - Rationale'!BM36,'Physical Effects - Numerical'!$A$3:$B$13,2,FALSE)</f>
        <v>0</v>
      </c>
      <c r="AI35" s="72">
        <f>VLOOKUP('Physical Effects - Rationale'!BO36,'Physical Effects - Numerical'!$A$3:$B$13,2,FALSE)</f>
        <v>0</v>
      </c>
      <c r="AJ35" s="72">
        <f>VLOOKUP('Physical Effects - Rationale'!BQ36,'Physical Effects - Numerical'!$A$3:$B$13,2,FALSE)</f>
        <v>0</v>
      </c>
      <c r="AK35" s="72">
        <f>VLOOKUP('Physical Effects - Rationale'!BS36,'Physical Effects - Numerical'!$A$3:$B$13,2,FALSE)</f>
        <v>0</v>
      </c>
      <c r="AL35" s="72">
        <f>VLOOKUP('Physical Effects - Rationale'!BU36,'Physical Effects - Numerical'!$A$3:$B$13,2,FALSE)</f>
        <v>0</v>
      </c>
      <c r="AM35" s="72">
        <f>VLOOKUP('Physical Effects - Rationale'!BW36,'Physical Effects - Numerical'!$A$3:$B$13,2,FALSE)</f>
        <v>0</v>
      </c>
      <c r="AN35" s="72">
        <f>VLOOKUP('Physical Effects - Rationale'!BY36,'Physical Effects - Numerical'!$A$3:$B$13,2,FALSE)</f>
        <v>0</v>
      </c>
      <c r="AO35" s="72">
        <f>VLOOKUP('Physical Effects - Rationale'!CA36,'Physical Effects - Numerical'!$A$3:$B$13,2,FALSE)</f>
        <v>0</v>
      </c>
      <c r="AP35" s="72">
        <f>VLOOKUP('Physical Effects - Rationale'!CC36,'Physical Effects - Numerical'!$A$3:$B$13,2,FALSE)</f>
        <v>0</v>
      </c>
      <c r="AQ35" s="72">
        <f>VLOOKUP('Physical Effects - Rationale'!CE36,'Physical Effects - Numerical'!$A$3:$B$13,2,FALSE)</f>
        <v>0</v>
      </c>
      <c r="AR35" s="72">
        <f>VLOOKUP('Physical Effects - Rationale'!CG36,'Physical Effects - Numerical'!$A$3:$B$13,2,FALSE)</f>
        <v>0</v>
      </c>
      <c r="AS35" s="72">
        <f>VLOOKUP('Physical Effects - Rationale'!CI36,'Physical Effects - Numerical'!$A$3:$B$13,2,FALSE)</f>
        <v>0</v>
      </c>
      <c r="AT35" s="72">
        <f>VLOOKUP('Physical Effects - Rationale'!CK36,'Physical Effects - Numerical'!$A$3:$B$13,2,FALSE)</f>
        <v>0</v>
      </c>
      <c r="AU35" s="72">
        <f>VLOOKUP('Physical Effects - Rationale'!CM36,'Physical Effects - Numerical'!$A$3:$B$13,2,FALSE)</f>
        <v>0</v>
      </c>
      <c r="AV35" s="72">
        <f>VLOOKUP('Physical Effects - Rationale'!CO36,'Physical Effects - Numerical'!$A$3:$B$13,2,FALSE)</f>
        <v>0</v>
      </c>
      <c r="AW35" s="72">
        <f>VLOOKUP('Physical Effects - Rationale'!CQ36,'Physical Effects - Numerical'!$A$3:$B$13,2,FALSE)</f>
        <v>0</v>
      </c>
      <c r="AX35" s="72">
        <f>VLOOKUP('Physical Effects - Rationale'!CS36,'Physical Effects - Numerical'!$A$3:$B$13,2,FALSE)</f>
        <v>0</v>
      </c>
      <c r="AY35" s="84">
        <f>VLOOKUP('Physical Effects - Rationale'!CU36,'Physical Effects - Numerical'!$A$3:$B$13,2,FALSE)</f>
        <v>0</v>
      </c>
    </row>
    <row r="36" spans="3:51">
      <c r="C36" s="83" t="s">
        <v>647</v>
      </c>
      <c r="D36" s="75">
        <v>356</v>
      </c>
      <c r="E36" s="73">
        <f>VLOOKUP('Physical Effects - Rationale'!G37,'Physical Effects - Numerical'!$A$3:$B$13,2,FALSE)</f>
        <v>0</v>
      </c>
      <c r="F36" s="72">
        <f>VLOOKUP('Physical Effects - Rationale'!I37,'Physical Effects - Numerical'!$A$3:$B$13,2,FALSE)</f>
        <v>0</v>
      </c>
      <c r="G36" s="72">
        <f>VLOOKUP('Physical Effects - Rationale'!K37,'Physical Effects - Numerical'!$A$3:$B$13,2,FALSE)</f>
        <v>0</v>
      </c>
      <c r="H36" s="72">
        <f>VLOOKUP('Physical Effects - Rationale'!M37,'Physical Effects - Numerical'!$A$3:$B$13,2,FALSE)</f>
        <v>2</v>
      </c>
      <c r="I36" s="72">
        <f>VLOOKUP('Physical Effects - Rationale'!O37,'Physical Effects - Numerical'!$A$3:$B$13,2,FALSE)</f>
        <v>-1</v>
      </c>
      <c r="J36" s="72">
        <f>VLOOKUP('Physical Effects - Rationale'!Q37,'Physical Effects - Numerical'!$A$3:$B$13,2,FALSE)</f>
        <v>0</v>
      </c>
      <c r="K36" s="72">
        <f>VLOOKUP('Physical Effects - Rationale'!S37,'Physical Effects - Numerical'!$A$3:$B$13,2,FALSE)</f>
        <v>0</v>
      </c>
      <c r="L36" s="72">
        <f>VLOOKUP('Physical Effects - Rationale'!U37,'Physical Effects - Numerical'!$A$3:$B$13,2,FALSE)</f>
        <v>0</v>
      </c>
      <c r="M36" s="72">
        <f>VLOOKUP('Physical Effects - Rationale'!W37,'Physical Effects - Numerical'!$A$3:$B$13,2,FALSE)</f>
        <v>1</v>
      </c>
      <c r="N36" s="72">
        <f>VLOOKUP('Physical Effects - Rationale'!Y37,'Physical Effects - Numerical'!$A$3:$B$13,2,FALSE)</f>
        <v>0</v>
      </c>
      <c r="O36" s="72">
        <f>VLOOKUP('Physical Effects - Rationale'!AA37,'Physical Effects - Numerical'!$A$3:$B$13,2,FALSE)</f>
        <v>0</v>
      </c>
      <c r="P36" s="72">
        <f>VLOOKUP('Physical Effects - Rationale'!AC37,'Physical Effects - Numerical'!$A$3:$B$13,2,FALSE)</f>
        <v>4</v>
      </c>
      <c r="Q36" s="72">
        <f>VLOOKUP('Physical Effects - Rationale'!AE37,'Physical Effects - Numerical'!$A$3:$B$13,2,FALSE)</f>
        <v>-1</v>
      </c>
      <c r="R36" s="72">
        <f>VLOOKUP('Physical Effects - Rationale'!AG37,'Physical Effects - Numerical'!$A$3:$B$13,2,FALSE)</f>
        <v>-1</v>
      </c>
      <c r="S36" s="72">
        <f>VLOOKUP('Physical Effects - Rationale'!AI37,'Physical Effects - Numerical'!$A$3:$B$13,2,FALSE)</f>
        <v>0</v>
      </c>
      <c r="T36" s="72">
        <f>VLOOKUP('Physical Effects - Rationale'!AK37,'Physical Effects - Numerical'!$A$3:$B$13,2,FALSE)</f>
        <v>0</v>
      </c>
      <c r="U36" s="72">
        <f>VLOOKUP('Physical Effects - Rationale'!AM37,'Physical Effects - Numerical'!$A$3:$B$13,2,FALSE)</f>
        <v>1</v>
      </c>
      <c r="V36" s="72">
        <f>VLOOKUP('Physical Effects - Rationale'!AO37,'Physical Effects - Numerical'!$A$3:$B$13,2,FALSE)</f>
        <v>1</v>
      </c>
      <c r="W36" s="72">
        <f>VLOOKUP('Physical Effects - Rationale'!AQ37,'Physical Effects - Numerical'!$A$3:$B$13,2,FALSE)</f>
        <v>0</v>
      </c>
      <c r="X36" s="72">
        <f>VLOOKUP('Physical Effects - Rationale'!AS37,'Physical Effects - Numerical'!$A$3:$B$13,2,FALSE)</f>
        <v>0</v>
      </c>
      <c r="Y36" s="72">
        <f>VLOOKUP('Physical Effects - Rationale'!AU37,'Physical Effects - Numerical'!$A$3:$B$13,2,FALSE)</f>
        <v>-1</v>
      </c>
      <c r="Z36" s="72">
        <f>VLOOKUP('Physical Effects - Rationale'!AW37,'Physical Effects - Numerical'!$A$3:$B$13,2,FALSE)</f>
        <v>1</v>
      </c>
      <c r="AA36" s="72">
        <f>VLOOKUP('Physical Effects - Rationale'!AY37,'Physical Effects - Numerical'!$A$3:$B$13,2,FALSE)</f>
        <v>0</v>
      </c>
      <c r="AB36" s="72">
        <f>VLOOKUP('Physical Effects - Rationale'!BA37,'Physical Effects - Numerical'!$A$3:$B$13,2,FALSE)</f>
        <v>0</v>
      </c>
      <c r="AC36" s="72">
        <f>VLOOKUP('Physical Effects - Rationale'!BC37,'Physical Effects - Numerical'!$A$3:$B$13,2,FALSE)</f>
        <v>2</v>
      </c>
      <c r="AD36" s="72">
        <f>VLOOKUP('Physical Effects - Rationale'!BE37,'Physical Effects - Numerical'!$A$3:$B$13,2,FALSE)</f>
        <v>1</v>
      </c>
      <c r="AE36" s="72">
        <f>VLOOKUP('Physical Effects - Rationale'!BG37,'Physical Effects - Numerical'!$A$3:$B$13,2,FALSE)</f>
        <v>0</v>
      </c>
      <c r="AF36" s="72">
        <f>VLOOKUP('Physical Effects - Rationale'!BI37,'Physical Effects - Numerical'!$A$3:$B$13,2,FALSE)</f>
        <v>0</v>
      </c>
      <c r="AG36" s="72">
        <f>VLOOKUP('Physical Effects - Rationale'!BK37,'Physical Effects - Numerical'!$A$3:$B$13,2,FALSE)</f>
        <v>1</v>
      </c>
      <c r="AH36" s="72">
        <f>VLOOKUP('Physical Effects - Rationale'!BM37,'Physical Effects - Numerical'!$A$3:$B$13,2,FALSE)</f>
        <v>-1</v>
      </c>
      <c r="AI36" s="72">
        <f>VLOOKUP('Physical Effects - Rationale'!BO37,'Physical Effects - Numerical'!$A$3:$B$13,2,FALSE)</f>
        <v>0</v>
      </c>
      <c r="AJ36" s="72">
        <f>VLOOKUP('Physical Effects - Rationale'!BQ37,'Physical Effects - Numerical'!$A$3:$B$13,2,FALSE)</f>
        <v>0</v>
      </c>
      <c r="AK36" s="72">
        <f>VLOOKUP('Physical Effects - Rationale'!BS37,'Physical Effects - Numerical'!$A$3:$B$13,2,FALSE)</f>
        <v>0</v>
      </c>
      <c r="AL36" s="72">
        <f>VLOOKUP('Physical Effects - Rationale'!BU37,'Physical Effects - Numerical'!$A$3:$B$13,2,FALSE)</f>
        <v>0</v>
      </c>
      <c r="AM36" s="72">
        <f>VLOOKUP('Physical Effects - Rationale'!BW37,'Physical Effects - Numerical'!$A$3:$B$13,2,FALSE)</f>
        <v>0</v>
      </c>
      <c r="AN36" s="72">
        <f>VLOOKUP('Physical Effects - Rationale'!BY37,'Physical Effects - Numerical'!$A$3:$B$13,2,FALSE)</f>
        <v>0</v>
      </c>
      <c r="AO36" s="72">
        <f>VLOOKUP('Physical Effects - Rationale'!CA37,'Physical Effects - Numerical'!$A$3:$B$13,2,FALSE)</f>
        <v>0</v>
      </c>
      <c r="AP36" s="72">
        <f>VLOOKUP('Physical Effects - Rationale'!CC37,'Physical Effects - Numerical'!$A$3:$B$13,2,FALSE)</f>
        <v>0</v>
      </c>
      <c r="AQ36" s="72">
        <f>VLOOKUP('Physical Effects - Rationale'!CE37,'Physical Effects - Numerical'!$A$3:$B$13,2,FALSE)</f>
        <v>1</v>
      </c>
      <c r="AR36" s="72">
        <f>VLOOKUP('Physical Effects - Rationale'!CG37,'Physical Effects - Numerical'!$A$3:$B$13,2,FALSE)</f>
        <v>0</v>
      </c>
      <c r="AS36" s="72">
        <f>VLOOKUP('Physical Effects - Rationale'!CI37,'Physical Effects - Numerical'!$A$3:$B$13,2,FALSE)</f>
        <v>0</v>
      </c>
      <c r="AT36" s="72">
        <f>VLOOKUP('Physical Effects - Rationale'!CK37,'Physical Effects - Numerical'!$A$3:$B$13,2,FALSE)</f>
        <v>0</v>
      </c>
      <c r="AU36" s="72">
        <f>VLOOKUP('Physical Effects - Rationale'!CM37,'Physical Effects - Numerical'!$A$3:$B$13,2,FALSE)</f>
        <v>0</v>
      </c>
      <c r="AV36" s="72">
        <f>VLOOKUP('Physical Effects - Rationale'!CO37,'Physical Effects - Numerical'!$A$3:$B$13,2,FALSE)</f>
        <v>0</v>
      </c>
      <c r="AW36" s="72">
        <f>VLOOKUP('Physical Effects - Rationale'!CQ37,'Physical Effects - Numerical'!$A$3:$B$13,2,FALSE)</f>
        <v>-1</v>
      </c>
      <c r="AX36" s="72">
        <f>VLOOKUP('Physical Effects - Rationale'!CS37,'Physical Effects - Numerical'!$A$3:$B$13,2,FALSE)</f>
        <v>0</v>
      </c>
      <c r="AY36" s="84">
        <f>VLOOKUP('Physical Effects - Rationale'!CU37,'Physical Effects - Numerical'!$A$3:$B$13,2,FALSE)</f>
        <v>0</v>
      </c>
    </row>
    <row r="37" spans="3:51">
      <c r="C37" s="83" t="s">
        <v>667</v>
      </c>
      <c r="D37" s="75">
        <v>362</v>
      </c>
      <c r="E37" s="73">
        <f>VLOOKUP('Physical Effects - Rationale'!G38,'Physical Effects - Numerical'!$A$3:$B$13,2,FALSE)</f>
        <v>3</v>
      </c>
      <c r="F37" s="72">
        <f>VLOOKUP('Physical Effects - Rationale'!I38,'Physical Effects - Numerical'!$A$3:$B$13,2,FALSE)</f>
        <v>0</v>
      </c>
      <c r="G37" s="72">
        <f>VLOOKUP('Physical Effects - Rationale'!K38,'Physical Effects - Numerical'!$A$3:$B$13,2,FALSE)</f>
        <v>4</v>
      </c>
      <c r="H37" s="72">
        <f>VLOOKUP('Physical Effects - Rationale'!M38,'Physical Effects - Numerical'!$A$3:$B$13,2,FALSE)</f>
        <v>4</v>
      </c>
      <c r="I37" s="72">
        <f>VLOOKUP('Physical Effects - Rationale'!O38,'Physical Effects - Numerical'!$A$3:$B$13,2,FALSE)</f>
        <v>1</v>
      </c>
      <c r="J37" s="72">
        <f>VLOOKUP('Physical Effects - Rationale'!Q38,'Physical Effects - Numerical'!$A$3:$B$13,2,FALSE)</f>
        <v>0</v>
      </c>
      <c r="K37" s="72">
        <f>VLOOKUP('Physical Effects - Rationale'!S38,'Physical Effects - Numerical'!$A$3:$B$13,2,FALSE)</f>
        <v>0</v>
      </c>
      <c r="L37" s="72">
        <f>VLOOKUP('Physical Effects - Rationale'!U38,'Physical Effects - Numerical'!$A$3:$B$13,2,FALSE)</f>
        <v>0</v>
      </c>
      <c r="M37" s="72">
        <f>VLOOKUP('Physical Effects - Rationale'!W38,'Physical Effects - Numerical'!$A$3:$B$13,2,FALSE)</f>
        <v>0</v>
      </c>
      <c r="N37" s="72">
        <f>VLOOKUP('Physical Effects - Rationale'!Y38,'Physical Effects - Numerical'!$A$3:$B$13,2,FALSE)</f>
        <v>0</v>
      </c>
      <c r="O37" s="72">
        <f>VLOOKUP('Physical Effects - Rationale'!AA38,'Physical Effects - Numerical'!$A$3:$B$13,2,FALSE)</f>
        <v>0</v>
      </c>
      <c r="P37" s="72">
        <f>VLOOKUP('Physical Effects - Rationale'!AC38,'Physical Effects - Numerical'!$A$3:$B$13,2,FALSE)</f>
        <v>5</v>
      </c>
      <c r="Q37" s="72">
        <f>VLOOKUP('Physical Effects - Rationale'!AE38,'Physical Effects - Numerical'!$A$3:$B$13,2,FALSE)</f>
        <v>2</v>
      </c>
      <c r="R37" s="72">
        <f>VLOOKUP('Physical Effects - Rationale'!AG38,'Physical Effects - Numerical'!$A$3:$B$13,2,FALSE)</f>
        <v>-1</v>
      </c>
      <c r="S37" s="72">
        <f>VLOOKUP('Physical Effects - Rationale'!AI38,'Physical Effects - Numerical'!$A$3:$B$13,2,FALSE)</f>
        <v>0</v>
      </c>
      <c r="T37" s="72">
        <f>VLOOKUP('Physical Effects - Rationale'!AK38,'Physical Effects - Numerical'!$A$3:$B$13,2,FALSE)</f>
        <v>2</v>
      </c>
      <c r="U37" s="72">
        <f>VLOOKUP('Physical Effects - Rationale'!AM38,'Physical Effects - Numerical'!$A$3:$B$13,2,FALSE)</f>
        <v>-1</v>
      </c>
      <c r="V37" s="72">
        <f>VLOOKUP('Physical Effects - Rationale'!AO38,'Physical Effects - Numerical'!$A$3:$B$13,2,FALSE)</f>
        <v>1</v>
      </c>
      <c r="W37" s="72">
        <f>VLOOKUP('Physical Effects - Rationale'!AQ38,'Physical Effects - Numerical'!$A$3:$B$13,2,FALSE)</f>
        <v>2</v>
      </c>
      <c r="X37" s="72">
        <f>VLOOKUP('Physical Effects - Rationale'!AS38,'Physical Effects - Numerical'!$A$3:$B$13,2,FALSE)</f>
        <v>3</v>
      </c>
      <c r="Y37" s="72">
        <f>VLOOKUP('Physical Effects - Rationale'!AU38,'Physical Effects - Numerical'!$A$3:$B$13,2,FALSE)</f>
        <v>1</v>
      </c>
      <c r="Z37" s="72">
        <f>VLOOKUP('Physical Effects - Rationale'!AW38,'Physical Effects - Numerical'!$A$3:$B$13,2,FALSE)</f>
        <v>1</v>
      </c>
      <c r="AA37" s="72">
        <f>VLOOKUP('Physical Effects - Rationale'!AY38,'Physical Effects - Numerical'!$A$3:$B$13,2,FALSE)</f>
        <v>0</v>
      </c>
      <c r="AB37" s="72">
        <f>VLOOKUP('Physical Effects - Rationale'!BA38,'Physical Effects - Numerical'!$A$3:$B$13,2,FALSE)</f>
        <v>2</v>
      </c>
      <c r="AC37" s="72">
        <f>VLOOKUP('Physical Effects - Rationale'!BC38,'Physical Effects - Numerical'!$A$3:$B$13,2,FALSE)</f>
        <v>1</v>
      </c>
      <c r="AD37" s="72">
        <f>VLOOKUP('Physical Effects - Rationale'!BE38,'Physical Effects - Numerical'!$A$3:$B$13,2,FALSE)</f>
        <v>1</v>
      </c>
      <c r="AE37" s="72">
        <f>VLOOKUP('Physical Effects - Rationale'!BG38,'Physical Effects - Numerical'!$A$3:$B$13,2,FALSE)</f>
        <v>1</v>
      </c>
      <c r="AF37" s="72">
        <f>VLOOKUP('Physical Effects - Rationale'!BI38,'Physical Effects - Numerical'!$A$3:$B$13,2,FALSE)</f>
        <v>0</v>
      </c>
      <c r="AG37" s="72">
        <f>VLOOKUP('Physical Effects - Rationale'!BK38,'Physical Effects - Numerical'!$A$3:$B$13,2,FALSE)</f>
        <v>2</v>
      </c>
      <c r="AH37" s="72">
        <f>VLOOKUP('Physical Effects - Rationale'!BM38,'Physical Effects - Numerical'!$A$3:$B$13,2,FALSE)</f>
        <v>0</v>
      </c>
      <c r="AI37" s="72">
        <f>VLOOKUP('Physical Effects - Rationale'!BO38,'Physical Effects - Numerical'!$A$3:$B$13,2,FALSE)</f>
        <v>0</v>
      </c>
      <c r="AJ37" s="72">
        <f>VLOOKUP('Physical Effects - Rationale'!BQ38,'Physical Effects - Numerical'!$A$3:$B$13,2,FALSE)</f>
        <v>0</v>
      </c>
      <c r="AK37" s="72">
        <f>VLOOKUP('Physical Effects - Rationale'!BS38,'Physical Effects - Numerical'!$A$3:$B$13,2,FALSE)</f>
        <v>0</v>
      </c>
      <c r="AL37" s="72">
        <f>VLOOKUP('Physical Effects - Rationale'!BU38,'Physical Effects - Numerical'!$A$3:$B$13,2,FALSE)</f>
        <v>0</v>
      </c>
      <c r="AM37" s="72">
        <f>VLOOKUP('Physical Effects - Rationale'!BW38,'Physical Effects - Numerical'!$A$3:$B$13,2,FALSE)</f>
        <v>0</v>
      </c>
      <c r="AN37" s="72">
        <f>VLOOKUP('Physical Effects - Rationale'!BY38,'Physical Effects - Numerical'!$A$3:$B$13,2,FALSE)</f>
        <v>0</v>
      </c>
      <c r="AO37" s="72">
        <f>VLOOKUP('Physical Effects - Rationale'!CA38,'Physical Effects - Numerical'!$A$3:$B$13,2,FALSE)</f>
        <v>0</v>
      </c>
      <c r="AP37" s="72">
        <f>VLOOKUP('Physical Effects - Rationale'!CC38,'Physical Effects - Numerical'!$A$3:$B$13,2,FALSE)</f>
        <v>2</v>
      </c>
      <c r="AQ37" s="72">
        <f>VLOOKUP('Physical Effects - Rationale'!CE38,'Physical Effects - Numerical'!$A$3:$B$13,2,FALSE)</f>
        <v>0</v>
      </c>
      <c r="AR37" s="72">
        <f>VLOOKUP('Physical Effects - Rationale'!CG38,'Physical Effects - Numerical'!$A$3:$B$13,2,FALSE)</f>
        <v>0</v>
      </c>
      <c r="AS37" s="72">
        <f>VLOOKUP('Physical Effects - Rationale'!CI38,'Physical Effects - Numerical'!$A$3:$B$13,2,FALSE)</f>
        <v>0</v>
      </c>
      <c r="AT37" s="72">
        <f>VLOOKUP('Physical Effects - Rationale'!CK38,'Physical Effects - Numerical'!$A$3:$B$13,2,FALSE)</f>
        <v>0</v>
      </c>
      <c r="AU37" s="72">
        <f>VLOOKUP('Physical Effects - Rationale'!CM38,'Physical Effects - Numerical'!$A$3:$B$13,2,FALSE)</f>
        <v>0</v>
      </c>
      <c r="AV37" s="72">
        <f>VLOOKUP('Physical Effects - Rationale'!CO38,'Physical Effects - Numerical'!$A$3:$B$13,2,FALSE)</f>
        <v>0</v>
      </c>
      <c r="AW37" s="72">
        <f>VLOOKUP('Physical Effects - Rationale'!CQ38,'Physical Effects - Numerical'!$A$3:$B$13,2,FALSE)</f>
        <v>0</v>
      </c>
      <c r="AX37" s="72">
        <f>VLOOKUP('Physical Effects - Rationale'!CS38,'Physical Effects - Numerical'!$A$3:$B$13,2,FALSE)</f>
        <v>0</v>
      </c>
      <c r="AY37" s="84">
        <f>VLOOKUP('Physical Effects - Rationale'!CU38,'Physical Effects - Numerical'!$A$3:$B$13,2,FALSE)</f>
        <v>0</v>
      </c>
    </row>
    <row r="38" spans="3:51">
      <c r="C38" s="83" t="s">
        <v>688</v>
      </c>
      <c r="D38" s="75">
        <v>554</v>
      </c>
      <c r="E38" s="73">
        <f>VLOOKUP('Physical Effects - Rationale'!G39,'Physical Effects - Numerical'!$A$3:$B$13,2,FALSE)</f>
        <v>0</v>
      </c>
      <c r="F38" s="72">
        <f>VLOOKUP('Physical Effects - Rationale'!I39,'Physical Effects - Numerical'!$A$3:$B$13,2,FALSE)</f>
        <v>2</v>
      </c>
      <c r="G38" s="72">
        <f>VLOOKUP('Physical Effects - Rationale'!K39,'Physical Effects - Numerical'!$A$3:$B$13,2,FALSE)</f>
        <v>0</v>
      </c>
      <c r="H38" s="72">
        <f>VLOOKUP('Physical Effects - Rationale'!M39,'Physical Effects - Numerical'!$A$3:$B$13,2,FALSE)</f>
        <v>0</v>
      </c>
      <c r="I38" s="72">
        <f>VLOOKUP('Physical Effects - Rationale'!O39,'Physical Effects - Numerical'!$A$3:$B$13,2,FALSE)</f>
        <v>0</v>
      </c>
      <c r="J38" s="72">
        <f>VLOOKUP('Physical Effects - Rationale'!Q39,'Physical Effects - Numerical'!$A$3:$B$13,2,FALSE)</f>
        <v>2</v>
      </c>
      <c r="K38" s="72">
        <f>VLOOKUP('Physical Effects - Rationale'!S39,'Physical Effects - Numerical'!$A$3:$B$13,2,FALSE)</f>
        <v>-1</v>
      </c>
      <c r="L38" s="72">
        <f>VLOOKUP('Physical Effects - Rationale'!U39,'Physical Effects - Numerical'!$A$3:$B$13,2,FALSE)</f>
        <v>2</v>
      </c>
      <c r="M38" s="72">
        <f>VLOOKUP('Physical Effects - Rationale'!W39,'Physical Effects - Numerical'!$A$3:$B$13,2,FALSE)</f>
        <v>0</v>
      </c>
      <c r="N38" s="72">
        <f>VLOOKUP('Physical Effects - Rationale'!Y39,'Physical Effects - Numerical'!$A$3:$B$13,2,FALSE)</f>
        <v>0</v>
      </c>
      <c r="O38" s="72">
        <f>VLOOKUP('Physical Effects - Rationale'!AA39,'Physical Effects - Numerical'!$A$3:$B$13,2,FALSE)</f>
        <v>0</v>
      </c>
      <c r="P38" s="72">
        <f>VLOOKUP('Physical Effects - Rationale'!AC39,'Physical Effects - Numerical'!$A$3:$B$13,2,FALSE)</f>
        <v>-2</v>
      </c>
      <c r="Q38" s="72">
        <f>VLOOKUP('Physical Effects - Rationale'!AE39,'Physical Effects - Numerical'!$A$3:$B$13,2,FALSE)</f>
        <v>2</v>
      </c>
      <c r="R38" s="72">
        <f>VLOOKUP('Physical Effects - Rationale'!AG39,'Physical Effects - Numerical'!$A$3:$B$13,2,FALSE)</f>
        <v>1</v>
      </c>
      <c r="S38" s="72">
        <f>VLOOKUP('Physical Effects - Rationale'!AI39,'Physical Effects - Numerical'!$A$3:$B$13,2,FALSE)</f>
        <v>0</v>
      </c>
      <c r="T38" s="72">
        <f>VLOOKUP('Physical Effects - Rationale'!AK39,'Physical Effects - Numerical'!$A$3:$B$13,2,FALSE)</f>
        <v>0</v>
      </c>
      <c r="U38" s="72">
        <f>VLOOKUP('Physical Effects - Rationale'!AM39,'Physical Effects - Numerical'!$A$3:$B$13,2,FALSE)</f>
        <v>0</v>
      </c>
      <c r="V38" s="72">
        <f>VLOOKUP('Physical Effects - Rationale'!AO39,'Physical Effects - Numerical'!$A$3:$B$13,2,FALSE)</f>
        <v>0</v>
      </c>
      <c r="W38" s="72">
        <f>VLOOKUP('Physical Effects - Rationale'!AQ39,'Physical Effects - Numerical'!$A$3:$B$13,2,FALSE)</f>
        <v>0</v>
      </c>
      <c r="X38" s="72">
        <f>VLOOKUP('Physical Effects - Rationale'!AS39,'Physical Effects - Numerical'!$A$3:$B$13,2,FALSE)</f>
        <v>1</v>
      </c>
      <c r="Y38" s="72">
        <f>VLOOKUP('Physical Effects - Rationale'!AU39,'Physical Effects - Numerical'!$A$3:$B$13,2,FALSE)</f>
        <v>-1</v>
      </c>
      <c r="Z38" s="72">
        <f>VLOOKUP('Physical Effects - Rationale'!AW39,'Physical Effects - Numerical'!$A$3:$B$13,2,FALSE)</f>
        <v>1</v>
      </c>
      <c r="AA38" s="72">
        <f>VLOOKUP('Physical Effects - Rationale'!AY39,'Physical Effects - Numerical'!$A$3:$B$13,2,FALSE)</f>
        <v>1</v>
      </c>
      <c r="AB38" s="72">
        <f>VLOOKUP('Physical Effects - Rationale'!BA39,'Physical Effects - Numerical'!$A$3:$B$13,2,FALSE)</f>
        <v>0</v>
      </c>
      <c r="AC38" s="72">
        <f>VLOOKUP('Physical Effects - Rationale'!BC39,'Physical Effects - Numerical'!$A$3:$B$13,2,FALSE)</f>
        <v>2</v>
      </c>
      <c r="AD38" s="72">
        <f>VLOOKUP('Physical Effects - Rationale'!BE39,'Physical Effects - Numerical'!$A$3:$B$13,2,FALSE)</f>
        <v>2</v>
      </c>
      <c r="AE38" s="72">
        <f>VLOOKUP('Physical Effects - Rationale'!BG39,'Physical Effects - Numerical'!$A$3:$B$13,2,FALSE)</f>
        <v>2</v>
      </c>
      <c r="AF38" s="72">
        <f>VLOOKUP('Physical Effects - Rationale'!BI39,'Physical Effects - Numerical'!$A$3:$B$13,2,FALSE)</f>
        <v>0</v>
      </c>
      <c r="AG38" s="72">
        <f>VLOOKUP('Physical Effects - Rationale'!BK39,'Physical Effects - Numerical'!$A$3:$B$13,2,FALSE)</f>
        <v>0</v>
      </c>
      <c r="AH38" s="72">
        <f>VLOOKUP('Physical Effects - Rationale'!BM39,'Physical Effects - Numerical'!$A$3:$B$13,2,FALSE)</f>
        <v>0</v>
      </c>
      <c r="AI38" s="72">
        <f>VLOOKUP('Physical Effects - Rationale'!BO39,'Physical Effects - Numerical'!$A$3:$B$13,2,FALSE)</f>
        <v>0</v>
      </c>
      <c r="AJ38" s="72">
        <f>VLOOKUP('Physical Effects - Rationale'!BQ39,'Physical Effects - Numerical'!$A$3:$B$13,2,FALSE)</f>
        <v>2</v>
      </c>
      <c r="AK38" s="72">
        <f>VLOOKUP('Physical Effects - Rationale'!BS39,'Physical Effects - Numerical'!$A$3:$B$13,2,FALSE)</f>
        <v>1</v>
      </c>
      <c r="AL38" s="72">
        <f>VLOOKUP('Physical Effects - Rationale'!BU39,'Physical Effects - Numerical'!$A$3:$B$13,2,FALSE)</f>
        <v>0</v>
      </c>
      <c r="AM38" s="72">
        <f>VLOOKUP('Physical Effects - Rationale'!BW39,'Physical Effects - Numerical'!$A$3:$B$13,2,FALSE)</f>
        <v>0</v>
      </c>
      <c r="AN38" s="72">
        <f>VLOOKUP('Physical Effects - Rationale'!BY39,'Physical Effects - Numerical'!$A$3:$B$13,2,FALSE)</f>
        <v>0</v>
      </c>
      <c r="AO38" s="72">
        <f>VLOOKUP('Physical Effects - Rationale'!CA39,'Physical Effects - Numerical'!$A$3:$B$13,2,FALSE)</f>
        <v>0</v>
      </c>
      <c r="AP38" s="72">
        <f>VLOOKUP('Physical Effects - Rationale'!CC39,'Physical Effects - Numerical'!$A$3:$B$13,2,FALSE)</f>
        <v>2</v>
      </c>
      <c r="AQ38" s="72">
        <f>VLOOKUP('Physical Effects - Rationale'!CE39,'Physical Effects - Numerical'!$A$3:$B$13,2,FALSE)</f>
        <v>0</v>
      </c>
      <c r="AR38" s="72">
        <f>VLOOKUP('Physical Effects - Rationale'!CG39,'Physical Effects - Numerical'!$A$3:$B$13,2,FALSE)</f>
        <v>0</v>
      </c>
      <c r="AS38" s="72">
        <f>VLOOKUP('Physical Effects - Rationale'!CI39,'Physical Effects - Numerical'!$A$3:$B$13,2,FALSE)</f>
        <v>4</v>
      </c>
      <c r="AT38" s="72">
        <f>VLOOKUP('Physical Effects - Rationale'!CK39,'Physical Effects - Numerical'!$A$3:$B$13,2,FALSE)</f>
        <v>0</v>
      </c>
      <c r="AU38" s="72">
        <f>VLOOKUP('Physical Effects - Rationale'!CM39,'Physical Effects - Numerical'!$A$3:$B$13,2,FALSE)</f>
        <v>0</v>
      </c>
      <c r="AV38" s="72">
        <f>VLOOKUP('Physical Effects - Rationale'!CO39,'Physical Effects - Numerical'!$A$3:$B$13,2,FALSE)</f>
        <v>0</v>
      </c>
      <c r="AW38" s="72">
        <f>VLOOKUP('Physical Effects - Rationale'!CQ39,'Physical Effects - Numerical'!$A$3:$B$13,2,FALSE)</f>
        <v>0</v>
      </c>
      <c r="AX38" s="72">
        <f>VLOOKUP('Physical Effects - Rationale'!CS39,'Physical Effects - Numerical'!$A$3:$B$13,2,FALSE)</f>
        <v>0</v>
      </c>
      <c r="AY38" s="84">
        <f>VLOOKUP('Physical Effects - Rationale'!CU39,'Physical Effects - Numerical'!$A$3:$B$13,2,FALSE)</f>
        <v>0</v>
      </c>
    </row>
    <row r="39" spans="3:51">
      <c r="C39" s="83" t="s">
        <v>710</v>
      </c>
      <c r="D39" s="75">
        <v>432</v>
      </c>
      <c r="E39" s="73">
        <f>VLOOKUP('Physical Effects - Rationale'!G40,'Physical Effects - Numerical'!$A$3:$B$13,2,FALSE)</f>
        <v>0</v>
      </c>
      <c r="F39" s="72">
        <f>VLOOKUP('Physical Effects - Rationale'!I40,'Physical Effects - Numerical'!$A$3:$B$13,2,FALSE)</f>
        <v>0</v>
      </c>
      <c r="G39" s="72">
        <f>VLOOKUP('Physical Effects - Rationale'!K40,'Physical Effects - Numerical'!$A$3:$B$13,2,FALSE)</f>
        <v>0</v>
      </c>
      <c r="H39" s="72">
        <f>VLOOKUP('Physical Effects - Rationale'!M40,'Physical Effects - Numerical'!$A$3:$B$13,2,FALSE)</f>
        <v>0</v>
      </c>
      <c r="I39" s="72">
        <f>VLOOKUP('Physical Effects - Rationale'!O40,'Physical Effects - Numerical'!$A$3:$B$13,2,FALSE)</f>
        <v>0</v>
      </c>
      <c r="J39" s="72">
        <f>VLOOKUP('Physical Effects - Rationale'!Q40,'Physical Effects - Numerical'!$A$3:$B$13,2,FALSE)</f>
        <v>0</v>
      </c>
      <c r="K39" s="72">
        <f>VLOOKUP('Physical Effects - Rationale'!S40,'Physical Effects - Numerical'!$A$3:$B$13,2,FALSE)</f>
        <v>0</v>
      </c>
      <c r="L39" s="72">
        <f>VLOOKUP('Physical Effects - Rationale'!U40,'Physical Effects - Numerical'!$A$3:$B$13,2,FALSE)</f>
        <v>0</v>
      </c>
      <c r="M39" s="72">
        <f>VLOOKUP('Physical Effects - Rationale'!W40,'Physical Effects - Numerical'!$A$3:$B$13,2,FALSE)</f>
        <v>0</v>
      </c>
      <c r="N39" s="72">
        <f>VLOOKUP('Physical Effects - Rationale'!Y40,'Physical Effects - Numerical'!$A$3:$B$13,2,FALSE)</f>
        <v>0</v>
      </c>
      <c r="O39" s="72">
        <f>VLOOKUP('Physical Effects - Rationale'!AA40,'Physical Effects - Numerical'!$A$3:$B$13,2,FALSE)</f>
        <v>0</v>
      </c>
      <c r="P39" s="72">
        <f>VLOOKUP('Physical Effects - Rationale'!AC40,'Physical Effects - Numerical'!$A$3:$B$13,2,FALSE)</f>
        <v>1</v>
      </c>
      <c r="Q39" s="72">
        <f>VLOOKUP('Physical Effects - Rationale'!AE40,'Physical Effects - Numerical'!$A$3:$B$13,2,FALSE)</f>
        <v>0</v>
      </c>
      <c r="R39" s="72">
        <f>VLOOKUP('Physical Effects - Rationale'!AG40,'Physical Effects - Numerical'!$A$3:$B$13,2,FALSE)</f>
        <v>0</v>
      </c>
      <c r="S39" s="72">
        <f>VLOOKUP('Physical Effects - Rationale'!AI40,'Physical Effects - Numerical'!$A$3:$B$13,2,FALSE)</f>
        <v>0</v>
      </c>
      <c r="T39" s="72">
        <f>VLOOKUP('Physical Effects - Rationale'!AK40,'Physical Effects - Numerical'!$A$3:$B$13,2,FALSE)</f>
        <v>4</v>
      </c>
      <c r="U39" s="72">
        <f>VLOOKUP('Physical Effects - Rationale'!AM40,'Physical Effects - Numerical'!$A$3:$B$13,2,FALSE)</f>
        <v>-1</v>
      </c>
      <c r="V39" s="72">
        <f>VLOOKUP('Physical Effects - Rationale'!AO40,'Physical Effects - Numerical'!$A$3:$B$13,2,FALSE)</f>
        <v>0</v>
      </c>
      <c r="W39" s="72">
        <f>VLOOKUP('Physical Effects - Rationale'!AQ40,'Physical Effects - Numerical'!$A$3:$B$13,2,FALSE)</f>
        <v>4</v>
      </c>
      <c r="X39" s="72">
        <f>VLOOKUP('Physical Effects - Rationale'!AS40,'Physical Effects - Numerical'!$A$3:$B$13,2,FALSE)</f>
        <v>0</v>
      </c>
      <c r="Y39" s="72">
        <f>VLOOKUP('Physical Effects - Rationale'!AU40,'Physical Effects - Numerical'!$A$3:$B$13,2,FALSE)</f>
        <v>0</v>
      </c>
      <c r="Z39" s="72">
        <f>VLOOKUP('Physical Effects - Rationale'!AW40,'Physical Effects - Numerical'!$A$3:$B$13,2,FALSE)</f>
        <v>0</v>
      </c>
      <c r="AA39" s="72">
        <f>VLOOKUP('Physical Effects - Rationale'!AY40,'Physical Effects - Numerical'!$A$3:$B$13,2,FALSE)</f>
        <v>0</v>
      </c>
      <c r="AB39" s="72">
        <f>VLOOKUP('Physical Effects - Rationale'!BA40,'Physical Effects - Numerical'!$A$3:$B$13,2,FALSE)</f>
        <v>0</v>
      </c>
      <c r="AC39" s="72">
        <f>VLOOKUP('Physical Effects - Rationale'!BC40,'Physical Effects - Numerical'!$A$3:$B$13,2,FALSE)</f>
        <v>0</v>
      </c>
      <c r="AD39" s="72">
        <f>VLOOKUP('Physical Effects - Rationale'!BE40,'Physical Effects - Numerical'!$A$3:$B$13,2,FALSE)</f>
        <v>0</v>
      </c>
      <c r="AE39" s="72">
        <f>VLOOKUP('Physical Effects - Rationale'!BG40,'Physical Effects - Numerical'!$A$3:$B$13,2,FALSE)</f>
        <v>0</v>
      </c>
      <c r="AF39" s="72">
        <f>VLOOKUP('Physical Effects - Rationale'!BI40,'Physical Effects - Numerical'!$A$3:$B$13,2,FALSE)</f>
        <v>0</v>
      </c>
      <c r="AG39" s="72">
        <f>VLOOKUP('Physical Effects - Rationale'!BK40,'Physical Effects - Numerical'!$A$3:$B$13,2,FALSE)</f>
        <v>0</v>
      </c>
      <c r="AH39" s="72">
        <f>VLOOKUP('Physical Effects - Rationale'!BM40,'Physical Effects - Numerical'!$A$3:$B$13,2,FALSE)</f>
        <v>0</v>
      </c>
      <c r="AI39" s="72">
        <f>VLOOKUP('Physical Effects - Rationale'!BO40,'Physical Effects - Numerical'!$A$3:$B$13,2,FALSE)</f>
        <v>0</v>
      </c>
      <c r="AJ39" s="72">
        <f>VLOOKUP('Physical Effects - Rationale'!BQ40,'Physical Effects - Numerical'!$A$3:$B$13,2,FALSE)</f>
        <v>0</v>
      </c>
      <c r="AK39" s="72">
        <f>VLOOKUP('Physical Effects - Rationale'!BS40,'Physical Effects - Numerical'!$A$3:$B$13,2,FALSE)</f>
        <v>0</v>
      </c>
      <c r="AL39" s="72">
        <f>VLOOKUP('Physical Effects - Rationale'!BU40,'Physical Effects - Numerical'!$A$3:$B$13,2,FALSE)</f>
        <v>0</v>
      </c>
      <c r="AM39" s="72">
        <f>VLOOKUP('Physical Effects - Rationale'!BW40,'Physical Effects - Numerical'!$A$3:$B$13,2,FALSE)</f>
        <v>0</v>
      </c>
      <c r="AN39" s="72">
        <f>VLOOKUP('Physical Effects - Rationale'!BY40,'Physical Effects - Numerical'!$A$3:$B$13,2,FALSE)</f>
        <v>0</v>
      </c>
      <c r="AO39" s="72">
        <f>VLOOKUP('Physical Effects - Rationale'!CA40,'Physical Effects - Numerical'!$A$3:$B$13,2,FALSE)</f>
        <v>0</v>
      </c>
      <c r="AP39" s="72">
        <f>VLOOKUP('Physical Effects - Rationale'!CC40,'Physical Effects - Numerical'!$A$3:$B$13,2,FALSE)</f>
        <v>2</v>
      </c>
      <c r="AQ39" s="72">
        <f>VLOOKUP('Physical Effects - Rationale'!CE40,'Physical Effects - Numerical'!$A$3:$B$13,2,FALSE)</f>
        <v>0</v>
      </c>
      <c r="AR39" s="72">
        <f>VLOOKUP('Physical Effects - Rationale'!CG40,'Physical Effects - Numerical'!$A$3:$B$13,2,FALSE)</f>
        <v>3</v>
      </c>
      <c r="AS39" s="72">
        <f>VLOOKUP('Physical Effects - Rationale'!CI40,'Physical Effects - Numerical'!$A$3:$B$13,2,FALSE)</f>
        <v>0</v>
      </c>
      <c r="AT39" s="72">
        <f>VLOOKUP('Physical Effects - Rationale'!CK40,'Physical Effects - Numerical'!$A$3:$B$13,2,FALSE)</f>
        <v>0</v>
      </c>
      <c r="AU39" s="72">
        <f>VLOOKUP('Physical Effects - Rationale'!CM40,'Physical Effects - Numerical'!$A$3:$B$13,2,FALSE)</f>
        <v>2</v>
      </c>
      <c r="AV39" s="72">
        <f>VLOOKUP('Physical Effects - Rationale'!CO40,'Physical Effects - Numerical'!$A$3:$B$13,2,FALSE)</f>
        <v>0</v>
      </c>
      <c r="AW39" s="72">
        <f>VLOOKUP('Physical Effects - Rationale'!CQ40,'Physical Effects - Numerical'!$A$3:$B$13,2,FALSE)</f>
        <v>-1</v>
      </c>
      <c r="AX39" s="72">
        <f>VLOOKUP('Physical Effects - Rationale'!CS40,'Physical Effects - Numerical'!$A$3:$B$13,2,FALSE)</f>
        <v>0</v>
      </c>
      <c r="AY39" s="84">
        <f>VLOOKUP('Physical Effects - Rationale'!CU40,'Physical Effects - Numerical'!$A$3:$B$13,2,FALSE)</f>
        <v>0</v>
      </c>
    </row>
    <row r="40" spans="3:51" ht="26">
      <c r="C40" s="83" t="s">
        <v>720</v>
      </c>
      <c r="D40" s="75">
        <v>373</v>
      </c>
      <c r="E40" s="73">
        <f>VLOOKUP('Physical Effects - Rationale'!G41,'Physical Effects - Numerical'!$A$3:$B$13,2,FALSE)</f>
        <v>1</v>
      </c>
      <c r="F40" s="72">
        <f>VLOOKUP('Physical Effects - Rationale'!I41,'Physical Effects - Numerical'!$A$3:$B$13,2,FALSE)</f>
        <v>2</v>
      </c>
      <c r="G40" s="72">
        <f>VLOOKUP('Physical Effects - Rationale'!K41,'Physical Effects - Numerical'!$A$3:$B$13,2,FALSE)</f>
        <v>0</v>
      </c>
      <c r="H40" s="72">
        <f>VLOOKUP('Physical Effects - Rationale'!M41,'Physical Effects - Numerical'!$A$3:$B$13,2,FALSE)</f>
        <v>0</v>
      </c>
      <c r="I40" s="72">
        <f>VLOOKUP('Physical Effects - Rationale'!O41,'Physical Effects - Numerical'!$A$3:$B$13,2,FALSE)</f>
        <v>0</v>
      </c>
      <c r="J40" s="72">
        <f>VLOOKUP('Physical Effects - Rationale'!Q41,'Physical Effects - Numerical'!$A$3:$B$13,2,FALSE)</f>
        <v>0</v>
      </c>
      <c r="K40" s="72">
        <f>VLOOKUP('Physical Effects - Rationale'!S41,'Physical Effects - Numerical'!$A$3:$B$13,2,FALSE)</f>
        <v>0</v>
      </c>
      <c r="L40" s="72">
        <f>VLOOKUP('Physical Effects - Rationale'!U41,'Physical Effects - Numerical'!$A$3:$B$13,2,FALSE)</f>
        <v>0</v>
      </c>
      <c r="M40" s="72">
        <f>VLOOKUP('Physical Effects - Rationale'!W41,'Physical Effects - Numerical'!$A$3:$B$13,2,FALSE)</f>
        <v>-1</v>
      </c>
      <c r="N40" s="72">
        <f>VLOOKUP('Physical Effects - Rationale'!Y41,'Physical Effects - Numerical'!$A$3:$B$13,2,FALSE)</f>
        <v>0</v>
      </c>
      <c r="O40" s="72">
        <f>VLOOKUP('Physical Effects - Rationale'!AA41,'Physical Effects - Numerical'!$A$3:$B$13,2,FALSE)</f>
        <v>0</v>
      </c>
      <c r="P40" s="72">
        <f>VLOOKUP('Physical Effects - Rationale'!AC41,'Physical Effects - Numerical'!$A$3:$B$13,2,FALSE)</f>
        <v>0</v>
      </c>
      <c r="Q40" s="72">
        <f>VLOOKUP('Physical Effects - Rationale'!AE41,'Physical Effects - Numerical'!$A$3:$B$13,2,FALSE)</f>
        <v>0</v>
      </c>
      <c r="R40" s="72">
        <f>VLOOKUP('Physical Effects - Rationale'!AG41,'Physical Effects - Numerical'!$A$3:$B$13,2,FALSE)</f>
        <v>0</v>
      </c>
      <c r="S40" s="72">
        <f>VLOOKUP('Physical Effects - Rationale'!AI41,'Physical Effects - Numerical'!$A$3:$B$13,2,FALSE)</f>
        <v>0</v>
      </c>
      <c r="T40" s="72">
        <f>VLOOKUP('Physical Effects - Rationale'!AK41,'Physical Effects - Numerical'!$A$3:$B$13,2,FALSE)</f>
        <v>0</v>
      </c>
      <c r="U40" s="72">
        <f>VLOOKUP('Physical Effects - Rationale'!AM41,'Physical Effects - Numerical'!$A$3:$B$13,2,FALSE)</f>
        <v>0</v>
      </c>
      <c r="V40" s="72">
        <f>VLOOKUP('Physical Effects - Rationale'!AO41,'Physical Effects - Numerical'!$A$3:$B$13,2,FALSE)</f>
        <v>0</v>
      </c>
      <c r="W40" s="72">
        <f>VLOOKUP('Physical Effects - Rationale'!AQ41,'Physical Effects - Numerical'!$A$3:$B$13,2,FALSE)</f>
        <v>0</v>
      </c>
      <c r="X40" s="72">
        <f>VLOOKUP('Physical Effects - Rationale'!AS41,'Physical Effects - Numerical'!$A$3:$B$13,2,FALSE)</f>
        <v>-1</v>
      </c>
      <c r="Y40" s="72">
        <f>VLOOKUP('Physical Effects - Rationale'!AU41,'Physical Effects - Numerical'!$A$3:$B$13,2,FALSE)</f>
        <v>0</v>
      </c>
      <c r="Z40" s="72">
        <f>VLOOKUP('Physical Effects - Rationale'!AW41,'Physical Effects - Numerical'!$A$3:$B$13,2,FALSE)</f>
        <v>0</v>
      </c>
      <c r="AA40" s="72">
        <f>VLOOKUP('Physical Effects - Rationale'!AY41,'Physical Effects - Numerical'!$A$3:$B$13,2,FALSE)</f>
        <v>0</v>
      </c>
      <c r="AB40" s="72">
        <f>VLOOKUP('Physical Effects - Rationale'!BA41,'Physical Effects - Numerical'!$A$3:$B$13,2,FALSE)</f>
        <v>1</v>
      </c>
      <c r="AC40" s="72">
        <f>VLOOKUP('Physical Effects - Rationale'!BC41,'Physical Effects - Numerical'!$A$3:$B$13,2,FALSE)</f>
        <v>0</v>
      </c>
      <c r="AD40" s="72">
        <f>VLOOKUP('Physical Effects - Rationale'!BE41,'Physical Effects - Numerical'!$A$3:$B$13,2,FALSE)</f>
        <v>0</v>
      </c>
      <c r="AE40" s="72">
        <f>VLOOKUP('Physical Effects - Rationale'!BG41,'Physical Effects - Numerical'!$A$3:$B$13,2,FALSE)</f>
        <v>-1</v>
      </c>
      <c r="AF40" s="72">
        <f>VLOOKUP('Physical Effects - Rationale'!BI41,'Physical Effects - Numerical'!$A$3:$B$13,2,FALSE)</f>
        <v>0</v>
      </c>
      <c r="AG40" s="72">
        <f>VLOOKUP('Physical Effects - Rationale'!BK41,'Physical Effects - Numerical'!$A$3:$B$13,2,FALSE)</f>
        <v>-1</v>
      </c>
      <c r="AH40" s="72">
        <f>VLOOKUP('Physical Effects - Rationale'!BM41,'Physical Effects - Numerical'!$A$3:$B$13,2,FALSE)</f>
        <v>0</v>
      </c>
      <c r="AI40" s="72">
        <f>VLOOKUP('Physical Effects - Rationale'!BO41,'Physical Effects - Numerical'!$A$3:$B$13,2,FALSE)</f>
        <v>0</v>
      </c>
      <c r="AJ40" s="72">
        <f>VLOOKUP('Physical Effects - Rationale'!BQ41,'Physical Effects - Numerical'!$A$3:$B$13,2,FALSE)</f>
        <v>4</v>
      </c>
      <c r="AK40" s="72">
        <f>VLOOKUP('Physical Effects - Rationale'!BS41,'Physical Effects - Numerical'!$A$3:$B$13,2,FALSE)</f>
        <v>0</v>
      </c>
      <c r="AL40" s="72">
        <f>VLOOKUP('Physical Effects - Rationale'!BU41,'Physical Effects - Numerical'!$A$3:$B$13,2,FALSE)</f>
        <v>0</v>
      </c>
      <c r="AM40" s="72">
        <f>VLOOKUP('Physical Effects - Rationale'!BW41,'Physical Effects - Numerical'!$A$3:$B$13,2,FALSE)</f>
        <v>0</v>
      </c>
      <c r="AN40" s="72">
        <f>VLOOKUP('Physical Effects - Rationale'!BY41,'Physical Effects - Numerical'!$A$3:$B$13,2,FALSE)</f>
        <v>0</v>
      </c>
      <c r="AO40" s="72">
        <f>VLOOKUP('Physical Effects - Rationale'!CA41,'Physical Effects - Numerical'!$A$3:$B$13,2,FALSE)</f>
        <v>0</v>
      </c>
      <c r="AP40" s="72">
        <f>VLOOKUP('Physical Effects - Rationale'!CC41,'Physical Effects - Numerical'!$A$3:$B$13,2,FALSE)</f>
        <v>0</v>
      </c>
      <c r="AQ40" s="72">
        <f>VLOOKUP('Physical Effects - Rationale'!CE41,'Physical Effects - Numerical'!$A$3:$B$13,2,FALSE)</f>
        <v>0</v>
      </c>
      <c r="AR40" s="72">
        <f>VLOOKUP('Physical Effects - Rationale'!CG41,'Physical Effects - Numerical'!$A$3:$B$13,2,FALSE)</f>
        <v>0</v>
      </c>
      <c r="AS40" s="72">
        <f>VLOOKUP('Physical Effects - Rationale'!CI41,'Physical Effects - Numerical'!$A$3:$B$13,2,FALSE)</f>
        <v>0</v>
      </c>
      <c r="AT40" s="72">
        <f>VLOOKUP('Physical Effects - Rationale'!CK41,'Physical Effects - Numerical'!$A$3:$B$13,2,FALSE)</f>
        <v>0</v>
      </c>
      <c r="AU40" s="72">
        <f>VLOOKUP('Physical Effects - Rationale'!CM41,'Physical Effects - Numerical'!$A$3:$B$13,2,FALSE)</f>
        <v>0</v>
      </c>
      <c r="AV40" s="72">
        <f>VLOOKUP('Physical Effects - Rationale'!CO41,'Physical Effects - Numerical'!$A$3:$B$13,2,FALSE)</f>
        <v>0</v>
      </c>
      <c r="AW40" s="72">
        <f>VLOOKUP('Physical Effects - Rationale'!CQ41,'Physical Effects - Numerical'!$A$3:$B$13,2,FALSE)</f>
        <v>0</v>
      </c>
      <c r="AX40" s="72">
        <f>VLOOKUP('Physical Effects - Rationale'!CS41,'Physical Effects - Numerical'!$A$3:$B$13,2,FALSE)</f>
        <v>0</v>
      </c>
      <c r="AY40" s="84">
        <f>VLOOKUP('Physical Effects - Rationale'!CU41,'Physical Effects - Numerical'!$A$3:$B$13,2,FALSE)</f>
        <v>0</v>
      </c>
    </row>
    <row r="41" spans="3:51">
      <c r="C41" s="83" t="s">
        <v>732</v>
      </c>
      <c r="D41" s="75">
        <v>375</v>
      </c>
      <c r="E41" s="73">
        <f>VLOOKUP('Physical Effects - Rationale'!G42,'Physical Effects - Numerical'!$A$3:$B$13,2,FALSE)</f>
        <v>0</v>
      </c>
      <c r="F41" s="72">
        <f>VLOOKUP('Physical Effects - Rationale'!I42,'Physical Effects - Numerical'!$A$3:$B$13,2,FALSE)</f>
        <v>2</v>
      </c>
      <c r="G41" s="72">
        <f>VLOOKUP('Physical Effects - Rationale'!K42,'Physical Effects - Numerical'!$A$3:$B$13,2,FALSE)</f>
        <v>0</v>
      </c>
      <c r="H41" s="72">
        <f>VLOOKUP('Physical Effects - Rationale'!M42,'Physical Effects - Numerical'!$A$3:$B$13,2,FALSE)</f>
        <v>0</v>
      </c>
      <c r="I41" s="72">
        <f>VLOOKUP('Physical Effects - Rationale'!O42,'Physical Effects - Numerical'!$A$3:$B$13,2,FALSE)</f>
        <v>0</v>
      </c>
      <c r="J41" s="72">
        <f>VLOOKUP('Physical Effects - Rationale'!Q42,'Physical Effects - Numerical'!$A$3:$B$13,2,FALSE)</f>
        <v>0</v>
      </c>
      <c r="K41" s="72">
        <f>VLOOKUP('Physical Effects - Rationale'!S42,'Physical Effects - Numerical'!$A$3:$B$13,2,FALSE)</f>
        <v>0</v>
      </c>
      <c r="L41" s="72">
        <f>VLOOKUP('Physical Effects - Rationale'!U42,'Physical Effects - Numerical'!$A$3:$B$13,2,FALSE)</f>
        <v>0</v>
      </c>
      <c r="M41" s="72">
        <f>VLOOKUP('Physical Effects - Rationale'!W42,'Physical Effects - Numerical'!$A$3:$B$13,2,FALSE)</f>
        <v>0</v>
      </c>
      <c r="N41" s="72">
        <f>VLOOKUP('Physical Effects - Rationale'!Y42,'Physical Effects - Numerical'!$A$3:$B$13,2,FALSE)</f>
        <v>0</v>
      </c>
      <c r="O41" s="72">
        <f>VLOOKUP('Physical Effects - Rationale'!AA42,'Physical Effects - Numerical'!$A$3:$B$13,2,FALSE)</f>
        <v>0</v>
      </c>
      <c r="P41" s="72">
        <f>VLOOKUP('Physical Effects - Rationale'!AC42,'Physical Effects - Numerical'!$A$3:$B$13,2,FALSE)</f>
        <v>0</v>
      </c>
      <c r="Q41" s="72">
        <f>VLOOKUP('Physical Effects - Rationale'!AE42,'Physical Effects - Numerical'!$A$3:$B$13,2,FALSE)</f>
        <v>0</v>
      </c>
      <c r="R41" s="72">
        <f>VLOOKUP('Physical Effects - Rationale'!AG42,'Physical Effects - Numerical'!$A$3:$B$13,2,FALSE)</f>
        <v>0</v>
      </c>
      <c r="S41" s="72">
        <f>VLOOKUP('Physical Effects - Rationale'!AI42,'Physical Effects - Numerical'!$A$3:$B$13,2,FALSE)</f>
        <v>0</v>
      </c>
      <c r="T41" s="72">
        <f>VLOOKUP('Physical Effects - Rationale'!AK42,'Physical Effects - Numerical'!$A$3:$B$13,2,FALSE)</f>
        <v>0</v>
      </c>
      <c r="U41" s="72">
        <f>VLOOKUP('Physical Effects - Rationale'!AM42,'Physical Effects - Numerical'!$A$3:$B$13,2,FALSE)</f>
        <v>0</v>
      </c>
      <c r="V41" s="72">
        <f>VLOOKUP('Physical Effects - Rationale'!AO42,'Physical Effects - Numerical'!$A$3:$B$13,2,FALSE)</f>
        <v>0</v>
      </c>
      <c r="W41" s="72">
        <f>VLOOKUP('Physical Effects - Rationale'!AQ42,'Physical Effects - Numerical'!$A$3:$B$13,2,FALSE)</f>
        <v>0</v>
      </c>
      <c r="X41" s="72">
        <f>VLOOKUP('Physical Effects - Rationale'!AS42,'Physical Effects - Numerical'!$A$3:$B$13,2,FALSE)</f>
        <v>1</v>
      </c>
      <c r="Y41" s="72">
        <f>VLOOKUP('Physical Effects - Rationale'!AU42,'Physical Effects - Numerical'!$A$3:$B$13,2,FALSE)</f>
        <v>0</v>
      </c>
      <c r="Z41" s="72">
        <f>VLOOKUP('Physical Effects - Rationale'!AW42,'Physical Effects - Numerical'!$A$3:$B$13,2,FALSE)</f>
        <v>1</v>
      </c>
      <c r="AA41" s="72">
        <f>VLOOKUP('Physical Effects - Rationale'!AY42,'Physical Effects - Numerical'!$A$3:$B$13,2,FALSE)</f>
        <v>0</v>
      </c>
      <c r="AB41" s="72">
        <f>VLOOKUP('Physical Effects - Rationale'!BA42,'Physical Effects - Numerical'!$A$3:$B$13,2,FALSE)</f>
        <v>0</v>
      </c>
      <c r="AC41" s="72">
        <f>VLOOKUP('Physical Effects - Rationale'!BC42,'Physical Effects - Numerical'!$A$3:$B$13,2,FALSE)</f>
        <v>0</v>
      </c>
      <c r="AD41" s="72">
        <f>VLOOKUP('Physical Effects - Rationale'!BE42,'Physical Effects - Numerical'!$A$3:$B$13,2,FALSE)</f>
        <v>0</v>
      </c>
      <c r="AE41" s="72">
        <f>VLOOKUP('Physical Effects - Rationale'!BG42,'Physical Effects - Numerical'!$A$3:$B$13,2,FALSE)</f>
        <v>0</v>
      </c>
      <c r="AF41" s="72">
        <f>VLOOKUP('Physical Effects - Rationale'!BI42,'Physical Effects - Numerical'!$A$3:$B$13,2,FALSE)</f>
        <v>0</v>
      </c>
      <c r="AG41" s="72">
        <f>VLOOKUP('Physical Effects - Rationale'!BK42,'Physical Effects - Numerical'!$A$3:$B$13,2,FALSE)</f>
        <v>1</v>
      </c>
      <c r="AH41" s="72">
        <f>VLOOKUP('Physical Effects - Rationale'!BM42,'Physical Effects - Numerical'!$A$3:$B$13,2,FALSE)</f>
        <v>0</v>
      </c>
      <c r="AI41" s="72">
        <f>VLOOKUP('Physical Effects - Rationale'!BO42,'Physical Effects - Numerical'!$A$3:$B$13,2,FALSE)</f>
        <v>0</v>
      </c>
      <c r="AJ41" s="72">
        <f>VLOOKUP('Physical Effects - Rationale'!BQ42,'Physical Effects - Numerical'!$A$3:$B$13,2,FALSE)</f>
        <v>4</v>
      </c>
      <c r="AK41" s="72">
        <f>VLOOKUP('Physical Effects - Rationale'!BS42,'Physical Effects - Numerical'!$A$3:$B$13,2,FALSE)</f>
        <v>0</v>
      </c>
      <c r="AL41" s="72">
        <f>VLOOKUP('Physical Effects - Rationale'!BU42,'Physical Effects - Numerical'!$A$3:$B$13,2,FALSE)</f>
        <v>0</v>
      </c>
      <c r="AM41" s="72">
        <f>VLOOKUP('Physical Effects - Rationale'!BW42,'Physical Effects - Numerical'!$A$3:$B$13,2,FALSE)</f>
        <v>1</v>
      </c>
      <c r="AN41" s="72">
        <f>VLOOKUP('Physical Effects - Rationale'!BY42,'Physical Effects - Numerical'!$A$3:$B$13,2,FALSE)</f>
        <v>0</v>
      </c>
      <c r="AO41" s="72">
        <f>VLOOKUP('Physical Effects - Rationale'!CA42,'Physical Effects - Numerical'!$A$3:$B$13,2,FALSE)</f>
        <v>0</v>
      </c>
      <c r="AP41" s="72">
        <f>VLOOKUP('Physical Effects - Rationale'!CC42,'Physical Effects - Numerical'!$A$3:$B$13,2,FALSE)</f>
        <v>0</v>
      </c>
      <c r="AQ41" s="72">
        <f>VLOOKUP('Physical Effects - Rationale'!CE42,'Physical Effects - Numerical'!$A$3:$B$13,2,FALSE)</f>
        <v>0</v>
      </c>
      <c r="AR41" s="72">
        <f>VLOOKUP('Physical Effects - Rationale'!CG42,'Physical Effects - Numerical'!$A$3:$B$13,2,FALSE)</f>
        <v>0</v>
      </c>
      <c r="AS41" s="72">
        <f>VLOOKUP('Physical Effects - Rationale'!CI42,'Physical Effects - Numerical'!$A$3:$B$13,2,FALSE)</f>
        <v>0</v>
      </c>
      <c r="AT41" s="72">
        <f>VLOOKUP('Physical Effects - Rationale'!CK42,'Physical Effects - Numerical'!$A$3:$B$13,2,FALSE)</f>
        <v>0</v>
      </c>
      <c r="AU41" s="72">
        <f>VLOOKUP('Physical Effects - Rationale'!CM42,'Physical Effects - Numerical'!$A$3:$B$13,2,FALSE)</f>
        <v>0</v>
      </c>
      <c r="AV41" s="72">
        <f>VLOOKUP('Physical Effects - Rationale'!CO42,'Physical Effects - Numerical'!$A$3:$B$13,2,FALSE)</f>
        <v>0</v>
      </c>
      <c r="AW41" s="72">
        <f>VLOOKUP('Physical Effects - Rationale'!CQ42,'Physical Effects - Numerical'!$A$3:$B$13,2,FALSE)</f>
        <v>0</v>
      </c>
      <c r="AX41" s="72">
        <f>VLOOKUP('Physical Effects - Rationale'!CS42,'Physical Effects - Numerical'!$A$3:$B$13,2,FALSE)</f>
        <v>0</v>
      </c>
      <c r="AY41" s="84">
        <f>VLOOKUP('Physical Effects - Rationale'!CU42,'Physical Effects - Numerical'!$A$3:$B$13,2,FALSE)</f>
        <v>0</v>
      </c>
    </row>
    <row r="42" spans="3:51" ht="26">
      <c r="C42" s="83" t="s">
        <v>740</v>
      </c>
      <c r="D42" s="75">
        <v>647</v>
      </c>
      <c r="E42" s="73">
        <f>VLOOKUP('Physical Effects - Rationale'!G43,'Physical Effects - Numerical'!$A$3:$B$13,2,FALSE)</f>
        <v>0</v>
      </c>
      <c r="F42" s="72">
        <f>VLOOKUP('Physical Effects - Rationale'!I43,'Physical Effects - Numerical'!$A$3:$B$13,2,FALSE)</f>
        <v>0</v>
      </c>
      <c r="G42" s="72">
        <f>VLOOKUP('Physical Effects - Rationale'!K43,'Physical Effects - Numerical'!$A$3:$B$13,2,FALSE)</f>
        <v>0</v>
      </c>
      <c r="H42" s="72">
        <f>VLOOKUP('Physical Effects - Rationale'!M43,'Physical Effects - Numerical'!$A$3:$B$13,2,FALSE)</f>
        <v>0</v>
      </c>
      <c r="I42" s="72">
        <f>VLOOKUP('Physical Effects - Rationale'!O43,'Physical Effects - Numerical'!$A$3:$B$13,2,FALSE)</f>
        <v>0</v>
      </c>
      <c r="J42" s="72">
        <f>VLOOKUP('Physical Effects - Rationale'!Q43,'Physical Effects - Numerical'!$A$3:$B$13,2,FALSE)</f>
        <v>0</v>
      </c>
      <c r="K42" s="72">
        <f>VLOOKUP('Physical Effects - Rationale'!S43,'Physical Effects - Numerical'!$A$3:$B$13,2,FALSE)</f>
        <v>0</v>
      </c>
      <c r="L42" s="72">
        <f>VLOOKUP('Physical Effects - Rationale'!U43,'Physical Effects - Numerical'!$A$3:$B$13,2,FALSE)</f>
        <v>0</v>
      </c>
      <c r="M42" s="72">
        <f>VLOOKUP('Physical Effects - Rationale'!W43,'Physical Effects - Numerical'!$A$3:$B$13,2,FALSE)</f>
        <v>0</v>
      </c>
      <c r="N42" s="72">
        <f>VLOOKUP('Physical Effects - Rationale'!Y43,'Physical Effects - Numerical'!$A$3:$B$13,2,FALSE)</f>
        <v>0</v>
      </c>
      <c r="O42" s="72">
        <f>VLOOKUP('Physical Effects - Rationale'!AA43,'Physical Effects - Numerical'!$A$3:$B$13,2,FALSE)</f>
        <v>0</v>
      </c>
      <c r="P42" s="72">
        <f>VLOOKUP('Physical Effects - Rationale'!AC43,'Physical Effects - Numerical'!$A$3:$B$13,2,FALSE)</f>
        <v>0</v>
      </c>
      <c r="Q42" s="72">
        <f>VLOOKUP('Physical Effects - Rationale'!AE43,'Physical Effects - Numerical'!$A$3:$B$13,2,FALSE)</f>
        <v>0</v>
      </c>
      <c r="R42" s="72">
        <f>VLOOKUP('Physical Effects - Rationale'!AG43,'Physical Effects - Numerical'!$A$3:$B$13,2,FALSE)</f>
        <v>0</v>
      </c>
      <c r="S42" s="72">
        <f>VLOOKUP('Physical Effects - Rationale'!AI43,'Physical Effects - Numerical'!$A$3:$B$13,2,FALSE)</f>
        <v>0</v>
      </c>
      <c r="T42" s="72">
        <f>VLOOKUP('Physical Effects - Rationale'!AK43,'Physical Effects - Numerical'!$A$3:$B$13,2,FALSE)</f>
        <v>0</v>
      </c>
      <c r="U42" s="72">
        <f>VLOOKUP('Physical Effects - Rationale'!AM43,'Physical Effects - Numerical'!$A$3:$B$13,2,FALSE)</f>
        <v>0</v>
      </c>
      <c r="V42" s="72">
        <f>VLOOKUP('Physical Effects - Rationale'!AO43,'Physical Effects - Numerical'!$A$3:$B$13,2,FALSE)</f>
        <v>0</v>
      </c>
      <c r="W42" s="72">
        <f>VLOOKUP('Physical Effects - Rationale'!AQ43,'Physical Effects - Numerical'!$A$3:$B$13,2,FALSE)</f>
        <v>0</v>
      </c>
      <c r="X42" s="72">
        <f>VLOOKUP('Physical Effects - Rationale'!AS43,'Physical Effects - Numerical'!$A$3:$B$13,2,FALSE)</f>
        <v>0</v>
      </c>
      <c r="Y42" s="72">
        <f>VLOOKUP('Physical Effects - Rationale'!AU43,'Physical Effects - Numerical'!$A$3:$B$13,2,FALSE)</f>
        <v>0</v>
      </c>
      <c r="Z42" s="72">
        <f>VLOOKUP('Physical Effects - Rationale'!AW43,'Physical Effects - Numerical'!$A$3:$B$13,2,FALSE)</f>
        <v>0</v>
      </c>
      <c r="AA42" s="72">
        <f>VLOOKUP('Physical Effects - Rationale'!AY43,'Physical Effects - Numerical'!$A$3:$B$13,2,FALSE)</f>
        <v>0</v>
      </c>
      <c r="AB42" s="72">
        <f>VLOOKUP('Physical Effects - Rationale'!BA43,'Physical Effects - Numerical'!$A$3:$B$13,2,FALSE)</f>
        <v>0</v>
      </c>
      <c r="AC42" s="72">
        <f>VLOOKUP('Physical Effects - Rationale'!BC43,'Physical Effects - Numerical'!$A$3:$B$13,2,FALSE)</f>
        <v>0</v>
      </c>
      <c r="AD42" s="72">
        <f>VLOOKUP('Physical Effects - Rationale'!BE43,'Physical Effects - Numerical'!$A$3:$B$13,2,FALSE)</f>
        <v>0</v>
      </c>
      <c r="AE42" s="72">
        <f>VLOOKUP('Physical Effects - Rationale'!BG43,'Physical Effects - Numerical'!$A$3:$B$13,2,FALSE)</f>
        <v>0</v>
      </c>
      <c r="AF42" s="72">
        <f>VLOOKUP('Physical Effects - Rationale'!BI43,'Physical Effects - Numerical'!$A$3:$B$13,2,FALSE)</f>
        <v>0</v>
      </c>
      <c r="AG42" s="72">
        <f>VLOOKUP('Physical Effects - Rationale'!BK43,'Physical Effects - Numerical'!$A$3:$B$13,2,FALSE)</f>
        <v>0</v>
      </c>
      <c r="AH42" s="72">
        <f>VLOOKUP('Physical Effects - Rationale'!BM43,'Physical Effects - Numerical'!$A$3:$B$13,2,FALSE)</f>
        <v>0</v>
      </c>
      <c r="AI42" s="72">
        <f>VLOOKUP('Physical Effects - Rationale'!BO43,'Physical Effects - Numerical'!$A$3:$B$13,2,FALSE)</f>
        <v>-2</v>
      </c>
      <c r="AJ42" s="72">
        <f>VLOOKUP('Physical Effects - Rationale'!BQ43,'Physical Effects - Numerical'!$A$3:$B$13,2,FALSE)</f>
        <v>0</v>
      </c>
      <c r="AK42" s="72">
        <f>VLOOKUP('Physical Effects - Rationale'!BS43,'Physical Effects - Numerical'!$A$3:$B$13,2,FALSE)</f>
        <v>0</v>
      </c>
      <c r="AL42" s="72">
        <f>VLOOKUP('Physical Effects - Rationale'!BU43,'Physical Effects - Numerical'!$A$3:$B$13,2,FALSE)</f>
        <v>0</v>
      </c>
      <c r="AM42" s="72">
        <f>VLOOKUP('Physical Effects - Rationale'!BW43,'Physical Effects - Numerical'!$A$3:$B$13,2,FALSE)</f>
        <v>0</v>
      </c>
      <c r="AN42" s="72">
        <f>VLOOKUP('Physical Effects - Rationale'!BY43,'Physical Effects - Numerical'!$A$3:$B$13,2,FALSE)</f>
        <v>0</v>
      </c>
      <c r="AO42" s="72">
        <f>VLOOKUP('Physical Effects - Rationale'!CA43,'Physical Effects - Numerical'!$A$3:$B$13,2,FALSE)</f>
        <v>4</v>
      </c>
      <c r="AP42" s="72">
        <f>VLOOKUP('Physical Effects - Rationale'!CC43,'Physical Effects - Numerical'!$A$3:$B$13,2,FALSE)</f>
        <v>4</v>
      </c>
      <c r="AQ42" s="72">
        <f>VLOOKUP('Physical Effects - Rationale'!CE43,'Physical Effects - Numerical'!$A$3:$B$13,2,FALSE)</f>
        <v>4</v>
      </c>
      <c r="AR42" s="72">
        <f>VLOOKUP('Physical Effects - Rationale'!CG43,'Physical Effects - Numerical'!$A$3:$B$13,2,FALSE)</f>
        <v>0</v>
      </c>
      <c r="AS42" s="72">
        <f>VLOOKUP('Physical Effects - Rationale'!CI43,'Physical Effects - Numerical'!$A$3:$B$13,2,FALSE)</f>
        <v>1</v>
      </c>
      <c r="AT42" s="72">
        <f>VLOOKUP('Physical Effects - Rationale'!CK43,'Physical Effects - Numerical'!$A$3:$B$13,2,FALSE)</f>
        <v>0</v>
      </c>
      <c r="AU42" s="72">
        <f>VLOOKUP('Physical Effects - Rationale'!CM43,'Physical Effects - Numerical'!$A$3:$B$13,2,FALSE)</f>
        <v>0</v>
      </c>
      <c r="AV42" s="72">
        <f>VLOOKUP('Physical Effects - Rationale'!CO43,'Physical Effects - Numerical'!$A$3:$B$13,2,FALSE)</f>
        <v>5</v>
      </c>
      <c r="AW42" s="72">
        <f>VLOOKUP('Physical Effects - Rationale'!CQ43,'Physical Effects - Numerical'!$A$3:$B$13,2,FALSE)</f>
        <v>0</v>
      </c>
      <c r="AX42" s="72">
        <f>VLOOKUP('Physical Effects - Rationale'!CS43,'Physical Effects - Numerical'!$A$3:$B$13,2,FALSE)</f>
        <v>0</v>
      </c>
      <c r="AY42" s="84">
        <f>VLOOKUP('Physical Effects - Rationale'!CU43,'Physical Effects - Numerical'!$A$3:$B$13,2,FALSE)</f>
        <v>0</v>
      </c>
    </row>
    <row r="43" spans="3:51" ht="26">
      <c r="C43" s="83" t="s">
        <v>749</v>
      </c>
      <c r="D43" s="75">
        <v>368</v>
      </c>
      <c r="E43" s="73">
        <f>VLOOKUP('Physical Effects - Rationale'!G44,'Physical Effects - Numerical'!$A$3:$B$13,2,FALSE)</f>
        <v>0</v>
      </c>
      <c r="F43" s="72">
        <f>VLOOKUP('Physical Effects - Rationale'!I44,'Physical Effects - Numerical'!$A$3:$B$13,2,FALSE)</f>
        <v>0</v>
      </c>
      <c r="G43" s="72">
        <f>VLOOKUP('Physical Effects - Rationale'!K44,'Physical Effects - Numerical'!$A$3:$B$13,2,FALSE)</f>
        <v>0</v>
      </c>
      <c r="H43" s="72">
        <f>VLOOKUP('Physical Effects - Rationale'!M44,'Physical Effects - Numerical'!$A$3:$B$13,2,FALSE)</f>
        <v>0</v>
      </c>
      <c r="I43" s="72">
        <f>VLOOKUP('Physical Effects - Rationale'!O44,'Physical Effects - Numerical'!$A$3:$B$13,2,FALSE)</f>
        <v>0</v>
      </c>
      <c r="J43" s="72">
        <f>VLOOKUP('Physical Effects - Rationale'!Q44,'Physical Effects - Numerical'!$A$3:$B$13,2,FALSE)</f>
        <v>0</v>
      </c>
      <c r="K43" s="72">
        <f>VLOOKUP('Physical Effects - Rationale'!S44,'Physical Effects - Numerical'!$A$3:$B$13,2,FALSE)</f>
        <v>0</v>
      </c>
      <c r="L43" s="72">
        <f>VLOOKUP('Physical Effects - Rationale'!U44,'Physical Effects - Numerical'!$A$3:$B$13,2,FALSE)</f>
        <v>0</v>
      </c>
      <c r="M43" s="72">
        <f>VLOOKUP('Physical Effects - Rationale'!W44,'Physical Effects - Numerical'!$A$3:$B$13,2,FALSE)</f>
        <v>0</v>
      </c>
      <c r="N43" s="72">
        <f>VLOOKUP('Physical Effects - Rationale'!Y44,'Physical Effects - Numerical'!$A$3:$B$13,2,FALSE)</f>
        <v>0</v>
      </c>
      <c r="O43" s="72">
        <f>VLOOKUP('Physical Effects - Rationale'!AA44,'Physical Effects - Numerical'!$A$3:$B$13,2,FALSE)</f>
        <v>0</v>
      </c>
      <c r="P43" s="72">
        <f>VLOOKUP('Physical Effects - Rationale'!AC44,'Physical Effects - Numerical'!$A$3:$B$13,2,FALSE)</f>
        <v>0</v>
      </c>
      <c r="Q43" s="72">
        <f>VLOOKUP('Physical Effects - Rationale'!AE44,'Physical Effects - Numerical'!$A$3:$B$13,2,FALSE)</f>
        <v>0</v>
      </c>
      <c r="R43" s="72">
        <f>VLOOKUP('Physical Effects - Rationale'!AG44,'Physical Effects - Numerical'!$A$3:$B$13,2,FALSE)</f>
        <v>0</v>
      </c>
      <c r="S43" s="72">
        <f>VLOOKUP('Physical Effects - Rationale'!AI44,'Physical Effects - Numerical'!$A$3:$B$13,2,FALSE)</f>
        <v>0</v>
      </c>
      <c r="T43" s="72">
        <f>VLOOKUP('Physical Effects - Rationale'!AK44,'Physical Effects - Numerical'!$A$3:$B$13,2,FALSE)</f>
        <v>0</v>
      </c>
      <c r="U43" s="72">
        <f>VLOOKUP('Physical Effects - Rationale'!AM44,'Physical Effects - Numerical'!$A$3:$B$13,2,FALSE)</f>
        <v>0</v>
      </c>
      <c r="V43" s="72">
        <f>VLOOKUP('Physical Effects - Rationale'!AO44,'Physical Effects - Numerical'!$A$3:$B$13,2,FALSE)</f>
        <v>0</v>
      </c>
      <c r="W43" s="72">
        <f>VLOOKUP('Physical Effects - Rationale'!AQ44,'Physical Effects - Numerical'!$A$3:$B$13,2,FALSE)</f>
        <v>0</v>
      </c>
      <c r="X43" s="72">
        <f>VLOOKUP('Physical Effects - Rationale'!AS44,'Physical Effects - Numerical'!$A$3:$B$13,2,FALSE)</f>
        <v>2</v>
      </c>
      <c r="Y43" s="72">
        <f>VLOOKUP('Physical Effects - Rationale'!AU44,'Physical Effects - Numerical'!$A$3:$B$13,2,FALSE)</f>
        <v>2</v>
      </c>
      <c r="Z43" s="72">
        <f>VLOOKUP('Physical Effects - Rationale'!AW44,'Physical Effects - Numerical'!$A$3:$B$13,2,FALSE)</f>
        <v>2</v>
      </c>
      <c r="AA43" s="72">
        <f>VLOOKUP('Physical Effects - Rationale'!AY44,'Physical Effects - Numerical'!$A$3:$B$13,2,FALSE)</f>
        <v>2</v>
      </c>
      <c r="AB43" s="72">
        <f>VLOOKUP('Physical Effects - Rationale'!BA44,'Physical Effects - Numerical'!$A$3:$B$13,2,FALSE)</f>
        <v>0</v>
      </c>
      <c r="AC43" s="72">
        <f>VLOOKUP('Physical Effects - Rationale'!BC44,'Physical Effects - Numerical'!$A$3:$B$13,2,FALSE)</f>
        <v>0</v>
      </c>
      <c r="AD43" s="72">
        <f>VLOOKUP('Physical Effects - Rationale'!BE44,'Physical Effects - Numerical'!$A$3:$B$13,2,FALSE)</f>
        <v>0</v>
      </c>
      <c r="AE43" s="72">
        <f>VLOOKUP('Physical Effects - Rationale'!BG44,'Physical Effects - Numerical'!$A$3:$B$13,2,FALSE)</f>
        <v>0</v>
      </c>
      <c r="AF43" s="72">
        <f>VLOOKUP('Physical Effects - Rationale'!BI44,'Physical Effects - Numerical'!$A$3:$B$13,2,FALSE)</f>
        <v>0</v>
      </c>
      <c r="AG43" s="72">
        <f>VLOOKUP('Physical Effects - Rationale'!BK44,'Physical Effects - Numerical'!$A$3:$B$13,2,FALSE)</f>
        <v>0</v>
      </c>
      <c r="AH43" s="72">
        <f>VLOOKUP('Physical Effects - Rationale'!BM44,'Physical Effects - Numerical'!$A$3:$B$13,2,FALSE)</f>
        <v>0</v>
      </c>
      <c r="AI43" s="72">
        <f>VLOOKUP('Physical Effects - Rationale'!BO44,'Physical Effects - Numerical'!$A$3:$B$13,2,FALSE)</f>
        <v>0</v>
      </c>
      <c r="AJ43" s="72">
        <f>VLOOKUP('Physical Effects - Rationale'!BQ44,'Physical Effects - Numerical'!$A$3:$B$13,2,FALSE)</f>
        <v>0</v>
      </c>
      <c r="AK43" s="72">
        <f>VLOOKUP('Physical Effects - Rationale'!BS44,'Physical Effects - Numerical'!$A$3:$B$13,2,FALSE)</f>
        <v>1</v>
      </c>
      <c r="AL43" s="72">
        <f>VLOOKUP('Physical Effects - Rationale'!BU44,'Physical Effects - Numerical'!$A$3:$B$13,2,FALSE)</f>
        <v>-1</v>
      </c>
      <c r="AM43" s="72">
        <f>VLOOKUP('Physical Effects - Rationale'!BW44,'Physical Effects - Numerical'!$A$3:$B$13,2,FALSE)</f>
        <v>3</v>
      </c>
      <c r="AN43" s="72">
        <f>VLOOKUP('Physical Effects - Rationale'!BY44,'Physical Effects - Numerical'!$A$3:$B$13,2,FALSE)</f>
        <v>-1</v>
      </c>
      <c r="AO43" s="72">
        <f>VLOOKUP('Physical Effects - Rationale'!CA44,'Physical Effects - Numerical'!$A$3:$B$13,2,FALSE)</f>
        <v>0</v>
      </c>
      <c r="AP43" s="72">
        <f>VLOOKUP('Physical Effects - Rationale'!CC44,'Physical Effects - Numerical'!$A$3:$B$13,2,FALSE)</f>
        <v>0</v>
      </c>
      <c r="AQ43" s="72">
        <f>VLOOKUP('Physical Effects - Rationale'!CE44,'Physical Effects - Numerical'!$A$3:$B$13,2,FALSE)</f>
        <v>0</v>
      </c>
      <c r="AR43" s="72">
        <f>VLOOKUP('Physical Effects - Rationale'!CG44,'Physical Effects - Numerical'!$A$3:$B$13,2,FALSE)</f>
        <v>0</v>
      </c>
      <c r="AS43" s="72">
        <f>VLOOKUP('Physical Effects - Rationale'!CI44,'Physical Effects - Numerical'!$A$3:$B$13,2,FALSE)</f>
        <v>0</v>
      </c>
      <c r="AT43" s="72">
        <f>VLOOKUP('Physical Effects - Rationale'!CK44,'Physical Effects - Numerical'!$A$3:$B$13,2,FALSE)</f>
        <v>0</v>
      </c>
      <c r="AU43" s="72">
        <f>VLOOKUP('Physical Effects - Rationale'!CM44,'Physical Effects - Numerical'!$A$3:$B$13,2,FALSE)</f>
        <v>0</v>
      </c>
      <c r="AV43" s="72">
        <f>VLOOKUP('Physical Effects - Rationale'!CO44,'Physical Effects - Numerical'!$A$3:$B$13,2,FALSE)</f>
        <v>0</v>
      </c>
      <c r="AW43" s="72">
        <f>VLOOKUP('Physical Effects - Rationale'!CQ44,'Physical Effects - Numerical'!$A$3:$B$13,2,FALSE)</f>
        <v>0</v>
      </c>
      <c r="AX43" s="72">
        <f>VLOOKUP('Physical Effects - Rationale'!CS44,'Physical Effects - Numerical'!$A$3:$B$13,2,FALSE)</f>
        <v>0</v>
      </c>
      <c r="AY43" s="84">
        <f>VLOOKUP('Physical Effects - Rationale'!CU44,'Physical Effects - Numerical'!$A$3:$B$13,2,FALSE)</f>
        <v>0</v>
      </c>
    </row>
    <row r="44" spans="3:51" ht="26">
      <c r="C44" s="83" t="s">
        <v>754</v>
      </c>
      <c r="D44" s="75">
        <v>374</v>
      </c>
      <c r="E44" s="73">
        <f>VLOOKUP('Physical Effects - Rationale'!G45,'Physical Effects - Numerical'!$A$3:$B$13,2,FALSE)</f>
        <v>0</v>
      </c>
      <c r="F44" s="72">
        <f>VLOOKUP('Physical Effects - Rationale'!I45,'Physical Effects - Numerical'!$A$3:$B$13,2,FALSE)</f>
        <v>0</v>
      </c>
      <c r="G44" s="72">
        <f>VLOOKUP('Physical Effects - Rationale'!K45,'Physical Effects - Numerical'!$A$3:$B$13,2,FALSE)</f>
        <v>0</v>
      </c>
      <c r="H44" s="72">
        <f>VLOOKUP('Physical Effects - Rationale'!M45,'Physical Effects - Numerical'!$A$3:$B$13,2,FALSE)</f>
        <v>0</v>
      </c>
      <c r="I44" s="72">
        <f>VLOOKUP('Physical Effects - Rationale'!O45,'Physical Effects - Numerical'!$A$3:$B$13,2,FALSE)</f>
        <v>0</v>
      </c>
      <c r="J44" s="72">
        <f>VLOOKUP('Physical Effects - Rationale'!Q45,'Physical Effects - Numerical'!$A$3:$B$13,2,FALSE)</f>
        <v>0</v>
      </c>
      <c r="K44" s="72">
        <f>VLOOKUP('Physical Effects - Rationale'!S45,'Physical Effects - Numerical'!$A$3:$B$13,2,FALSE)</f>
        <v>0</v>
      </c>
      <c r="L44" s="72">
        <f>VLOOKUP('Physical Effects - Rationale'!U45,'Physical Effects - Numerical'!$A$3:$B$13,2,FALSE)</f>
        <v>0</v>
      </c>
      <c r="M44" s="72">
        <f>VLOOKUP('Physical Effects - Rationale'!W45,'Physical Effects - Numerical'!$A$3:$B$13,2,FALSE)</f>
        <v>0</v>
      </c>
      <c r="N44" s="72">
        <f>VLOOKUP('Physical Effects - Rationale'!Y45,'Physical Effects - Numerical'!$A$3:$B$13,2,FALSE)</f>
        <v>0</v>
      </c>
      <c r="O44" s="72">
        <f>VLOOKUP('Physical Effects - Rationale'!AA45,'Physical Effects - Numerical'!$A$3:$B$13,2,FALSE)</f>
        <v>0</v>
      </c>
      <c r="P44" s="72">
        <f>VLOOKUP('Physical Effects - Rationale'!AC45,'Physical Effects - Numerical'!$A$3:$B$13,2,FALSE)</f>
        <v>0</v>
      </c>
      <c r="Q44" s="72">
        <f>VLOOKUP('Physical Effects - Rationale'!AE45,'Physical Effects - Numerical'!$A$3:$B$13,2,FALSE)</f>
        <v>0</v>
      </c>
      <c r="R44" s="72">
        <f>VLOOKUP('Physical Effects - Rationale'!AG45,'Physical Effects - Numerical'!$A$3:$B$13,2,FALSE)</f>
        <v>0</v>
      </c>
      <c r="S44" s="72">
        <f>VLOOKUP('Physical Effects - Rationale'!AI45,'Physical Effects - Numerical'!$A$3:$B$13,2,FALSE)</f>
        <v>0</v>
      </c>
      <c r="T44" s="72">
        <f>VLOOKUP('Physical Effects - Rationale'!AK45,'Physical Effects - Numerical'!$A$3:$B$13,2,FALSE)</f>
        <v>0</v>
      </c>
      <c r="U44" s="72">
        <f>VLOOKUP('Physical Effects - Rationale'!AM45,'Physical Effects - Numerical'!$A$3:$B$13,2,FALSE)</f>
        <v>0</v>
      </c>
      <c r="V44" s="72">
        <f>VLOOKUP('Physical Effects - Rationale'!AO45,'Physical Effects - Numerical'!$A$3:$B$13,2,FALSE)</f>
        <v>0</v>
      </c>
      <c r="W44" s="72">
        <f>VLOOKUP('Physical Effects - Rationale'!AQ45,'Physical Effects - Numerical'!$A$3:$B$13,2,FALSE)</f>
        <v>0</v>
      </c>
      <c r="X44" s="72">
        <f>VLOOKUP('Physical Effects - Rationale'!AS45,'Physical Effects - Numerical'!$A$3:$B$13,2,FALSE)</f>
        <v>0</v>
      </c>
      <c r="Y44" s="72">
        <f>VLOOKUP('Physical Effects - Rationale'!AU45,'Physical Effects - Numerical'!$A$3:$B$13,2,FALSE)</f>
        <v>0</v>
      </c>
      <c r="Z44" s="72">
        <f>VLOOKUP('Physical Effects - Rationale'!AW45,'Physical Effects - Numerical'!$A$3:$B$13,2,FALSE)</f>
        <v>0</v>
      </c>
      <c r="AA44" s="72">
        <f>VLOOKUP('Physical Effects - Rationale'!AY45,'Physical Effects - Numerical'!$A$3:$B$13,2,FALSE)</f>
        <v>0</v>
      </c>
      <c r="AB44" s="72">
        <f>VLOOKUP('Physical Effects - Rationale'!BA45,'Physical Effects - Numerical'!$A$3:$B$13,2,FALSE)</f>
        <v>0</v>
      </c>
      <c r="AC44" s="72">
        <f>VLOOKUP('Physical Effects - Rationale'!BC45,'Physical Effects - Numerical'!$A$3:$B$13,2,FALSE)</f>
        <v>0</v>
      </c>
      <c r="AD44" s="72">
        <f>VLOOKUP('Physical Effects - Rationale'!BE45,'Physical Effects - Numerical'!$A$3:$B$13,2,FALSE)</f>
        <v>0</v>
      </c>
      <c r="AE44" s="72">
        <f>VLOOKUP('Physical Effects - Rationale'!BG45,'Physical Effects - Numerical'!$A$3:$B$13,2,FALSE)</f>
        <v>0</v>
      </c>
      <c r="AF44" s="72">
        <f>VLOOKUP('Physical Effects - Rationale'!BI45,'Physical Effects - Numerical'!$A$3:$B$13,2,FALSE)</f>
        <v>0</v>
      </c>
      <c r="AG44" s="72">
        <f>VLOOKUP('Physical Effects - Rationale'!BK45,'Physical Effects - Numerical'!$A$3:$B$13,2,FALSE)</f>
        <v>0</v>
      </c>
      <c r="AH44" s="72">
        <f>VLOOKUP('Physical Effects - Rationale'!BM45,'Physical Effects - Numerical'!$A$3:$B$13,2,FALSE)</f>
        <v>0</v>
      </c>
      <c r="AI44" s="72">
        <f>VLOOKUP('Physical Effects - Rationale'!BO45,'Physical Effects - Numerical'!$A$3:$B$13,2,FALSE)</f>
        <v>-2</v>
      </c>
      <c r="AJ44" s="72">
        <f>VLOOKUP('Physical Effects - Rationale'!BQ45,'Physical Effects - Numerical'!$A$3:$B$13,2,FALSE)</f>
        <v>2</v>
      </c>
      <c r="AK44" s="72">
        <f>VLOOKUP('Physical Effects - Rationale'!BS45,'Physical Effects - Numerical'!$A$3:$B$13,2,FALSE)</f>
        <v>2</v>
      </c>
      <c r="AL44" s="72">
        <f>VLOOKUP('Physical Effects - Rationale'!BU45,'Physical Effects - Numerical'!$A$3:$B$13,2,FALSE)</f>
        <v>2</v>
      </c>
      <c r="AM44" s="72">
        <f>VLOOKUP('Physical Effects - Rationale'!BW45,'Physical Effects - Numerical'!$A$3:$B$13,2,FALSE)</f>
        <v>0</v>
      </c>
      <c r="AN44" s="72">
        <f>VLOOKUP('Physical Effects - Rationale'!BY45,'Physical Effects - Numerical'!$A$3:$B$13,2,FALSE)</f>
        <v>2</v>
      </c>
      <c r="AO44" s="72">
        <f>VLOOKUP('Physical Effects - Rationale'!CA45,'Physical Effects - Numerical'!$A$3:$B$13,2,FALSE)</f>
        <v>0</v>
      </c>
      <c r="AP44" s="72">
        <f>VLOOKUP('Physical Effects - Rationale'!CC45,'Physical Effects - Numerical'!$A$3:$B$13,2,FALSE)</f>
        <v>0</v>
      </c>
      <c r="AQ44" s="72">
        <f>VLOOKUP('Physical Effects - Rationale'!CE45,'Physical Effects - Numerical'!$A$3:$B$13,2,FALSE)</f>
        <v>0</v>
      </c>
      <c r="AR44" s="72">
        <f>VLOOKUP('Physical Effects - Rationale'!CG45,'Physical Effects - Numerical'!$A$3:$B$13,2,FALSE)</f>
        <v>0</v>
      </c>
      <c r="AS44" s="72">
        <f>VLOOKUP('Physical Effects - Rationale'!CI45,'Physical Effects - Numerical'!$A$3:$B$13,2,FALSE)</f>
        <v>0</v>
      </c>
      <c r="AT44" s="72">
        <f>VLOOKUP('Physical Effects - Rationale'!CK45,'Physical Effects - Numerical'!$A$3:$B$13,2,FALSE)</f>
        <v>0</v>
      </c>
      <c r="AU44" s="72">
        <f>VLOOKUP('Physical Effects - Rationale'!CM45,'Physical Effects - Numerical'!$A$3:$B$13,2,FALSE)</f>
        <v>0</v>
      </c>
      <c r="AV44" s="72">
        <f>VLOOKUP('Physical Effects - Rationale'!CO45,'Physical Effects - Numerical'!$A$3:$B$13,2,FALSE)</f>
        <v>0</v>
      </c>
      <c r="AW44" s="72">
        <f>VLOOKUP('Physical Effects - Rationale'!CQ45,'Physical Effects - Numerical'!$A$3:$B$13,2,FALSE)</f>
        <v>0</v>
      </c>
      <c r="AX44" s="72">
        <f>VLOOKUP('Physical Effects - Rationale'!CS45,'Physical Effects - Numerical'!$A$3:$B$13,2,FALSE)</f>
        <v>5</v>
      </c>
      <c r="AY44" s="84">
        <f>VLOOKUP('Physical Effects - Rationale'!CU45,'Physical Effects - Numerical'!$A$3:$B$13,2,FALSE)</f>
        <v>0</v>
      </c>
    </row>
    <row r="45" spans="3:51">
      <c r="C45" s="83" t="s">
        <v>762</v>
      </c>
      <c r="D45" s="75" t="s">
        <v>763</v>
      </c>
      <c r="E45" s="73">
        <f>VLOOKUP('Physical Effects - Rationale'!G46,'Physical Effects - Numerical'!$A$3:$B$13,2,FALSE)</f>
        <v>0</v>
      </c>
      <c r="F45" s="72">
        <f>VLOOKUP('Physical Effects - Rationale'!I46,'Physical Effects - Numerical'!$A$3:$B$13,2,FALSE)</f>
        <v>0</v>
      </c>
      <c r="G45" s="72">
        <f>VLOOKUP('Physical Effects - Rationale'!K46,'Physical Effects - Numerical'!$A$3:$B$13,2,FALSE)</f>
        <v>0</v>
      </c>
      <c r="H45" s="72">
        <f>VLOOKUP('Physical Effects - Rationale'!M46,'Physical Effects - Numerical'!$A$3:$B$13,2,FALSE)</f>
        <v>0</v>
      </c>
      <c r="I45" s="72">
        <f>VLOOKUP('Physical Effects - Rationale'!O46,'Physical Effects - Numerical'!$A$3:$B$13,2,FALSE)</f>
        <v>0</v>
      </c>
      <c r="J45" s="72">
        <f>VLOOKUP('Physical Effects - Rationale'!Q46,'Physical Effects - Numerical'!$A$3:$B$13,2,FALSE)</f>
        <v>0</v>
      </c>
      <c r="K45" s="72">
        <f>VLOOKUP('Physical Effects - Rationale'!S46,'Physical Effects - Numerical'!$A$3:$B$13,2,FALSE)</f>
        <v>0</v>
      </c>
      <c r="L45" s="72">
        <f>VLOOKUP('Physical Effects - Rationale'!U46,'Physical Effects - Numerical'!$A$3:$B$13,2,FALSE)</f>
        <v>0</v>
      </c>
      <c r="M45" s="72">
        <f>VLOOKUP('Physical Effects - Rationale'!W46,'Physical Effects - Numerical'!$A$3:$B$13,2,FALSE)</f>
        <v>0</v>
      </c>
      <c r="N45" s="72">
        <f>VLOOKUP('Physical Effects - Rationale'!Y46,'Physical Effects - Numerical'!$A$3:$B$13,2,FALSE)</f>
        <v>0</v>
      </c>
      <c r="O45" s="72">
        <f>VLOOKUP('Physical Effects - Rationale'!AA46,'Physical Effects - Numerical'!$A$3:$B$13,2,FALSE)</f>
        <v>0</v>
      </c>
      <c r="P45" s="72">
        <f>VLOOKUP('Physical Effects - Rationale'!AC46,'Physical Effects - Numerical'!$A$3:$B$13,2,FALSE)</f>
        <v>0</v>
      </c>
      <c r="Q45" s="72">
        <f>VLOOKUP('Physical Effects - Rationale'!AE46,'Physical Effects - Numerical'!$A$3:$B$13,2,FALSE)</f>
        <v>0</v>
      </c>
      <c r="R45" s="72">
        <f>VLOOKUP('Physical Effects - Rationale'!AG46,'Physical Effects - Numerical'!$A$3:$B$13,2,FALSE)</f>
        <v>0</v>
      </c>
      <c r="S45" s="72">
        <f>VLOOKUP('Physical Effects - Rationale'!AI46,'Physical Effects - Numerical'!$A$3:$B$13,2,FALSE)</f>
        <v>0</v>
      </c>
      <c r="T45" s="72">
        <f>VLOOKUP('Physical Effects - Rationale'!AK46,'Physical Effects - Numerical'!$A$3:$B$13,2,FALSE)</f>
        <v>0</v>
      </c>
      <c r="U45" s="72">
        <f>VLOOKUP('Physical Effects - Rationale'!AM46,'Physical Effects - Numerical'!$A$3:$B$13,2,FALSE)</f>
        <v>0</v>
      </c>
      <c r="V45" s="72">
        <f>VLOOKUP('Physical Effects - Rationale'!AO46,'Physical Effects - Numerical'!$A$3:$B$13,2,FALSE)</f>
        <v>0</v>
      </c>
      <c r="W45" s="72">
        <f>VLOOKUP('Physical Effects - Rationale'!AQ46,'Physical Effects - Numerical'!$A$3:$B$13,2,FALSE)</f>
        <v>0</v>
      </c>
      <c r="X45" s="72">
        <f>VLOOKUP('Physical Effects - Rationale'!AS46,'Physical Effects - Numerical'!$A$3:$B$13,2,FALSE)</f>
        <v>0</v>
      </c>
      <c r="Y45" s="72">
        <f>VLOOKUP('Physical Effects - Rationale'!AU46,'Physical Effects - Numerical'!$A$3:$B$13,2,FALSE)</f>
        <v>0</v>
      </c>
      <c r="Z45" s="72">
        <f>VLOOKUP('Physical Effects - Rationale'!AW46,'Physical Effects - Numerical'!$A$3:$B$13,2,FALSE)</f>
        <v>0</v>
      </c>
      <c r="AA45" s="72">
        <f>VLOOKUP('Physical Effects - Rationale'!AY46,'Physical Effects - Numerical'!$A$3:$B$13,2,FALSE)</f>
        <v>0</v>
      </c>
      <c r="AB45" s="72">
        <f>VLOOKUP('Physical Effects - Rationale'!BA46,'Physical Effects - Numerical'!$A$3:$B$13,2,FALSE)</f>
        <v>0</v>
      </c>
      <c r="AC45" s="72">
        <f>VLOOKUP('Physical Effects - Rationale'!BC46,'Physical Effects - Numerical'!$A$3:$B$13,2,FALSE)</f>
        <v>0</v>
      </c>
      <c r="AD45" s="72">
        <f>VLOOKUP('Physical Effects - Rationale'!BE46,'Physical Effects - Numerical'!$A$3:$B$13,2,FALSE)</f>
        <v>0</v>
      </c>
      <c r="AE45" s="72">
        <f>VLOOKUP('Physical Effects - Rationale'!BG46,'Physical Effects - Numerical'!$A$3:$B$13,2,FALSE)</f>
        <v>0</v>
      </c>
      <c r="AF45" s="72">
        <f>VLOOKUP('Physical Effects - Rationale'!BI46,'Physical Effects - Numerical'!$A$3:$B$13,2,FALSE)</f>
        <v>0</v>
      </c>
      <c r="AG45" s="72">
        <f>VLOOKUP('Physical Effects - Rationale'!BK46,'Physical Effects - Numerical'!$A$3:$B$13,2,FALSE)</f>
        <v>0</v>
      </c>
      <c r="AH45" s="72">
        <f>VLOOKUP('Physical Effects - Rationale'!BM46,'Physical Effects - Numerical'!$A$3:$B$13,2,FALSE)</f>
        <v>0</v>
      </c>
      <c r="AI45" s="72">
        <f>VLOOKUP('Physical Effects - Rationale'!BO46,'Physical Effects - Numerical'!$A$3:$B$13,2,FALSE)</f>
        <v>0</v>
      </c>
      <c r="AJ45" s="72">
        <f>VLOOKUP('Physical Effects - Rationale'!BQ46,'Physical Effects - Numerical'!$A$3:$B$13,2,FALSE)</f>
        <v>2</v>
      </c>
      <c r="AK45" s="72">
        <f>VLOOKUP('Physical Effects - Rationale'!BS46,'Physical Effects - Numerical'!$A$3:$B$13,2,FALSE)</f>
        <v>2</v>
      </c>
      <c r="AL45" s="72">
        <f>VLOOKUP('Physical Effects - Rationale'!BU46,'Physical Effects - Numerical'!$A$3:$B$13,2,FALSE)</f>
        <v>2</v>
      </c>
      <c r="AM45" s="72">
        <f>VLOOKUP('Physical Effects - Rationale'!BW46,'Physical Effects - Numerical'!$A$3:$B$13,2,FALSE)</f>
        <v>0</v>
      </c>
      <c r="AN45" s="72">
        <f>VLOOKUP('Physical Effects - Rationale'!BY46,'Physical Effects - Numerical'!$A$3:$B$13,2,FALSE)</f>
        <v>2</v>
      </c>
      <c r="AO45" s="72">
        <f>VLOOKUP('Physical Effects - Rationale'!CA46,'Physical Effects - Numerical'!$A$3:$B$13,2,FALSE)</f>
        <v>0</v>
      </c>
      <c r="AP45" s="72">
        <f>VLOOKUP('Physical Effects - Rationale'!CC46,'Physical Effects - Numerical'!$A$3:$B$13,2,FALSE)</f>
        <v>0</v>
      </c>
      <c r="AQ45" s="72">
        <f>VLOOKUP('Physical Effects - Rationale'!CE46,'Physical Effects - Numerical'!$A$3:$B$13,2,FALSE)</f>
        <v>0</v>
      </c>
      <c r="AR45" s="72">
        <f>VLOOKUP('Physical Effects - Rationale'!CG46,'Physical Effects - Numerical'!$A$3:$B$13,2,FALSE)</f>
        <v>0</v>
      </c>
      <c r="AS45" s="72">
        <f>VLOOKUP('Physical Effects - Rationale'!CI46,'Physical Effects - Numerical'!$A$3:$B$13,2,FALSE)</f>
        <v>0</v>
      </c>
      <c r="AT45" s="72">
        <f>VLOOKUP('Physical Effects - Rationale'!CK46,'Physical Effects - Numerical'!$A$3:$B$13,2,FALSE)</f>
        <v>0</v>
      </c>
      <c r="AU45" s="72">
        <f>VLOOKUP('Physical Effects - Rationale'!CM46,'Physical Effects - Numerical'!$A$3:$B$13,2,FALSE)</f>
        <v>0</v>
      </c>
      <c r="AV45" s="72">
        <f>VLOOKUP('Physical Effects - Rationale'!CO46,'Physical Effects - Numerical'!$A$3:$B$13,2,FALSE)</f>
        <v>0</v>
      </c>
      <c r="AW45" s="72">
        <f>VLOOKUP('Physical Effects - Rationale'!CQ46,'Physical Effects - Numerical'!$A$3:$B$13,2,FALSE)</f>
        <v>0</v>
      </c>
      <c r="AX45" s="72">
        <f>VLOOKUP('Physical Effects - Rationale'!CS46,'Physical Effects - Numerical'!$A$3:$B$13,2,FALSE)</f>
        <v>5</v>
      </c>
      <c r="AY45" s="84">
        <f>VLOOKUP('Physical Effects - Rationale'!CU46,'Physical Effects - Numerical'!$A$3:$B$13,2,FALSE)</f>
        <v>0</v>
      </c>
    </row>
    <row r="46" spans="3:51">
      <c r="C46" s="83" t="s">
        <v>767</v>
      </c>
      <c r="D46" s="75" t="s">
        <v>768</v>
      </c>
      <c r="E46" s="73">
        <f>VLOOKUP('Physical Effects - Rationale'!G47,'Physical Effects - Numerical'!$A$3:$B$13,2,FALSE)</f>
        <v>0</v>
      </c>
      <c r="F46" s="72">
        <f>VLOOKUP('Physical Effects - Rationale'!I47,'Physical Effects - Numerical'!$A$3:$B$13,2,FALSE)</f>
        <v>0</v>
      </c>
      <c r="G46" s="72">
        <f>VLOOKUP('Physical Effects - Rationale'!K47,'Physical Effects - Numerical'!$A$3:$B$13,2,FALSE)</f>
        <v>0</v>
      </c>
      <c r="H46" s="72">
        <f>VLOOKUP('Physical Effects - Rationale'!M47,'Physical Effects - Numerical'!$A$3:$B$13,2,FALSE)</f>
        <v>0</v>
      </c>
      <c r="I46" s="72">
        <f>VLOOKUP('Physical Effects - Rationale'!O47,'Physical Effects - Numerical'!$A$3:$B$13,2,FALSE)</f>
        <v>0</v>
      </c>
      <c r="J46" s="72">
        <f>VLOOKUP('Physical Effects - Rationale'!Q47,'Physical Effects - Numerical'!$A$3:$B$13,2,FALSE)</f>
        <v>0</v>
      </c>
      <c r="K46" s="72">
        <f>VLOOKUP('Physical Effects - Rationale'!S47,'Physical Effects - Numerical'!$A$3:$B$13,2,FALSE)</f>
        <v>0</v>
      </c>
      <c r="L46" s="72">
        <f>VLOOKUP('Physical Effects - Rationale'!U47,'Physical Effects - Numerical'!$A$3:$B$13,2,FALSE)</f>
        <v>0</v>
      </c>
      <c r="M46" s="72">
        <f>VLOOKUP('Physical Effects - Rationale'!W47,'Physical Effects - Numerical'!$A$3:$B$13,2,FALSE)</f>
        <v>0</v>
      </c>
      <c r="N46" s="72">
        <f>VLOOKUP('Physical Effects - Rationale'!Y47,'Physical Effects - Numerical'!$A$3:$B$13,2,FALSE)</f>
        <v>0</v>
      </c>
      <c r="O46" s="72">
        <f>VLOOKUP('Physical Effects - Rationale'!AA47,'Physical Effects - Numerical'!$A$3:$B$13,2,FALSE)</f>
        <v>0</v>
      </c>
      <c r="P46" s="72">
        <f>VLOOKUP('Physical Effects - Rationale'!AC47,'Physical Effects - Numerical'!$A$3:$B$13,2,FALSE)</f>
        <v>0</v>
      </c>
      <c r="Q46" s="72">
        <f>VLOOKUP('Physical Effects - Rationale'!AE47,'Physical Effects - Numerical'!$A$3:$B$13,2,FALSE)</f>
        <v>0</v>
      </c>
      <c r="R46" s="72">
        <f>VLOOKUP('Physical Effects - Rationale'!AG47,'Physical Effects - Numerical'!$A$3:$B$13,2,FALSE)</f>
        <v>0</v>
      </c>
      <c r="S46" s="72">
        <f>VLOOKUP('Physical Effects - Rationale'!AI47,'Physical Effects - Numerical'!$A$3:$B$13,2,FALSE)</f>
        <v>0</v>
      </c>
      <c r="T46" s="72">
        <f>VLOOKUP('Physical Effects - Rationale'!AK47,'Physical Effects - Numerical'!$A$3:$B$13,2,FALSE)</f>
        <v>0</v>
      </c>
      <c r="U46" s="72">
        <f>VLOOKUP('Physical Effects - Rationale'!AM47,'Physical Effects - Numerical'!$A$3:$B$13,2,FALSE)</f>
        <v>0</v>
      </c>
      <c r="V46" s="72">
        <f>VLOOKUP('Physical Effects - Rationale'!AO47,'Physical Effects - Numerical'!$A$3:$B$13,2,FALSE)</f>
        <v>0</v>
      </c>
      <c r="W46" s="72">
        <f>VLOOKUP('Physical Effects - Rationale'!AQ47,'Physical Effects - Numerical'!$A$3:$B$13,2,FALSE)</f>
        <v>0</v>
      </c>
      <c r="X46" s="72">
        <f>VLOOKUP('Physical Effects - Rationale'!AS47,'Physical Effects - Numerical'!$A$3:$B$13,2,FALSE)</f>
        <v>0</v>
      </c>
      <c r="Y46" s="72">
        <f>VLOOKUP('Physical Effects - Rationale'!AU47,'Physical Effects - Numerical'!$A$3:$B$13,2,FALSE)</f>
        <v>0</v>
      </c>
      <c r="Z46" s="72">
        <f>VLOOKUP('Physical Effects - Rationale'!AW47,'Physical Effects - Numerical'!$A$3:$B$13,2,FALSE)</f>
        <v>0</v>
      </c>
      <c r="AA46" s="72">
        <f>VLOOKUP('Physical Effects - Rationale'!AY47,'Physical Effects - Numerical'!$A$3:$B$13,2,FALSE)</f>
        <v>0</v>
      </c>
      <c r="AB46" s="72">
        <f>VLOOKUP('Physical Effects - Rationale'!BA47,'Physical Effects - Numerical'!$A$3:$B$13,2,FALSE)</f>
        <v>0</v>
      </c>
      <c r="AC46" s="72">
        <f>VLOOKUP('Physical Effects - Rationale'!BC47,'Physical Effects - Numerical'!$A$3:$B$13,2,FALSE)</f>
        <v>0</v>
      </c>
      <c r="AD46" s="72">
        <f>VLOOKUP('Physical Effects - Rationale'!BE47,'Physical Effects - Numerical'!$A$3:$B$13,2,FALSE)</f>
        <v>0</v>
      </c>
      <c r="AE46" s="72">
        <f>VLOOKUP('Physical Effects - Rationale'!BG47,'Physical Effects - Numerical'!$A$3:$B$13,2,FALSE)</f>
        <v>0</v>
      </c>
      <c r="AF46" s="72">
        <f>VLOOKUP('Physical Effects - Rationale'!BI47,'Physical Effects - Numerical'!$A$3:$B$13,2,FALSE)</f>
        <v>0</v>
      </c>
      <c r="AG46" s="72">
        <f>VLOOKUP('Physical Effects - Rationale'!BK47,'Physical Effects - Numerical'!$A$3:$B$13,2,FALSE)</f>
        <v>0</v>
      </c>
      <c r="AH46" s="72">
        <f>VLOOKUP('Physical Effects - Rationale'!BM47,'Physical Effects - Numerical'!$A$3:$B$13,2,FALSE)</f>
        <v>0</v>
      </c>
      <c r="AI46" s="72">
        <f>VLOOKUP('Physical Effects - Rationale'!BO47,'Physical Effects - Numerical'!$A$3:$B$13,2,FALSE)</f>
        <v>0</v>
      </c>
      <c r="AJ46" s="72">
        <f>VLOOKUP('Physical Effects - Rationale'!BQ47,'Physical Effects - Numerical'!$A$3:$B$13,2,FALSE)</f>
        <v>0</v>
      </c>
      <c r="AK46" s="72">
        <f>VLOOKUP('Physical Effects - Rationale'!BS47,'Physical Effects - Numerical'!$A$3:$B$13,2,FALSE)</f>
        <v>2</v>
      </c>
      <c r="AL46" s="72">
        <f>VLOOKUP('Physical Effects - Rationale'!BU47,'Physical Effects - Numerical'!$A$3:$B$13,2,FALSE)</f>
        <v>0</v>
      </c>
      <c r="AM46" s="72">
        <f>VLOOKUP('Physical Effects - Rationale'!BW47,'Physical Effects - Numerical'!$A$3:$B$13,2,FALSE)</f>
        <v>0</v>
      </c>
      <c r="AN46" s="72">
        <f>VLOOKUP('Physical Effects - Rationale'!BY47,'Physical Effects - Numerical'!$A$3:$B$13,2,FALSE)</f>
        <v>0</v>
      </c>
      <c r="AO46" s="72">
        <f>VLOOKUP('Physical Effects - Rationale'!CA47,'Physical Effects - Numerical'!$A$3:$B$13,2,FALSE)</f>
        <v>0</v>
      </c>
      <c r="AP46" s="72">
        <f>VLOOKUP('Physical Effects - Rationale'!CC47,'Physical Effects - Numerical'!$A$3:$B$13,2,FALSE)</f>
        <v>0</v>
      </c>
      <c r="AQ46" s="72">
        <f>VLOOKUP('Physical Effects - Rationale'!CE47,'Physical Effects - Numerical'!$A$3:$B$13,2,FALSE)</f>
        <v>0</v>
      </c>
      <c r="AR46" s="72">
        <f>VLOOKUP('Physical Effects - Rationale'!CG47,'Physical Effects - Numerical'!$A$3:$B$13,2,FALSE)</f>
        <v>0</v>
      </c>
      <c r="AS46" s="72">
        <f>VLOOKUP('Physical Effects - Rationale'!CI47,'Physical Effects - Numerical'!$A$3:$B$13,2,FALSE)</f>
        <v>0</v>
      </c>
      <c r="AT46" s="72">
        <f>VLOOKUP('Physical Effects - Rationale'!CK47,'Physical Effects - Numerical'!$A$3:$B$13,2,FALSE)</f>
        <v>0</v>
      </c>
      <c r="AU46" s="72">
        <f>VLOOKUP('Physical Effects - Rationale'!CM47,'Physical Effects - Numerical'!$A$3:$B$13,2,FALSE)</f>
        <v>0</v>
      </c>
      <c r="AV46" s="72">
        <f>VLOOKUP('Physical Effects - Rationale'!CO47,'Physical Effects - Numerical'!$A$3:$B$13,2,FALSE)</f>
        <v>0</v>
      </c>
      <c r="AW46" s="72">
        <f>VLOOKUP('Physical Effects - Rationale'!CQ47,'Physical Effects - Numerical'!$A$3:$B$13,2,FALSE)</f>
        <v>0</v>
      </c>
      <c r="AX46" s="72">
        <f>VLOOKUP('Physical Effects - Rationale'!CS47,'Physical Effects - Numerical'!$A$3:$B$13,2,FALSE)</f>
        <v>5</v>
      </c>
      <c r="AY46" s="84">
        <f>VLOOKUP('Physical Effects - Rationale'!CU47,'Physical Effects - Numerical'!$A$3:$B$13,2,FALSE)</f>
        <v>0</v>
      </c>
    </row>
    <row r="47" spans="3:51">
      <c r="C47" s="83" t="s">
        <v>771</v>
      </c>
      <c r="D47" s="75">
        <v>592</v>
      </c>
      <c r="E47" s="73">
        <f>VLOOKUP('Physical Effects - Rationale'!G48,'Physical Effects - Numerical'!$A$3:$B$13,2,FALSE)</f>
        <v>0</v>
      </c>
      <c r="F47" s="72">
        <f>VLOOKUP('Physical Effects - Rationale'!I48,'Physical Effects - Numerical'!$A$3:$B$13,2,FALSE)</f>
        <v>0</v>
      </c>
      <c r="G47" s="72">
        <f>VLOOKUP('Physical Effects - Rationale'!K48,'Physical Effects - Numerical'!$A$3:$B$13,2,FALSE)</f>
        <v>0</v>
      </c>
      <c r="H47" s="72">
        <f>VLOOKUP('Physical Effects - Rationale'!M48,'Physical Effects - Numerical'!$A$3:$B$13,2,FALSE)</f>
        <v>0</v>
      </c>
      <c r="I47" s="72">
        <f>VLOOKUP('Physical Effects - Rationale'!O48,'Physical Effects - Numerical'!$A$3:$B$13,2,FALSE)</f>
        <v>0</v>
      </c>
      <c r="J47" s="72">
        <f>VLOOKUP('Physical Effects - Rationale'!Q48,'Physical Effects - Numerical'!$A$3:$B$13,2,FALSE)</f>
        <v>0</v>
      </c>
      <c r="K47" s="72">
        <f>VLOOKUP('Physical Effects - Rationale'!S48,'Physical Effects - Numerical'!$A$3:$B$13,2,FALSE)</f>
        <v>0</v>
      </c>
      <c r="L47" s="72">
        <f>VLOOKUP('Physical Effects - Rationale'!U48,'Physical Effects - Numerical'!$A$3:$B$13,2,FALSE)</f>
        <v>0</v>
      </c>
      <c r="M47" s="72">
        <f>VLOOKUP('Physical Effects - Rationale'!W48,'Physical Effects - Numerical'!$A$3:$B$13,2,FALSE)</f>
        <v>0</v>
      </c>
      <c r="N47" s="72">
        <f>VLOOKUP('Physical Effects - Rationale'!Y48,'Physical Effects - Numerical'!$A$3:$B$13,2,FALSE)</f>
        <v>0</v>
      </c>
      <c r="O47" s="72">
        <f>VLOOKUP('Physical Effects - Rationale'!AA48,'Physical Effects - Numerical'!$A$3:$B$13,2,FALSE)</f>
        <v>0</v>
      </c>
      <c r="P47" s="72">
        <f>VLOOKUP('Physical Effects - Rationale'!AC48,'Physical Effects - Numerical'!$A$3:$B$13,2,FALSE)</f>
        <v>0</v>
      </c>
      <c r="Q47" s="72">
        <f>VLOOKUP('Physical Effects - Rationale'!AE48,'Physical Effects - Numerical'!$A$3:$B$13,2,FALSE)</f>
        <v>0</v>
      </c>
      <c r="R47" s="72">
        <f>VLOOKUP('Physical Effects - Rationale'!AG48,'Physical Effects - Numerical'!$A$3:$B$13,2,FALSE)</f>
        <v>0</v>
      </c>
      <c r="S47" s="72">
        <f>VLOOKUP('Physical Effects - Rationale'!AI48,'Physical Effects - Numerical'!$A$3:$B$13,2,FALSE)</f>
        <v>0</v>
      </c>
      <c r="T47" s="72">
        <f>VLOOKUP('Physical Effects - Rationale'!AK48,'Physical Effects - Numerical'!$A$3:$B$13,2,FALSE)</f>
        <v>0</v>
      </c>
      <c r="U47" s="72">
        <f>VLOOKUP('Physical Effects - Rationale'!AM48,'Physical Effects - Numerical'!$A$3:$B$13,2,FALSE)</f>
        <v>0</v>
      </c>
      <c r="V47" s="72">
        <f>VLOOKUP('Physical Effects - Rationale'!AO48,'Physical Effects - Numerical'!$A$3:$B$13,2,FALSE)</f>
        <v>0</v>
      </c>
      <c r="W47" s="72">
        <f>VLOOKUP('Physical Effects - Rationale'!AQ48,'Physical Effects - Numerical'!$A$3:$B$13,2,FALSE)</f>
        <v>0</v>
      </c>
      <c r="X47" s="72">
        <f>VLOOKUP('Physical Effects - Rationale'!AS48,'Physical Effects - Numerical'!$A$3:$B$13,2,FALSE)</f>
        <v>2</v>
      </c>
      <c r="Y47" s="72">
        <f>VLOOKUP('Physical Effects - Rationale'!AU48,'Physical Effects - Numerical'!$A$3:$B$13,2,FALSE)</f>
        <v>2</v>
      </c>
      <c r="Z47" s="72">
        <f>VLOOKUP('Physical Effects - Rationale'!AW48,'Physical Effects - Numerical'!$A$3:$B$13,2,FALSE)</f>
        <v>1</v>
      </c>
      <c r="AA47" s="72">
        <f>VLOOKUP('Physical Effects - Rationale'!AY48,'Physical Effects - Numerical'!$A$3:$B$13,2,FALSE)</f>
        <v>1</v>
      </c>
      <c r="AB47" s="72">
        <f>VLOOKUP('Physical Effects - Rationale'!BA48,'Physical Effects - Numerical'!$A$3:$B$13,2,FALSE)</f>
        <v>0</v>
      </c>
      <c r="AC47" s="72">
        <f>VLOOKUP('Physical Effects - Rationale'!BC48,'Physical Effects - Numerical'!$A$3:$B$13,2,FALSE)</f>
        <v>0</v>
      </c>
      <c r="AD47" s="72">
        <f>VLOOKUP('Physical Effects - Rationale'!BE48,'Physical Effects - Numerical'!$A$3:$B$13,2,FALSE)</f>
        <v>0</v>
      </c>
      <c r="AE47" s="72">
        <f>VLOOKUP('Physical Effects - Rationale'!BG48,'Physical Effects - Numerical'!$A$3:$B$13,2,FALSE)</f>
        <v>0</v>
      </c>
      <c r="AF47" s="72">
        <f>VLOOKUP('Physical Effects - Rationale'!BI48,'Physical Effects - Numerical'!$A$3:$B$13,2,FALSE)</f>
        <v>0</v>
      </c>
      <c r="AG47" s="72">
        <f>VLOOKUP('Physical Effects - Rationale'!BK48,'Physical Effects - Numerical'!$A$3:$B$13,2,FALSE)</f>
        <v>1</v>
      </c>
      <c r="AH47" s="72">
        <f>VLOOKUP('Physical Effects - Rationale'!BM48,'Physical Effects - Numerical'!$A$3:$B$13,2,FALSE)</f>
        <v>0</v>
      </c>
      <c r="AI47" s="72">
        <f>VLOOKUP('Physical Effects - Rationale'!BO48,'Physical Effects - Numerical'!$A$3:$B$13,2,FALSE)</f>
        <v>0</v>
      </c>
      <c r="AJ47" s="72">
        <f>VLOOKUP('Physical Effects - Rationale'!BQ48,'Physical Effects - Numerical'!$A$3:$B$13,2,FALSE)</f>
        <v>4</v>
      </c>
      <c r="AK47" s="72">
        <f>VLOOKUP('Physical Effects - Rationale'!BS48,'Physical Effects - Numerical'!$A$3:$B$13,2,FALSE)</f>
        <v>4</v>
      </c>
      <c r="AL47" s="72">
        <f>VLOOKUP('Physical Effects - Rationale'!BU48,'Physical Effects - Numerical'!$A$3:$B$13,2,FALSE)</f>
        <v>1</v>
      </c>
      <c r="AM47" s="72">
        <f>VLOOKUP('Physical Effects - Rationale'!BW48,'Physical Effects - Numerical'!$A$3:$B$13,2,FALSE)</f>
        <v>4</v>
      </c>
      <c r="AN47" s="72">
        <f>VLOOKUP('Physical Effects - Rationale'!BY48,'Physical Effects - Numerical'!$A$3:$B$13,2,FALSE)</f>
        <v>4</v>
      </c>
      <c r="AO47" s="72">
        <f>VLOOKUP('Physical Effects - Rationale'!CA48,'Physical Effects - Numerical'!$A$3:$B$13,2,FALSE)</f>
        <v>0</v>
      </c>
      <c r="AP47" s="72">
        <f>VLOOKUP('Physical Effects - Rationale'!CC48,'Physical Effects - Numerical'!$A$3:$B$13,2,FALSE)</f>
        <v>0</v>
      </c>
      <c r="AQ47" s="72">
        <f>VLOOKUP('Physical Effects - Rationale'!CE48,'Physical Effects - Numerical'!$A$3:$B$13,2,FALSE)</f>
        <v>0</v>
      </c>
      <c r="AR47" s="72">
        <f>VLOOKUP('Physical Effects - Rationale'!CG48,'Physical Effects - Numerical'!$A$3:$B$13,2,FALSE)</f>
        <v>0</v>
      </c>
      <c r="AS47" s="72">
        <f>VLOOKUP('Physical Effects - Rationale'!CI48,'Physical Effects - Numerical'!$A$3:$B$13,2,FALSE)</f>
        <v>5</v>
      </c>
      <c r="AT47" s="72">
        <f>VLOOKUP('Physical Effects - Rationale'!CK48,'Physical Effects - Numerical'!$A$3:$B$13,2,FALSE)</f>
        <v>0</v>
      </c>
      <c r="AU47" s="72">
        <f>VLOOKUP('Physical Effects - Rationale'!CM48,'Physical Effects - Numerical'!$A$3:$B$13,2,FALSE)</f>
        <v>0</v>
      </c>
      <c r="AV47" s="72">
        <f>VLOOKUP('Physical Effects - Rationale'!CO48,'Physical Effects - Numerical'!$A$3:$B$13,2,FALSE)</f>
        <v>0</v>
      </c>
      <c r="AW47" s="72">
        <f>VLOOKUP('Physical Effects - Rationale'!CQ48,'Physical Effects - Numerical'!$A$3:$B$13,2,FALSE)</f>
        <v>0</v>
      </c>
      <c r="AX47" s="72">
        <f>VLOOKUP('Physical Effects - Rationale'!CS48,'Physical Effects - Numerical'!$A$3:$B$13,2,FALSE)</f>
        <v>0</v>
      </c>
      <c r="AY47" s="84">
        <f>VLOOKUP('Physical Effects - Rationale'!CU48,'Physical Effects - Numerical'!$A$3:$B$13,2,FALSE)</f>
        <v>1</v>
      </c>
    </row>
    <row r="48" spans="3:51">
      <c r="C48" s="83" t="s">
        <v>785</v>
      </c>
      <c r="D48" s="75">
        <v>382</v>
      </c>
      <c r="E48" s="73">
        <f>VLOOKUP('Physical Effects - Rationale'!G49,'Physical Effects - Numerical'!$A$3:$B$13,2,FALSE)</f>
        <v>1</v>
      </c>
      <c r="F48" s="72">
        <f>VLOOKUP('Physical Effects - Rationale'!I49,'Physical Effects - Numerical'!$A$3:$B$13,2,FALSE)</f>
        <v>0</v>
      </c>
      <c r="G48" s="72">
        <f>VLOOKUP('Physical Effects - Rationale'!K49,'Physical Effects - Numerical'!$A$3:$B$13,2,FALSE)</f>
        <v>0</v>
      </c>
      <c r="H48" s="72">
        <f>VLOOKUP('Physical Effects - Rationale'!M49,'Physical Effects - Numerical'!$A$3:$B$13,2,FALSE)</f>
        <v>0</v>
      </c>
      <c r="I48" s="72">
        <f>VLOOKUP('Physical Effects - Rationale'!O49,'Physical Effects - Numerical'!$A$3:$B$13,2,FALSE)</f>
        <v>1</v>
      </c>
      <c r="J48" s="72">
        <f>VLOOKUP('Physical Effects - Rationale'!Q49,'Physical Effects - Numerical'!$A$3:$B$13,2,FALSE)</f>
        <v>0</v>
      </c>
      <c r="K48" s="72">
        <f>VLOOKUP('Physical Effects - Rationale'!S49,'Physical Effects - Numerical'!$A$3:$B$13,2,FALSE)</f>
        <v>1</v>
      </c>
      <c r="L48" s="72">
        <f>VLOOKUP('Physical Effects - Rationale'!U49,'Physical Effects - Numerical'!$A$3:$B$13,2,FALSE)</f>
        <v>0</v>
      </c>
      <c r="M48" s="72">
        <f>VLOOKUP('Physical Effects - Rationale'!W49,'Physical Effects - Numerical'!$A$3:$B$13,2,FALSE)</f>
        <v>0</v>
      </c>
      <c r="N48" s="72">
        <f>VLOOKUP('Physical Effects - Rationale'!Y49,'Physical Effects - Numerical'!$A$3:$B$13,2,FALSE)</f>
        <v>1</v>
      </c>
      <c r="O48" s="72">
        <f>VLOOKUP('Physical Effects - Rationale'!AA49,'Physical Effects - Numerical'!$A$3:$B$13,2,FALSE)</f>
        <v>1</v>
      </c>
      <c r="P48" s="72">
        <f>VLOOKUP('Physical Effects - Rationale'!AC49,'Physical Effects - Numerical'!$A$3:$B$13,2,FALSE)</f>
        <v>0</v>
      </c>
      <c r="Q48" s="72">
        <f>VLOOKUP('Physical Effects - Rationale'!AE49,'Physical Effects - Numerical'!$A$3:$B$13,2,FALSE)</f>
        <v>0</v>
      </c>
      <c r="R48" s="72">
        <f>VLOOKUP('Physical Effects - Rationale'!AG49,'Physical Effects - Numerical'!$A$3:$B$13,2,FALSE)</f>
        <v>0</v>
      </c>
      <c r="S48" s="72">
        <f>VLOOKUP('Physical Effects - Rationale'!AI49,'Physical Effects - Numerical'!$A$3:$B$13,2,FALSE)</f>
        <v>0</v>
      </c>
      <c r="T48" s="72">
        <f>VLOOKUP('Physical Effects - Rationale'!AK49,'Physical Effects - Numerical'!$A$3:$B$13,2,FALSE)</f>
        <v>0</v>
      </c>
      <c r="U48" s="72">
        <f>VLOOKUP('Physical Effects - Rationale'!AM49,'Physical Effects - Numerical'!$A$3:$B$13,2,FALSE)</f>
        <v>0</v>
      </c>
      <c r="V48" s="72">
        <f>VLOOKUP('Physical Effects - Rationale'!AO49,'Physical Effects - Numerical'!$A$3:$B$13,2,FALSE)</f>
        <v>0</v>
      </c>
      <c r="W48" s="72">
        <f>VLOOKUP('Physical Effects - Rationale'!AQ49,'Physical Effects - Numerical'!$A$3:$B$13,2,FALSE)</f>
        <v>0</v>
      </c>
      <c r="X48" s="72">
        <f>VLOOKUP('Physical Effects - Rationale'!AS49,'Physical Effects - Numerical'!$A$3:$B$13,2,FALSE)</f>
        <v>0</v>
      </c>
      <c r="Y48" s="72">
        <f>VLOOKUP('Physical Effects - Rationale'!AU49,'Physical Effects - Numerical'!$A$3:$B$13,2,FALSE)</f>
        <v>0</v>
      </c>
      <c r="Z48" s="72">
        <f>VLOOKUP('Physical Effects - Rationale'!AW49,'Physical Effects - Numerical'!$A$3:$B$13,2,FALSE)</f>
        <v>2</v>
      </c>
      <c r="AA48" s="72">
        <f>VLOOKUP('Physical Effects - Rationale'!AY49,'Physical Effects - Numerical'!$A$3:$B$13,2,FALSE)</f>
        <v>1</v>
      </c>
      <c r="AB48" s="72">
        <f>VLOOKUP('Physical Effects - Rationale'!BA49,'Physical Effects - Numerical'!$A$3:$B$13,2,FALSE)</f>
        <v>0</v>
      </c>
      <c r="AC48" s="72">
        <f>VLOOKUP('Physical Effects - Rationale'!BC49,'Physical Effects - Numerical'!$A$3:$B$13,2,FALSE)</f>
        <v>0</v>
      </c>
      <c r="AD48" s="72">
        <f>VLOOKUP('Physical Effects - Rationale'!BE49,'Physical Effects - Numerical'!$A$3:$B$13,2,FALSE)</f>
        <v>0</v>
      </c>
      <c r="AE48" s="72">
        <f>VLOOKUP('Physical Effects - Rationale'!BG49,'Physical Effects - Numerical'!$A$3:$B$13,2,FALSE)</f>
        <v>0</v>
      </c>
      <c r="AF48" s="72">
        <f>VLOOKUP('Physical Effects - Rationale'!BI49,'Physical Effects - Numerical'!$A$3:$B$13,2,FALSE)</f>
        <v>0</v>
      </c>
      <c r="AG48" s="72">
        <f>VLOOKUP('Physical Effects - Rationale'!BK49,'Physical Effects - Numerical'!$A$3:$B$13,2,FALSE)</f>
        <v>0</v>
      </c>
      <c r="AH48" s="72">
        <f>VLOOKUP('Physical Effects - Rationale'!BM49,'Physical Effects - Numerical'!$A$3:$B$13,2,FALSE)</f>
        <v>0</v>
      </c>
      <c r="AI48" s="72">
        <f>VLOOKUP('Physical Effects - Rationale'!BO49,'Physical Effects - Numerical'!$A$3:$B$13,2,FALSE)</f>
        <v>0</v>
      </c>
      <c r="AJ48" s="72">
        <f>VLOOKUP('Physical Effects - Rationale'!BQ49,'Physical Effects - Numerical'!$A$3:$B$13,2,FALSE)</f>
        <v>0</v>
      </c>
      <c r="AK48" s="72">
        <f>VLOOKUP('Physical Effects - Rationale'!BS49,'Physical Effects - Numerical'!$A$3:$B$13,2,FALSE)</f>
        <v>1</v>
      </c>
      <c r="AL48" s="72">
        <f>VLOOKUP('Physical Effects - Rationale'!BU49,'Physical Effects - Numerical'!$A$3:$B$13,2,FALSE)</f>
        <v>0</v>
      </c>
      <c r="AM48" s="72">
        <f>VLOOKUP('Physical Effects - Rationale'!BW49,'Physical Effects - Numerical'!$A$3:$B$13,2,FALSE)</f>
        <v>0</v>
      </c>
      <c r="AN48" s="72">
        <f>VLOOKUP('Physical Effects - Rationale'!BY49,'Physical Effects - Numerical'!$A$3:$B$13,2,FALSE)</f>
        <v>0</v>
      </c>
      <c r="AO48" s="72">
        <f>VLOOKUP('Physical Effects - Rationale'!CA49,'Physical Effects - Numerical'!$A$3:$B$13,2,FALSE)</f>
        <v>0</v>
      </c>
      <c r="AP48" s="72">
        <f>VLOOKUP('Physical Effects - Rationale'!CC49,'Physical Effects - Numerical'!$A$3:$B$13,2,FALSE)</f>
        <v>2</v>
      </c>
      <c r="AQ48" s="72">
        <f>VLOOKUP('Physical Effects - Rationale'!CE49,'Physical Effects - Numerical'!$A$3:$B$13,2,FALSE)</f>
        <v>2</v>
      </c>
      <c r="AR48" s="72">
        <f>VLOOKUP('Physical Effects - Rationale'!CG49,'Physical Effects - Numerical'!$A$3:$B$13,2,FALSE)</f>
        <v>0</v>
      </c>
      <c r="AS48" s="72">
        <f>VLOOKUP('Physical Effects - Rationale'!CI49,'Physical Effects - Numerical'!$A$3:$B$13,2,FALSE)</f>
        <v>3</v>
      </c>
      <c r="AT48" s="72">
        <f>VLOOKUP('Physical Effects - Rationale'!CK49,'Physical Effects - Numerical'!$A$3:$B$13,2,FALSE)</f>
        <v>0</v>
      </c>
      <c r="AU48" s="72">
        <f>VLOOKUP('Physical Effects - Rationale'!CM49,'Physical Effects - Numerical'!$A$3:$B$13,2,FALSE)</f>
        <v>0</v>
      </c>
      <c r="AV48" s="72">
        <f>VLOOKUP('Physical Effects - Rationale'!CO49,'Physical Effects - Numerical'!$A$3:$B$13,2,FALSE)</f>
        <v>1</v>
      </c>
      <c r="AW48" s="72">
        <f>VLOOKUP('Physical Effects - Rationale'!CQ49,'Physical Effects - Numerical'!$A$3:$B$13,2,FALSE)</f>
        <v>1</v>
      </c>
      <c r="AX48" s="72">
        <f>VLOOKUP('Physical Effects - Rationale'!CS49,'Physical Effects - Numerical'!$A$3:$B$13,2,FALSE)</f>
        <v>0</v>
      </c>
      <c r="AY48" s="84">
        <f>VLOOKUP('Physical Effects - Rationale'!CU49,'Physical Effects - Numerical'!$A$3:$B$13,2,FALSE)</f>
        <v>0</v>
      </c>
    </row>
    <row r="49" spans="3:51">
      <c r="C49" s="83" t="s">
        <v>800</v>
      </c>
      <c r="D49" s="75">
        <v>386</v>
      </c>
      <c r="E49" s="73">
        <f>VLOOKUP('Physical Effects - Rationale'!G50,'Physical Effects - Numerical'!$A$3:$B$13,2,FALSE)</f>
        <v>4</v>
      </c>
      <c r="F49" s="72">
        <f>VLOOKUP('Physical Effects - Rationale'!I50,'Physical Effects - Numerical'!$A$3:$B$13,2,FALSE)</f>
        <v>4</v>
      </c>
      <c r="G49" s="72">
        <f>VLOOKUP('Physical Effects - Rationale'!K50,'Physical Effects - Numerical'!$A$3:$B$13,2,FALSE)</f>
        <v>2</v>
      </c>
      <c r="H49" s="72">
        <f>VLOOKUP('Physical Effects - Rationale'!M50,'Physical Effects - Numerical'!$A$3:$B$13,2,FALSE)</f>
        <v>0</v>
      </c>
      <c r="I49" s="72">
        <f>VLOOKUP('Physical Effects - Rationale'!O50,'Physical Effects - Numerical'!$A$3:$B$13,2,FALSE)</f>
        <v>1</v>
      </c>
      <c r="J49" s="72">
        <f>VLOOKUP('Physical Effects - Rationale'!Q50,'Physical Effects - Numerical'!$A$3:$B$13,2,FALSE)</f>
        <v>0</v>
      </c>
      <c r="K49" s="72">
        <f>VLOOKUP('Physical Effects - Rationale'!S50,'Physical Effects - Numerical'!$A$3:$B$13,2,FALSE)</f>
        <v>1</v>
      </c>
      <c r="L49" s="72">
        <f>VLOOKUP('Physical Effects - Rationale'!U50,'Physical Effects - Numerical'!$A$3:$B$13,2,FALSE)</f>
        <v>4</v>
      </c>
      <c r="M49" s="72">
        <f>VLOOKUP('Physical Effects - Rationale'!W50,'Physical Effects - Numerical'!$A$3:$B$13,2,FALSE)</f>
        <v>0</v>
      </c>
      <c r="N49" s="72">
        <f>VLOOKUP('Physical Effects - Rationale'!Y50,'Physical Effects - Numerical'!$A$3:$B$13,2,FALSE)</f>
        <v>1</v>
      </c>
      <c r="O49" s="72">
        <f>VLOOKUP('Physical Effects - Rationale'!AA50,'Physical Effects - Numerical'!$A$3:$B$13,2,FALSE)</f>
        <v>1</v>
      </c>
      <c r="P49" s="72">
        <f>VLOOKUP('Physical Effects - Rationale'!AC50,'Physical Effects - Numerical'!$A$3:$B$13,2,FALSE)</f>
        <v>1</v>
      </c>
      <c r="Q49" s="72">
        <f>VLOOKUP('Physical Effects - Rationale'!AE50,'Physical Effects - Numerical'!$A$3:$B$13,2,FALSE)</f>
        <v>0</v>
      </c>
      <c r="R49" s="72">
        <f>VLOOKUP('Physical Effects - Rationale'!AG50,'Physical Effects - Numerical'!$A$3:$B$13,2,FALSE)</f>
        <v>0</v>
      </c>
      <c r="S49" s="72">
        <f>VLOOKUP('Physical Effects - Rationale'!AI50,'Physical Effects - Numerical'!$A$3:$B$13,2,FALSE)</f>
        <v>0</v>
      </c>
      <c r="T49" s="72">
        <f>VLOOKUP('Physical Effects - Rationale'!AK50,'Physical Effects - Numerical'!$A$3:$B$13,2,FALSE)</f>
        <v>0</v>
      </c>
      <c r="U49" s="72">
        <f>VLOOKUP('Physical Effects - Rationale'!AM50,'Physical Effects - Numerical'!$A$3:$B$13,2,FALSE)</f>
        <v>0</v>
      </c>
      <c r="V49" s="72">
        <f>VLOOKUP('Physical Effects - Rationale'!AO50,'Physical Effects - Numerical'!$A$3:$B$13,2,FALSE)</f>
        <v>0</v>
      </c>
      <c r="W49" s="72">
        <f>VLOOKUP('Physical Effects - Rationale'!AQ50,'Physical Effects - Numerical'!$A$3:$B$13,2,FALSE)</f>
        <v>0</v>
      </c>
      <c r="X49" s="72">
        <f>VLOOKUP('Physical Effects - Rationale'!AS50,'Physical Effects - Numerical'!$A$3:$B$13,2,FALSE)</f>
        <v>1</v>
      </c>
      <c r="Y49" s="72">
        <f>VLOOKUP('Physical Effects - Rationale'!AU50,'Physical Effects - Numerical'!$A$3:$B$13,2,FALSE)</f>
        <v>1</v>
      </c>
      <c r="Z49" s="72">
        <f>VLOOKUP('Physical Effects - Rationale'!AW50,'Physical Effects - Numerical'!$A$3:$B$13,2,FALSE)</f>
        <v>2</v>
      </c>
      <c r="AA49" s="72">
        <f>VLOOKUP('Physical Effects - Rationale'!AY50,'Physical Effects - Numerical'!$A$3:$B$13,2,FALSE)</f>
        <v>0</v>
      </c>
      <c r="AB49" s="72">
        <f>VLOOKUP('Physical Effects - Rationale'!BA50,'Physical Effects - Numerical'!$A$3:$B$13,2,FALSE)</f>
        <v>3</v>
      </c>
      <c r="AC49" s="72">
        <f>VLOOKUP('Physical Effects - Rationale'!BC50,'Physical Effects - Numerical'!$A$3:$B$13,2,FALSE)</f>
        <v>1</v>
      </c>
      <c r="AD49" s="72">
        <f>VLOOKUP('Physical Effects - Rationale'!BE50,'Physical Effects - Numerical'!$A$3:$B$13,2,FALSE)</f>
        <v>0</v>
      </c>
      <c r="AE49" s="72">
        <f>VLOOKUP('Physical Effects - Rationale'!BG50,'Physical Effects - Numerical'!$A$3:$B$13,2,FALSE)</f>
        <v>0</v>
      </c>
      <c r="AF49" s="72">
        <f>VLOOKUP('Physical Effects - Rationale'!BI50,'Physical Effects - Numerical'!$A$3:$B$13,2,FALSE)</f>
        <v>0</v>
      </c>
      <c r="AG49" s="72">
        <f>VLOOKUP('Physical Effects - Rationale'!BK50,'Physical Effects - Numerical'!$A$3:$B$13,2,FALSE)</f>
        <v>0</v>
      </c>
      <c r="AH49" s="72">
        <f>VLOOKUP('Physical Effects - Rationale'!BM50,'Physical Effects - Numerical'!$A$3:$B$13,2,FALSE)</f>
        <v>0</v>
      </c>
      <c r="AI49" s="72">
        <f>VLOOKUP('Physical Effects - Rationale'!BO50,'Physical Effects - Numerical'!$A$3:$B$13,2,FALSE)</f>
        <v>0</v>
      </c>
      <c r="AJ49" s="72">
        <f>VLOOKUP('Physical Effects - Rationale'!BQ50,'Physical Effects - Numerical'!$A$3:$B$13,2,FALSE)</f>
        <v>1</v>
      </c>
      <c r="AK49" s="72">
        <f>VLOOKUP('Physical Effects - Rationale'!BS50,'Physical Effects - Numerical'!$A$3:$B$13,2,FALSE)</f>
        <v>1</v>
      </c>
      <c r="AL49" s="72">
        <f>VLOOKUP('Physical Effects - Rationale'!BU50,'Physical Effects - Numerical'!$A$3:$B$13,2,FALSE)</f>
        <v>0</v>
      </c>
      <c r="AM49" s="72">
        <f>VLOOKUP('Physical Effects - Rationale'!BW50,'Physical Effects - Numerical'!$A$3:$B$13,2,FALSE)</f>
        <v>0</v>
      </c>
      <c r="AN49" s="72">
        <f>VLOOKUP('Physical Effects - Rationale'!BY50,'Physical Effects - Numerical'!$A$3:$B$13,2,FALSE)</f>
        <v>1</v>
      </c>
      <c r="AO49" s="72">
        <f>VLOOKUP('Physical Effects - Rationale'!CA50,'Physical Effects - Numerical'!$A$3:$B$13,2,FALSE)</f>
        <v>0</v>
      </c>
      <c r="AP49" s="72">
        <f>VLOOKUP('Physical Effects - Rationale'!CC50,'Physical Effects - Numerical'!$A$3:$B$13,2,FALSE)</f>
        <v>1</v>
      </c>
      <c r="AQ49" s="72">
        <f>VLOOKUP('Physical Effects - Rationale'!CE50,'Physical Effects - Numerical'!$A$3:$B$13,2,FALSE)</f>
        <v>1</v>
      </c>
      <c r="AR49" s="72">
        <f>VLOOKUP('Physical Effects - Rationale'!CG50,'Physical Effects - Numerical'!$A$3:$B$13,2,FALSE)</f>
        <v>0</v>
      </c>
      <c r="AS49" s="72">
        <f>VLOOKUP('Physical Effects - Rationale'!CI50,'Physical Effects - Numerical'!$A$3:$B$13,2,FALSE)</f>
        <v>0</v>
      </c>
      <c r="AT49" s="72">
        <f>VLOOKUP('Physical Effects - Rationale'!CK50,'Physical Effects - Numerical'!$A$3:$B$13,2,FALSE)</f>
        <v>0</v>
      </c>
      <c r="AU49" s="72">
        <f>VLOOKUP('Physical Effects - Rationale'!CM50,'Physical Effects - Numerical'!$A$3:$B$13,2,FALSE)</f>
        <v>0</v>
      </c>
      <c r="AV49" s="72">
        <f>VLOOKUP('Physical Effects - Rationale'!CO50,'Physical Effects - Numerical'!$A$3:$B$13,2,FALSE)</f>
        <v>1</v>
      </c>
      <c r="AW49" s="72">
        <f>VLOOKUP('Physical Effects - Rationale'!CQ50,'Physical Effects - Numerical'!$A$3:$B$13,2,FALSE)</f>
        <v>0</v>
      </c>
      <c r="AX49" s="72">
        <f>VLOOKUP('Physical Effects - Rationale'!CS50,'Physical Effects - Numerical'!$A$3:$B$13,2,FALSE)</f>
        <v>0</v>
      </c>
      <c r="AY49" s="84">
        <f>VLOOKUP('Physical Effects - Rationale'!CU50,'Physical Effects - Numerical'!$A$3:$B$13,2,FALSE)</f>
        <v>0</v>
      </c>
    </row>
    <row r="50" spans="3:51">
      <c r="C50" s="83" t="s">
        <v>819</v>
      </c>
      <c r="D50" s="75">
        <v>376</v>
      </c>
      <c r="E50" s="73">
        <f>VLOOKUP('Physical Effects - Rationale'!G51,'Physical Effects - Numerical'!$A$3:$B$13,2,FALSE)</f>
        <v>1</v>
      </c>
      <c r="F50" s="72">
        <f>VLOOKUP('Physical Effects - Rationale'!I51,'Physical Effects - Numerical'!$A$3:$B$13,2,FALSE)</f>
        <v>3</v>
      </c>
      <c r="G50" s="72">
        <f>VLOOKUP('Physical Effects - Rationale'!K51,'Physical Effects - Numerical'!$A$3:$B$13,2,FALSE)</f>
        <v>0</v>
      </c>
      <c r="H50" s="72">
        <f>VLOOKUP('Physical Effects - Rationale'!M51,'Physical Effects - Numerical'!$A$3:$B$13,2,FALSE)</f>
        <v>0</v>
      </c>
      <c r="I50" s="72">
        <f>VLOOKUP('Physical Effects - Rationale'!O51,'Physical Effects - Numerical'!$A$3:$B$13,2,FALSE)</f>
        <v>0</v>
      </c>
      <c r="J50" s="72">
        <f>VLOOKUP('Physical Effects - Rationale'!Q51,'Physical Effects - Numerical'!$A$3:$B$13,2,FALSE)</f>
        <v>0</v>
      </c>
      <c r="K50" s="72">
        <f>VLOOKUP('Physical Effects - Rationale'!S51,'Physical Effects - Numerical'!$A$3:$B$13,2,FALSE)</f>
        <v>0</v>
      </c>
      <c r="L50" s="72">
        <f>VLOOKUP('Physical Effects - Rationale'!U51,'Physical Effects - Numerical'!$A$3:$B$13,2,FALSE)</f>
        <v>0</v>
      </c>
      <c r="M50" s="72">
        <f>VLOOKUP('Physical Effects - Rationale'!W51,'Physical Effects - Numerical'!$A$3:$B$13,2,FALSE)</f>
        <v>0</v>
      </c>
      <c r="N50" s="72">
        <f>VLOOKUP('Physical Effects - Rationale'!Y51,'Physical Effects - Numerical'!$A$3:$B$13,2,FALSE)</f>
        <v>0</v>
      </c>
      <c r="O50" s="72">
        <f>VLOOKUP('Physical Effects - Rationale'!AA51,'Physical Effects - Numerical'!$A$3:$B$13,2,FALSE)</f>
        <v>0</v>
      </c>
      <c r="P50" s="72">
        <f>VLOOKUP('Physical Effects - Rationale'!AC51,'Physical Effects - Numerical'!$A$3:$B$13,2,FALSE)</f>
        <v>0</v>
      </c>
      <c r="Q50" s="72">
        <f>VLOOKUP('Physical Effects - Rationale'!AE51,'Physical Effects - Numerical'!$A$3:$B$13,2,FALSE)</f>
        <v>0</v>
      </c>
      <c r="R50" s="72">
        <f>VLOOKUP('Physical Effects - Rationale'!AG51,'Physical Effects - Numerical'!$A$3:$B$13,2,FALSE)</f>
        <v>0</v>
      </c>
      <c r="S50" s="72">
        <f>VLOOKUP('Physical Effects - Rationale'!AI51,'Physical Effects - Numerical'!$A$3:$B$13,2,FALSE)</f>
        <v>0</v>
      </c>
      <c r="T50" s="72">
        <f>VLOOKUP('Physical Effects - Rationale'!AK51,'Physical Effects - Numerical'!$A$3:$B$13,2,FALSE)</f>
        <v>0</v>
      </c>
      <c r="U50" s="72">
        <f>VLOOKUP('Physical Effects - Rationale'!AM51,'Physical Effects - Numerical'!$A$3:$B$13,2,FALSE)</f>
        <v>0</v>
      </c>
      <c r="V50" s="72">
        <f>VLOOKUP('Physical Effects - Rationale'!AO51,'Physical Effects - Numerical'!$A$3:$B$13,2,FALSE)</f>
        <v>0</v>
      </c>
      <c r="W50" s="72">
        <f>VLOOKUP('Physical Effects - Rationale'!AQ51,'Physical Effects - Numerical'!$A$3:$B$13,2,FALSE)</f>
        <v>0</v>
      </c>
      <c r="X50" s="72">
        <f>VLOOKUP('Physical Effects - Rationale'!AS51,'Physical Effects - Numerical'!$A$3:$B$13,2,FALSE)</f>
        <v>0</v>
      </c>
      <c r="Y50" s="72">
        <f>VLOOKUP('Physical Effects - Rationale'!AU51,'Physical Effects - Numerical'!$A$3:$B$13,2,FALSE)</f>
        <v>0</v>
      </c>
      <c r="Z50" s="72">
        <f>VLOOKUP('Physical Effects - Rationale'!AW51,'Physical Effects - Numerical'!$A$3:$B$13,2,FALSE)</f>
        <v>0</v>
      </c>
      <c r="AA50" s="72">
        <f>VLOOKUP('Physical Effects - Rationale'!AY51,'Physical Effects - Numerical'!$A$3:$B$13,2,FALSE)</f>
        <v>0</v>
      </c>
      <c r="AB50" s="72">
        <f>VLOOKUP('Physical Effects - Rationale'!BA51,'Physical Effects - Numerical'!$A$3:$B$13,2,FALSE)</f>
        <v>0</v>
      </c>
      <c r="AC50" s="72">
        <f>VLOOKUP('Physical Effects - Rationale'!BC51,'Physical Effects - Numerical'!$A$3:$B$13,2,FALSE)</f>
        <v>0</v>
      </c>
      <c r="AD50" s="72">
        <f>VLOOKUP('Physical Effects - Rationale'!BE51,'Physical Effects - Numerical'!$A$3:$B$13,2,FALSE)</f>
        <v>0</v>
      </c>
      <c r="AE50" s="72">
        <f>VLOOKUP('Physical Effects - Rationale'!BG51,'Physical Effects - Numerical'!$A$3:$B$13,2,FALSE)</f>
        <v>0</v>
      </c>
      <c r="AF50" s="72">
        <f>VLOOKUP('Physical Effects - Rationale'!BI51,'Physical Effects - Numerical'!$A$3:$B$13,2,FALSE)</f>
        <v>0</v>
      </c>
      <c r="AG50" s="72">
        <f>VLOOKUP('Physical Effects - Rationale'!BK51,'Physical Effects - Numerical'!$A$3:$B$13,2,FALSE)</f>
        <v>0</v>
      </c>
      <c r="AH50" s="72">
        <f>VLOOKUP('Physical Effects - Rationale'!BM51,'Physical Effects - Numerical'!$A$3:$B$13,2,FALSE)</f>
        <v>0</v>
      </c>
      <c r="AI50" s="72">
        <f>VLOOKUP('Physical Effects - Rationale'!BO51,'Physical Effects - Numerical'!$A$3:$B$13,2,FALSE)</f>
        <v>0</v>
      </c>
      <c r="AJ50" s="72">
        <f>VLOOKUP('Physical Effects - Rationale'!BQ51,'Physical Effects - Numerical'!$A$3:$B$13,2,FALSE)</f>
        <v>5</v>
      </c>
      <c r="AK50" s="72">
        <f>VLOOKUP('Physical Effects - Rationale'!BS51,'Physical Effects - Numerical'!$A$3:$B$13,2,FALSE)</f>
        <v>1</v>
      </c>
      <c r="AL50" s="72">
        <f>VLOOKUP('Physical Effects - Rationale'!BU51,'Physical Effects - Numerical'!$A$3:$B$13,2,FALSE)</f>
        <v>3</v>
      </c>
      <c r="AM50" s="72">
        <f>VLOOKUP('Physical Effects - Rationale'!BW51,'Physical Effects - Numerical'!$A$3:$B$13,2,FALSE)</f>
        <v>0</v>
      </c>
      <c r="AN50" s="72">
        <f>VLOOKUP('Physical Effects - Rationale'!BY51,'Physical Effects - Numerical'!$A$3:$B$13,2,FALSE)</f>
        <v>3</v>
      </c>
      <c r="AO50" s="72">
        <f>VLOOKUP('Physical Effects - Rationale'!CA51,'Physical Effects - Numerical'!$A$3:$B$13,2,FALSE)</f>
        <v>0</v>
      </c>
      <c r="AP50" s="72">
        <f>VLOOKUP('Physical Effects - Rationale'!CC51,'Physical Effects - Numerical'!$A$3:$B$13,2,FALSE)</f>
        <v>0</v>
      </c>
      <c r="AQ50" s="72">
        <f>VLOOKUP('Physical Effects - Rationale'!CE51,'Physical Effects - Numerical'!$A$3:$B$13,2,FALSE)</f>
        <v>0</v>
      </c>
      <c r="AR50" s="72">
        <f>VLOOKUP('Physical Effects - Rationale'!CG51,'Physical Effects - Numerical'!$A$3:$B$13,2,FALSE)</f>
        <v>0</v>
      </c>
      <c r="AS50" s="72">
        <f>VLOOKUP('Physical Effects - Rationale'!CI51,'Physical Effects - Numerical'!$A$3:$B$13,2,FALSE)</f>
        <v>0</v>
      </c>
      <c r="AT50" s="72">
        <f>VLOOKUP('Physical Effects - Rationale'!CK51,'Physical Effects - Numerical'!$A$3:$B$13,2,FALSE)</f>
        <v>0</v>
      </c>
      <c r="AU50" s="72">
        <f>VLOOKUP('Physical Effects - Rationale'!CM51,'Physical Effects - Numerical'!$A$3:$B$13,2,FALSE)</f>
        <v>0</v>
      </c>
      <c r="AV50" s="72">
        <f>VLOOKUP('Physical Effects - Rationale'!CO51,'Physical Effects - Numerical'!$A$3:$B$13,2,FALSE)</f>
        <v>0</v>
      </c>
      <c r="AW50" s="72">
        <f>VLOOKUP('Physical Effects - Rationale'!CQ51,'Physical Effects - Numerical'!$A$3:$B$13,2,FALSE)</f>
        <v>0</v>
      </c>
      <c r="AX50" s="72">
        <f>VLOOKUP('Physical Effects - Rationale'!CS51,'Physical Effects - Numerical'!$A$3:$B$13,2,FALSE)</f>
        <v>0</v>
      </c>
      <c r="AY50" s="84">
        <f>VLOOKUP('Physical Effects - Rationale'!CU51,'Physical Effects - Numerical'!$A$3:$B$13,2,FALSE)</f>
        <v>0</v>
      </c>
    </row>
    <row r="51" spans="3:51">
      <c r="C51" s="83" t="s">
        <v>828</v>
      </c>
      <c r="D51" s="75">
        <v>393</v>
      </c>
      <c r="E51" s="73">
        <f>VLOOKUP('Physical Effects - Rationale'!G52,'Physical Effects - Numerical'!$A$3:$B$13,2,FALSE)</f>
        <v>2</v>
      </c>
      <c r="F51" s="72">
        <f>VLOOKUP('Physical Effects - Rationale'!I52,'Physical Effects - Numerical'!$A$3:$B$13,2,FALSE)</f>
        <v>1</v>
      </c>
      <c r="G51" s="72">
        <f>VLOOKUP('Physical Effects - Rationale'!K52,'Physical Effects - Numerical'!$A$3:$B$13,2,FALSE)</f>
        <v>1</v>
      </c>
      <c r="H51" s="72">
        <f>VLOOKUP('Physical Effects - Rationale'!M52,'Physical Effects - Numerical'!$A$3:$B$13,2,FALSE)</f>
        <v>0</v>
      </c>
      <c r="I51" s="72">
        <f>VLOOKUP('Physical Effects - Rationale'!O52,'Physical Effects - Numerical'!$A$3:$B$13,2,FALSE)</f>
        <v>0</v>
      </c>
      <c r="J51" s="72">
        <f>VLOOKUP('Physical Effects - Rationale'!Q52,'Physical Effects - Numerical'!$A$3:$B$13,2,FALSE)</f>
        <v>0</v>
      </c>
      <c r="K51" s="72">
        <f>VLOOKUP('Physical Effects - Rationale'!S52,'Physical Effects - Numerical'!$A$3:$B$13,2,FALSE)</f>
        <v>1</v>
      </c>
      <c r="L51" s="72">
        <f>VLOOKUP('Physical Effects - Rationale'!U52,'Physical Effects - Numerical'!$A$3:$B$13,2,FALSE)</f>
        <v>1</v>
      </c>
      <c r="M51" s="72">
        <f>VLOOKUP('Physical Effects - Rationale'!W52,'Physical Effects - Numerical'!$A$3:$B$13,2,FALSE)</f>
        <v>0</v>
      </c>
      <c r="N51" s="72">
        <f>VLOOKUP('Physical Effects - Rationale'!Y52,'Physical Effects - Numerical'!$A$3:$B$13,2,FALSE)</f>
        <v>1</v>
      </c>
      <c r="O51" s="72">
        <f>VLOOKUP('Physical Effects - Rationale'!AA52,'Physical Effects - Numerical'!$A$3:$B$13,2,FALSE)</f>
        <v>1</v>
      </c>
      <c r="P51" s="72">
        <f>VLOOKUP('Physical Effects - Rationale'!AC52,'Physical Effects - Numerical'!$A$3:$B$13,2,FALSE)</f>
        <v>1</v>
      </c>
      <c r="Q51" s="72">
        <f>VLOOKUP('Physical Effects - Rationale'!AE52,'Physical Effects - Numerical'!$A$3:$B$13,2,FALSE)</f>
        <v>0</v>
      </c>
      <c r="R51" s="72">
        <f>VLOOKUP('Physical Effects - Rationale'!AG52,'Physical Effects - Numerical'!$A$3:$B$13,2,FALSE)</f>
        <v>0</v>
      </c>
      <c r="S51" s="72">
        <f>VLOOKUP('Physical Effects - Rationale'!AI52,'Physical Effects - Numerical'!$A$3:$B$13,2,FALSE)</f>
        <v>0</v>
      </c>
      <c r="T51" s="72">
        <f>VLOOKUP('Physical Effects - Rationale'!AK52,'Physical Effects - Numerical'!$A$3:$B$13,2,FALSE)</f>
        <v>0</v>
      </c>
      <c r="U51" s="72">
        <f>VLOOKUP('Physical Effects - Rationale'!AM52,'Physical Effects - Numerical'!$A$3:$B$13,2,FALSE)</f>
        <v>0</v>
      </c>
      <c r="V51" s="72">
        <f>VLOOKUP('Physical Effects - Rationale'!AO52,'Physical Effects - Numerical'!$A$3:$B$13,2,FALSE)</f>
        <v>0</v>
      </c>
      <c r="W51" s="72">
        <f>VLOOKUP('Physical Effects - Rationale'!AQ52,'Physical Effects - Numerical'!$A$3:$B$13,2,FALSE)</f>
        <v>0</v>
      </c>
      <c r="X51" s="72">
        <f>VLOOKUP('Physical Effects - Rationale'!AS52,'Physical Effects - Numerical'!$A$3:$B$13,2,FALSE)</f>
        <v>5</v>
      </c>
      <c r="Y51" s="72">
        <f>VLOOKUP('Physical Effects - Rationale'!AU52,'Physical Effects - Numerical'!$A$3:$B$13,2,FALSE)</f>
        <v>1</v>
      </c>
      <c r="Z51" s="72">
        <f>VLOOKUP('Physical Effects - Rationale'!AW52,'Physical Effects - Numerical'!$A$3:$B$13,2,FALSE)</f>
        <v>3</v>
      </c>
      <c r="AA51" s="72">
        <f>VLOOKUP('Physical Effects - Rationale'!AY52,'Physical Effects - Numerical'!$A$3:$B$13,2,FALSE)</f>
        <v>1</v>
      </c>
      <c r="AB51" s="72">
        <f>VLOOKUP('Physical Effects - Rationale'!BA52,'Physical Effects - Numerical'!$A$3:$B$13,2,FALSE)</f>
        <v>5</v>
      </c>
      <c r="AC51" s="72">
        <f>VLOOKUP('Physical Effects - Rationale'!BC52,'Physical Effects - Numerical'!$A$3:$B$13,2,FALSE)</f>
        <v>2</v>
      </c>
      <c r="AD51" s="72">
        <f>VLOOKUP('Physical Effects - Rationale'!BE52,'Physical Effects - Numerical'!$A$3:$B$13,2,FALSE)</f>
        <v>0</v>
      </c>
      <c r="AE51" s="72">
        <f>VLOOKUP('Physical Effects - Rationale'!BG52,'Physical Effects - Numerical'!$A$3:$B$13,2,FALSE)</f>
        <v>1</v>
      </c>
      <c r="AF51" s="72">
        <f>VLOOKUP('Physical Effects - Rationale'!BI52,'Physical Effects - Numerical'!$A$3:$B$13,2,FALSE)</f>
        <v>0</v>
      </c>
      <c r="AG51" s="72">
        <f>VLOOKUP('Physical Effects - Rationale'!BK52,'Physical Effects - Numerical'!$A$3:$B$13,2,FALSE)</f>
        <v>1</v>
      </c>
      <c r="AH51" s="72">
        <f>VLOOKUP('Physical Effects - Rationale'!BM52,'Physical Effects - Numerical'!$A$3:$B$13,2,FALSE)</f>
        <v>1</v>
      </c>
      <c r="AI51" s="72">
        <f>VLOOKUP('Physical Effects - Rationale'!BO52,'Physical Effects - Numerical'!$A$3:$B$13,2,FALSE)</f>
        <v>0</v>
      </c>
      <c r="AJ51" s="72">
        <f>VLOOKUP('Physical Effects - Rationale'!BQ52,'Physical Effects - Numerical'!$A$3:$B$13,2,FALSE)</f>
        <v>1</v>
      </c>
      <c r="AK51" s="72">
        <f>VLOOKUP('Physical Effects - Rationale'!BS52,'Physical Effects - Numerical'!$A$3:$B$13,2,FALSE)</f>
        <v>1</v>
      </c>
      <c r="AL51" s="72">
        <f>VLOOKUP('Physical Effects - Rationale'!BU52,'Physical Effects - Numerical'!$A$3:$B$13,2,FALSE)</f>
        <v>0</v>
      </c>
      <c r="AM51" s="72">
        <f>VLOOKUP('Physical Effects - Rationale'!BW52,'Physical Effects - Numerical'!$A$3:$B$13,2,FALSE)</f>
        <v>0</v>
      </c>
      <c r="AN51" s="72">
        <f>VLOOKUP('Physical Effects - Rationale'!BY52,'Physical Effects - Numerical'!$A$3:$B$13,2,FALSE)</f>
        <v>0</v>
      </c>
      <c r="AO51" s="72">
        <f>VLOOKUP('Physical Effects - Rationale'!CA52,'Physical Effects - Numerical'!$A$3:$B$13,2,FALSE)</f>
        <v>0</v>
      </c>
      <c r="AP51" s="72">
        <f>VLOOKUP('Physical Effects - Rationale'!CC52,'Physical Effects - Numerical'!$A$3:$B$13,2,FALSE)</f>
        <v>0</v>
      </c>
      <c r="AQ51" s="72">
        <f>VLOOKUP('Physical Effects - Rationale'!CE52,'Physical Effects - Numerical'!$A$3:$B$13,2,FALSE)</f>
        <v>1</v>
      </c>
      <c r="AR51" s="72">
        <f>VLOOKUP('Physical Effects - Rationale'!CG52,'Physical Effects - Numerical'!$A$3:$B$13,2,FALSE)</f>
        <v>0</v>
      </c>
      <c r="AS51" s="72">
        <f>VLOOKUP('Physical Effects - Rationale'!CI52,'Physical Effects - Numerical'!$A$3:$B$13,2,FALSE)</f>
        <v>0</v>
      </c>
      <c r="AT51" s="72">
        <f>VLOOKUP('Physical Effects - Rationale'!CK52,'Physical Effects - Numerical'!$A$3:$B$13,2,FALSE)</f>
        <v>0</v>
      </c>
      <c r="AU51" s="72">
        <f>VLOOKUP('Physical Effects - Rationale'!CM52,'Physical Effects - Numerical'!$A$3:$B$13,2,FALSE)</f>
        <v>0</v>
      </c>
      <c r="AV51" s="72">
        <f>VLOOKUP('Physical Effects - Rationale'!CO52,'Physical Effects - Numerical'!$A$3:$B$13,2,FALSE)</f>
        <v>1</v>
      </c>
      <c r="AW51" s="72">
        <f>VLOOKUP('Physical Effects - Rationale'!CQ52,'Physical Effects - Numerical'!$A$3:$B$13,2,FALSE)</f>
        <v>1</v>
      </c>
      <c r="AX51" s="72">
        <f>VLOOKUP('Physical Effects - Rationale'!CS52,'Physical Effects - Numerical'!$A$3:$B$13,2,FALSE)</f>
        <v>0</v>
      </c>
      <c r="AY51" s="84">
        <f>VLOOKUP('Physical Effects - Rationale'!CU52,'Physical Effects - Numerical'!$A$3:$B$13,2,FALSE)</f>
        <v>0</v>
      </c>
    </row>
    <row r="52" spans="3:51">
      <c r="C52" s="83" t="s">
        <v>852</v>
      </c>
      <c r="D52" s="75">
        <v>394</v>
      </c>
      <c r="E52" s="73">
        <f>VLOOKUP('Physical Effects - Rationale'!G53,'Physical Effects - Numerical'!$A$3:$B$13,2,FALSE)</f>
        <v>-1</v>
      </c>
      <c r="F52" s="72">
        <f>VLOOKUP('Physical Effects - Rationale'!I53,'Physical Effects - Numerical'!$A$3:$B$13,2,FALSE)</f>
        <v>-1</v>
      </c>
      <c r="G52" s="72">
        <f>VLOOKUP('Physical Effects - Rationale'!K53,'Physical Effects - Numerical'!$A$3:$B$13,2,FALSE)</f>
        <v>-1</v>
      </c>
      <c r="H52" s="72">
        <f>VLOOKUP('Physical Effects - Rationale'!M53,'Physical Effects - Numerical'!$A$3:$B$13,2,FALSE)</f>
        <v>-1</v>
      </c>
      <c r="I52" s="72">
        <f>VLOOKUP('Physical Effects - Rationale'!O53,'Physical Effects - Numerical'!$A$3:$B$13,2,FALSE)</f>
        <v>0</v>
      </c>
      <c r="J52" s="72">
        <f>VLOOKUP('Physical Effects - Rationale'!Q53,'Physical Effects - Numerical'!$A$3:$B$13,2,FALSE)</f>
        <v>0</v>
      </c>
      <c r="K52" s="72">
        <f>VLOOKUP('Physical Effects - Rationale'!S53,'Physical Effects - Numerical'!$A$3:$B$13,2,FALSE)</f>
        <v>-2</v>
      </c>
      <c r="L52" s="72">
        <f>VLOOKUP('Physical Effects - Rationale'!U53,'Physical Effects - Numerical'!$A$3:$B$13,2,FALSE)</f>
        <v>-2</v>
      </c>
      <c r="M52" s="72">
        <f>VLOOKUP('Physical Effects - Rationale'!W53,'Physical Effects - Numerical'!$A$3:$B$13,2,FALSE)</f>
        <v>0</v>
      </c>
      <c r="N52" s="72">
        <f>VLOOKUP('Physical Effects - Rationale'!Y53,'Physical Effects - Numerical'!$A$3:$B$13,2,FALSE)</f>
        <v>-2</v>
      </c>
      <c r="O52" s="72">
        <f>VLOOKUP('Physical Effects - Rationale'!AA53,'Physical Effects - Numerical'!$A$3:$B$13,2,FALSE)</f>
        <v>-2</v>
      </c>
      <c r="P52" s="72">
        <f>VLOOKUP('Physical Effects - Rationale'!AC53,'Physical Effects - Numerical'!$A$3:$B$13,2,FALSE)</f>
        <v>0</v>
      </c>
      <c r="Q52" s="72">
        <f>VLOOKUP('Physical Effects - Rationale'!AE53,'Physical Effects - Numerical'!$A$3:$B$13,2,FALSE)</f>
        <v>0</v>
      </c>
      <c r="R52" s="72">
        <f>VLOOKUP('Physical Effects - Rationale'!AG53,'Physical Effects - Numerical'!$A$3:$B$13,2,FALSE)</f>
        <v>0</v>
      </c>
      <c r="S52" s="72">
        <f>VLOOKUP('Physical Effects - Rationale'!AI53,'Physical Effects - Numerical'!$A$3:$B$13,2,FALSE)</f>
        <v>0</v>
      </c>
      <c r="T52" s="72">
        <f>VLOOKUP('Physical Effects - Rationale'!AK53,'Physical Effects - Numerical'!$A$3:$B$13,2,FALSE)</f>
        <v>0</v>
      </c>
      <c r="U52" s="72">
        <f>VLOOKUP('Physical Effects - Rationale'!AM53,'Physical Effects - Numerical'!$A$3:$B$13,2,FALSE)</f>
        <v>0</v>
      </c>
      <c r="V52" s="72">
        <f>VLOOKUP('Physical Effects - Rationale'!AO53,'Physical Effects - Numerical'!$A$3:$B$13,2,FALSE)</f>
        <v>0</v>
      </c>
      <c r="W52" s="72">
        <f>VLOOKUP('Physical Effects - Rationale'!AQ53,'Physical Effects - Numerical'!$A$3:$B$13,2,FALSE)</f>
        <v>0</v>
      </c>
      <c r="X52" s="72">
        <f>VLOOKUP('Physical Effects - Rationale'!AS53,'Physical Effects - Numerical'!$A$3:$B$13,2,FALSE)</f>
        <v>0</v>
      </c>
      <c r="Y52" s="72">
        <f>VLOOKUP('Physical Effects - Rationale'!AU53,'Physical Effects - Numerical'!$A$3:$B$13,2,FALSE)</f>
        <v>0</v>
      </c>
      <c r="Z52" s="72">
        <f>VLOOKUP('Physical Effects - Rationale'!AW53,'Physical Effects - Numerical'!$A$3:$B$13,2,FALSE)</f>
        <v>0</v>
      </c>
      <c r="AA52" s="72">
        <f>VLOOKUP('Physical Effects - Rationale'!AY53,'Physical Effects - Numerical'!$A$3:$B$13,2,FALSE)</f>
        <v>0</v>
      </c>
      <c r="AB52" s="72">
        <f>VLOOKUP('Physical Effects - Rationale'!BA53,'Physical Effects - Numerical'!$A$3:$B$13,2,FALSE)</f>
        <v>-1</v>
      </c>
      <c r="AC52" s="72">
        <f>VLOOKUP('Physical Effects - Rationale'!BC53,'Physical Effects - Numerical'!$A$3:$B$13,2,FALSE)</f>
        <v>0</v>
      </c>
      <c r="AD52" s="72">
        <f>VLOOKUP('Physical Effects - Rationale'!BE53,'Physical Effects - Numerical'!$A$3:$B$13,2,FALSE)</f>
        <v>0</v>
      </c>
      <c r="AE52" s="72">
        <f>VLOOKUP('Physical Effects - Rationale'!BG53,'Physical Effects - Numerical'!$A$3:$B$13,2,FALSE)</f>
        <v>0</v>
      </c>
      <c r="AF52" s="72">
        <f>VLOOKUP('Physical Effects - Rationale'!BI53,'Physical Effects - Numerical'!$A$3:$B$13,2,FALSE)</f>
        <v>0</v>
      </c>
      <c r="AG52" s="72">
        <f>VLOOKUP('Physical Effects - Rationale'!BK53,'Physical Effects - Numerical'!$A$3:$B$13,2,FALSE)</f>
        <v>0</v>
      </c>
      <c r="AH52" s="72">
        <f>VLOOKUP('Physical Effects - Rationale'!BM53,'Physical Effects - Numerical'!$A$3:$B$13,2,FALSE)</f>
        <v>0</v>
      </c>
      <c r="AI52" s="72">
        <f>VLOOKUP('Physical Effects - Rationale'!BO53,'Physical Effects - Numerical'!$A$3:$B$13,2,FALSE)</f>
        <v>0</v>
      </c>
      <c r="AJ52" s="72">
        <f>VLOOKUP('Physical Effects - Rationale'!BQ53,'Physical Effects - Numerical'!$A$3:$B$13,2,FALSE)</f>
        <v>1</v>
      </c>
      <c r="AK52" s="72">
        <f>VLOOKUP('Physical Effects - Rationale'!BS53,'Physical Effects - Numerical'!$A$3:$B$13,2,FALSE)</f>
        <v>1</v>
      </c>
      <c r="AL52" s="72">
        <f>VLOOKUP('Physical Effects - Rationale'!BU53,'Physical Effects - Numerical'!$A$3:$B$13,2,FALSE)</f>
        <v>1</v>
      </c>
      <c r="AM52" s="72">
        <f>VLOOKUP('Physical Effects - Rationale'!BW53,'Physical Effects - Numerical'!$A$3:$B$13,2,FALSE)</f>
        <v>0</v>
      </c>
      <c r="AN52" s="72">
        <f>VLOOKUP('Physical Effects - Rationale'!BY53,'Physical Effects - Numerical'!$A$3:$B$13,2,FALSE)</f>
        <v>1</v>
      </c>
      <c r="AO52" s="72">
        <f>VLOOKUP('Physical Effects - Rationale'!CA53,'Physical Effects - Numerical'!$A$3:$B$13,2,FALSE)</f>
        <v>-1</v>
      </c>
      <c r="AP52" s="72">
        <f>VLOOKUP('Physical Effects - Rationale'!CC53,'Physical Effects - Numerical'!$A$3:$B$13,2,FALSE)</f>
        <v>3</v>
      </c>
      <c r="AQ52" s="72">
        <f>VLOOKUP('Physical Effects - Rationale'!CE53,'Physical Effects - Numerical'!$A$3:$B$13,2,FALSE)</f>
        <v>0</v>
      </c>
      <c r="AR52" s="72">
        <f>VLOOKUP('Physical Effects - Rationale'!CG53,'Physical Effects - Numerical'!$A$3:$B$13,2,FALSE)</f>
        <v>5</v>
      </c>
      <c r="AS52" s="72">
        <f>VLOOKUP('Physical Effects - Rationale'!CI53,'Physical Effects - Numerical'!$A$3:$B$13,2,FALSE)</f>
        <v>0</v>
      </c>
      <c r="AT52" s="72">
        <f>VLOOKUP('Physical Effects - Rationale'!CK53,'Physical Effects - Numerical'!$A$3:$B$13,2,FALSE)</f>
        <v>0</v>
      </c>
      <c r="AU52" s="72">
        <f>VLOOKUP('Physical Effects - Rationale'!CM53,'Physical Effects - Numerical'!$A$3:$B$13,2,FALSE)</f>
        <v>0</v>
      </c>
      <c r="AV52" s="72">
        <f>VLOOKUP('Physical Effects - Rationale'!CO53,'Physical Effects - Numerical'!$A$3:$B$13,2,FALSE)</f>
        <v>1</v>
      </c>
      <c r="AW52" s="72">
        <f>VLOOKUP('Physical Effects - Rationale'!CQ53,'Physical Effects - Numerical'!$A$3:$B$13,2,FALSE)</f>
        <v>1</v>
      </c>
      <c r="AX52" s="72">
        <f>VLOOKUP('Physical Effects - Rationale'!CS53,'Physical Effects - Numerical'!$A$3:$B$13,2,FALSE)</f>
        <v>0</v>
      </c>
      <c r="AY52" s="84">
        <f>VLOOKUP('Physical Effects - Rationale'!CU53,'Physical Effects - Numerical'!$A$3:$B$13,2,FALSE)</f>
        <v>1</v>
      </c>
    </row>
    <row r="53" spans="3:51">
      <c r="C53" s="83" t="s">
        <v>872</v>
      </c>
      <c r="D53" s="75">
        <v>398</v>
      </c>
      <c r="E53" s="73">
        <f>VLOOKUP('Physical Effects - Rationale'!G54,'Physical Effects - Numerical'!$A$3:$B$13,2,FALSE)</f>
        <v>0</v>
      </c>
      <c r="F53" s="72">
        <f>VLOOKUP('Physical Effects - Rationale'!I54,'Physical Effects - Numerical'!$A$3:$B$13,2,FALSE)</f>
        <v>0</v>
      </c>
      <c r="G53" s="72">
        <f>VLOOKUP('Physical Effects - Rationale'!K54,'Physical Effects - Numerical'!$A$3:$B$13,2,FALSE)</f>
        <v>0</v>
      </c>
      <c r="H53" s="72">
        <f>VLOOKUP('Physical Effects - Rationale'!M54,'Physical Effects - Numerical'!$A$3:$B$13,2,FALSE)</f>
        <v>0</v>
      </c>
      <c r="I53" s="72">
        <f>VLOOKUP('Physical Effects - Rationale'!O54,'Physical Effects - Numerical'!$A$3:$B$13,2,FALSE)</f>
        <v>0</v>
      </c>
      <c r="J53" s="72">
        <f>VLOOKUP('Physical Effects - Rationale'!Q54,'Physical Effects - Numerical'!$A$3:$B$13,2,FALSE)</f>
        <v>0</v>
      </c>
      <c r="K53" s="72">
        <f>VLOOKUP('Physical Effects - Rationale'!S54,'Physical Effects - Numerical'!$A$3:$B$13,2,FALSE)</f>
        <v>0</v>
      </c>
      <c r="L53" s="72">
        <f>VLOOKUP('Physical Effects - Rationale'!U54,'Physical Effects - Numerical'!$A$3:$B$13,2,FALSE)</f>
        <v>0</v>
      </c>
      <c r="M53" s="72">
        <f>VLOOKUP('Physical Effects - Rationale'!W54,'Physical Effects - Numerical'!$A$3:$B$13,2,FALSE)</f>
        <v>0</v>
      </c>
      <c r="N53" s="72">
        <f>VLOOKUP('Physical Effects - Rationale'!Y54,'Physical Effects - Numerical'!$A$3:$B$13,2,FALSE)</f>
        <v>0</v>
      </c>
      <c r="O53" s="72">
        <f>VLOOKUP('Physical Effects - Rationale'!AA54,'Physical Effects - Numerical'!$A$3:$B$13,2,FALSE)</f>
        <v>0</v>
      </c>
      <c r="P53" s="72">
        <f>VLOOKUP('Physical Effects - Rationale'!AC54,'Physical Effects - Numerical'!$A$3:$B$13,2,FALSE)</f>
        <v>0</v>
      </c>
      <c r="Q53" s="72">
        <f>VLOOKUP('Physical Effects - Rationale'!AE54,'Physical Effects - Numerical'!$A$3:$B$13,2,FALSE)</f>
        <v>0</v>
      </c>
      <c r="R53" s="72">
        <f>VLOOKUP('Physical Effects - Rationale'!AG54,'Physical Effects - Numerical'!$A$3:$B$13,2,FALSE)</f>
        <v>0</v>
      </c>
      <c r="S53" s="72">
        <f>VLOOKUP('Physical Effects - Rationale'!AI54,'Physical Effects - Numerical'!$A$3:$B$13,2,FALSE)</f>
        <v>0</v>
      </c>
      <c r="T53" s="72">
        <f>VLOOKUP('Physical Effects - Rationale'!AK54,'Physical Effects - Numerical'!$A$3:$B$13,2,FALSE)</f>
        <v>0</v>
      </c>
      <c r="U53" s="72">
        <f>VLOOKUP('Physical Effects - Rationale'!AM54,'Physical Effects - Numerical'!$A$3:$B$13,2,FALSE)</f>
        <v>0</v>
      </c>
      <c r="V53" s="72">
        <f>VLOOKUP('Physical Effects - Rationale'!AO54,'Physical Effects - Numerical'!$A$3:$B$13,2,FALSE)</f>
        <v>0</v>
      </c>
      <c r="W53" s="72">
        <f>VLOOKUP('Physical Effects - Rationale'!AQ54,'Physical Effects - Numerical'!$A$3:$B$13,2,FALSE)</f>
        <v>0</v>
      </c>
      <c r="X53" s="72">
        <f>VLOOKUP('Physical Effects - Rationale'!AS54,'Physical Effects - Numerical'!$A$3:$B$13,2,FALSE)</f>
        <v>-1</v>
      </c>
      <c r="Y53" s="72">
        <f>VLOOKUP('Physical Effects - Rationale'!AU54,'Physical Effects - Numerical'!$A$3:$B$13,2,FALSE)</f>
        <v>-1</v>
      </c>
      <c r="Z53" s="72">
        <f>VLOOKUP('Physical Effects - Rationale'!AW54,'Physical Effects - Numerical'!$A$3:$B$13,2,FALSE)</f>
        <v>-1</v>
      </c>
      <c r="AA53" s="72">
        <f>VLOOKUP('Physical Effects - Rationale'!AY54,'Physical Effects - Numerical'!$A$3:$B$13,2,FALSE)</f>
        <v>-1</v>
      </c>
      <c r="AB53" s="72">
        <f>VLOOKUP('Physical Effects - Rationale'!BA54,'Physical Effects - Numerical'!$A$3:$B$13,2,FALSE)</f>
        <v>0</v>
      </c>
      <c r="AC53" s="72">
        <f>VLOOKUP('Physical Effects - Rationale'!BC54,'Physical Effects - Numerical'!$A$3:$B$13,2,FALSE)</f>
        <v>0</v>
      </c>
      <c r="AD53" s="72">
        <f>VLOOKUP('Physical Effects - Rationale'!BE54,'Physical Effects - Numerical'!$A$3:$B$13,2,FALSE)</f>
        <v>0</v>
      </c>
      <c r="AE53" s="72">
        <f>VLOOKUP('Physical Effects - Rationale'!BG54,'Physical Effects - Numerical'!$A$3:$B$13,2,FALSE)</f>
        <v>0</v>
      </c>
      <c r="AF53" s="72">
        <f>VLOOKUP('Physical Effects - Rationale'!BI54,'Physical Effects - Numerical'!$A$3:$B$13,2,FALSE)</f>
        <v>0</v>
      </c>
      <c r="AG53" s="72">
        <f>VLOOKUP('Physical Effects - Rationale'!BK54,'Physical Effects - Numerical'!$A$3:$B$13,2,FALSE)</f>
        <v>-1</v>
      </c>
      <c r="AH53" s="72">
        <f>VLOOKUP('Physical Effects - Rationale'!BM54,'Physical Effects - Numerical'!$A$3:$B$13,2,FALSE)</f>
        <v>0</v>
      </c>
      <c r="AI53" s="72">
        <f>VLOOKUP('Physical Effects - Rationale'!BO54,'Physical Effects - Numerical'!$A$3:$B$13,2,FALSE)</f>
        <v>-1</v>
      </c>
      <c r="AJ53" s="72">
        <f>VLOOKUP('Physical Effects - Rationale'!BQ54,'Physical Effects - Numerical'!$A$3:$B$13,2,FALSE)</f>
        <v>0</v>
      </c>
      <c r="AK53" s="72">
        <f>VLOOKUP('Physical Effects - Rationale'!BS54,'Physical Effects - Numerical'!$A$3:$B$13,2,FALSE)</f>
        <v>0</v>
      </c>
      <c r="AL53" s="72">
        <f>VLOOKUP('Physical Effects - Rationale'!BU54,'Physical Effects - Numerical'!$A$3:$B$13,2,FALSE)</f>
        <v>0</v>
      </c>
      <c r="AM53" s="72">
        <f>VLOOKUP('Physical Effects - Rationale'!BW54,'Physical Effects - Numerical'!$A$3:$B$13,2,FALSE)</f>
        <v>0</v>
      </c>
      <c r="AN53" s="72">
        <f>VLOOKUP('Physical Effects - Rationale'!BY54,'Physical Effects - Numerical'!$A$3:$B$13,2,FALSE)</f>
        <v>0</v>
      </c>
      <c r="AO53" s="72">
        <f>VLOOKUP('Physical Effects - Rationale'!CA54,'Physical Effects - Numerical'!$A$3:$B$13,2,FALSE)</f>
        <v>0</v>
      </c>
      <c r="AP53" s="72">
        <f>VLOOKUP('Physical Effects - Rationale'!CC54,'Physical Effects - Numerical'!$A$3:$B$13,2,FALSE)</f>
        <v>0</v>
      </c>
      <c r="AQ53" s="72">
        <f>VLOOKUP('Physical Effects - Rationale'!CE54,'Physical Effects - Numerical'!$A$3:$B$13,2,FALSE)</f>
        <v>0</v>
      </c>
      <c r="AR53" s="72">
        <f>VLOOKUP('Physical Effects - Rationale'!CG54,'Physical Effects - Numerical'!$A$3:$B$13,2,FALSE)</f>
        <v>0</v>
      </c>
      <c r="AS53" s="72">
        <f>VLOOKUP('Physical Effects - Rationale'!CI54,'Physical Effects - Numerical'!$A$3:$B$13,2,FALSE)</f>
        <v>4</v>
      </c>
      <c r="AT53" s="72">
        <f>VLOOKUP('Physical Effects - Rationale'!CK54,'Physical Effects - Numerical'!$A$3:$B$13,2,FALSE)</f>
        <v>4</v>
      </c>
      <c r="AU53" s="72">
        <f>VLOOKUP('Physical Effects - Rationale'!CM54,'Physical Effects - Numerical'!$A$3:$B$13,2,FALSE)</f>
        <v>4</v>
      </c>
      <c r="AV53" s="72">
        <f>VLOOKUP('Physical Effects - Rationale'!CO54,'Physical Effects - Numerical'!$A$3:$B$13,2,FALSE)</f>
        <v>0</v>
      </c>
      <c r="AW53" s="72">
        <f>VLOOKUP('Physical Effects - Rationale'!CQ54,'Physical Effects - Numerical'!$A$3:$B$13,2,FALSE)</f>
        <v>5</v>
      </c>
      <c r="AX53" s="72">
        <f>VLOOKUP('Physical Effects - Rationale'!CS54,'Physical Effects - Numerical'!$A$3:$B$13,2,FALSE)</f>
        <v>0</v>
      </c>
      <c r="AY53" s="84">
        <f>VLOOKUP('Physical Effects - Rationale'!CU54,'Physical Effects - Numerical'!$A$3:$B$13,2,FALSE)</f>
        <v>0</v>
      </c>
    </row>
    <row r="54" spans="3:51">
      <c r="C54" s="83" t="s">
        <v>885</v>
      </c>
      <c r="D54" s="75">
        <v>399</v>
      </c>
      <c r="E54" s="73">
        <f>VLOOKUP('Physical Effects - Rationale'!G55,'Physical Effects - Numerical'!$A$3:$B$13,2,FALSE)</f>
        <v>0</v>
      </c>
      <c r="F54" s="72">
        <f>VLOOKUP('Physical Effects - Rationale'!I55,'Physical Effects - Numerical'!$A$3:$B$13,2,FALSE)</f>
        <v>0</v>
      </c>
      <c r="G54" s="72">
        <f>VLOOKUP('Physical Effects - Rationale'!K55,'Physical Effects - Numerical'!$A$3:$B$13,2,FALSE)</f>
        <v>0</v>
      </c>
      <c r="H54" s="72">
        <f>VLOOKUP('Physical Effects - Rationale'!M55,'Physical Effects - Numerical'!$A$3:$B$13,2,FALSE)</f>
        <v>0</v>
      </c>
      <c r="I54" s="72">
        <f>VLOOKUP('Physical Effects - Rationale'!O55,'Physical Effects - Numerical'!$A$3:$B$13,2,FALSE)</f>
        <v>0</v>
      </c>
      <c r="J54" s="72">
        <f>VLOOKUP('Physical Effects - Rationale'!Q55,'Physical Effects - Numerical'!$A$3:$B$13,2,FALSE)</f>
        <v>0</v>
      </c>
      <c r="K54" s="72">
        <f>VLOOKUP('Physical Effects - Rationale'!S55,'Physical Effects - Numerical'!$A$3:$B$13,2,FALSE)</f>
        <v>0</v>
      </c>
      <c r="L54" s="72">
        <f>VLOOKUP('Physical Effects - Rationale'!U55,'Physical Effects - Numerical'!$A$3:$B$13,2,FALSE)</f>
        <v>0</v>
      </c>
      <c r="M54" s="72">
        <f>VLOOKUP('Physical Effects - Rationale'!W55,'Physical Effects - Numerical'!$A$3:$B$13,2,FALSE)</f>
        <v>0</v>
      </c>
      <c r="N54" s="72">
        <f>VLOOKUP('Physical Effects - Rationale'!Y55,'Physical Effects - Numerical'!$A$3:$B$13,2,FALSE)</f>
        <v>0</v>
      </c>
      <c r="O54" s="72">
        <f>VLOOKUP('Physical Effects - Rationale'!AA55,'Physical Effects - Numerical'!$A$3:$B$13,2,FALSE)</f>
        <v>0</v>
      </c>
      <c r="P54" s="72">
        <f>VLOOKUP('Physical Effects - Rationale'!AC55,'Physical Effects - Numerical'!$A$3:$B$13,2,FALSE)</f>
        <v>0</v>
      </c>
      <c r="Q54" s="72">
        <f>VLOOKUP('Physical Effects - Rationale'!AE55,'Physical Effects - Numerical'!$A$3:$B$13,2,FALSE)</f>
        <v>0</v>
      </c>
      <c r="R54" s="72">
        <f>VLOOKUP('Physical Effects - Rationale'!AG55,'Physical Effects - Numerical'!$A$3:$B$13,2,FALSE)</f>
        <v>0</v>
      </c>
      <c r="S54" s="72">
        <f>VLOOKUP('Physical Effects - Rationale'!AI55,'Physical Effects - Numerical'!$A$3:$B$13,2,FALSE)</f>
        <v>0</v>
      </c>
      <c r="T54" s="72">
        <f>VLOOKUP('Physical Effects - Rationale'!AK55,'Physical Effects - Numerical'!$A$3:$B$13,2,FALSE)</f>
        <v>0</v>
      </c>
      <c r="U54" s="72">
        <f>VLOOKUP('Physical Effects - Rationale'!AM55,'Physical Effects - Numerical'!$A$3:$B$13,2,FALSE)</f>
        <v>0</v>
      </c>
      <c r="V54" s="72">
        <f>VLOOKUP('Physical Effects - Rationale'!AO55,'Physical Effects - Numerical'!$A$3:$B$13,2,FALSE)</f>
        <v>0</v>
      </c>
      <c r="W54" s="72">
        <f>VLOOKUP('Physical Effects - Rationale'!AQ55,'Physical Effects - Numerical'!$A$3:$B$13,2,FALSE)</f>
        <v>0</v>
      </c>
      <c r="X54" s="72">
        <f>VLOOKUP('Physical Effects - Rationale'!AS55,'Physical Effects - Numerical'!$A$3:$B$13,2,FALSE)</f>
        <v>0</v>
      </c>
      <c r="Y54" s="72">
        <f>VLOOKUP('Physical Effects - Rationale'!AU55,'Physical Effects - Numerical'!$A$3:$B$13,2,FALSE)</f>
        <v>0</v>
      </c>
      <c r="Z54" s="72">
        <f>VLOOKUP('Physical Effects - Rationale'!AW55,'Physical Effects - Numerical'!$A$3:$B$13,2,FALSE)</f>
        <v>0</v>
      </c>
      <c r="AA54" s="72">
        <f>VLOOKUP('Physical Effects - Rationale'!AY55,'Physical Effects - Numerical'!$A$3:$B$13,2,FALSE)</f>
        <v>0</v>
      </c>
      <c r="AB54" s="72">
        <f>VLOOKUP('Physical Effects - Rationale'!BA55,'Physical Effects - Numerical'!$A$3:$B$13,2,FALSE)</f>
        <v>0</v>
      </c>
      <c r="AC54" s="72">
        <f>VLOOKUP('Physical Effects - Rationale'!BC55,'Physical Effects - Numerical'!$A$3:$B$13,2,FALSE)</f>
        <v>0</v>
      </c>
      <c r="AD54" s="72">
        <f>VLOOKUP('Physical Effects - Rationale'!BE55,'Physical Effects - Numerical'!$A$3:$B$13,2,FALSE)</f>
        <v>0</v>
      </c>
      <c r="AE54" s="72">
        <f>VLOOKUP('Physical Effects - Rationale'!BG55,'Physical Effects - Numerical'!$A$3:$B$13,2,FALSE)</f>
        <v>0</v>
      </c>
      <c r="AF54" s="72">
        <f>VLOOKUP('Physical Effects - Rationale'!BI55,'Physical Effects - Numerical'!$A$3:$B$13,2,FALSE)</f>
        <v>0</v>
      </c>
      <c r="AG54" s="72">
        <f>VLOOKUP('Physical Effects - Rationale'!BK55,'Physical Effects - Numerical'!$A$3:$B$13,2,FALSE)</f>
        <v>0</v>
      </c>
      <c r="AH54" s="72">
        <f>VLOOKUP('Physical Effects - Rationale'!BM55,'Physical Effects - Numerical'!$A$3:$B$13,2,FALSE)</f>
        <v>0</v>
      </c>
      <c r="AI54" s="72">
        <f>VLOOKUP('Physical Effects - Rationale'!BO55,'Physical Effects - Numerical'!$A$3:$B$13,2,FALSE)</f>
        <v>0</v>
      </c>
      <c r="AJ54" s="72">
        <f>VLOOKUP('Physical Effects - Rationale'!BQ55,'Physical Effects - Numerical'!$A$3:$B$13,2,FALSE)</f>
        <v>0</v>
      </c>
      <c r="AK54" s="72">
        <f>VLOOKUP('Physical Effects - Rationale'!BS55,'Physical Effects - Numerical'!$A$3:$B$13,2,FALSE)</f>
        <v>1</v>
      </c>
      <c r="AL54" s="72">
        <f>VLOOKUP('Physical Effects - Rationale'!BU55,'Physical Effects - Numerical'!$A$3:$B$13,2,FALSE)</f>
        <v>0</v>
      </c>
      <c r="AM54" s="72">
        <f>VLOOKUP('Physical Effects - Rationale'!BW55,'Physical Effects - Numerical'!$A$3:$B$13,2,FALSE)</f>
        <v>0</v>
      </c>
      <c r="AN54" s="72">
        <f>VLOOKUP('Physical Effects - Rationale'!BY55,'Physical Effects - Numerical'!$A$3:$B$13,2,FALSE)</f>
        <v>0</v>
      </c>
      <c r="AO54" s="72">
        <f>VLOOKUP('Physical Effects - Rationale'!CA55,'Physical Effects - Numerical'!$A$3:$B$13,2,FALSE)</f>
        <v>4</v>
      </c>
      <c r="AP54" s="72">
        <f>VLOOKUP('Physical Effects - Rationale'!CC55,'Physical Effects - Numerical'!$A$3:$B$13,2,FALSE)</f>
        <v>4</v>
      </c>
      <c r="AQ54" s="72">
        <f>VLOOKUP('Physical Effects - Rationale'!CE55,'Physical Effects - Numerical'!$A$3:$B$13,2,FALSE)</f>
        <v>4</v>
      </c>
      <c r="AR54" s="72">
        <f>VLOOKUP('Physical Effects - Rationale'!CG55,'Physical Effects - Numerical'!$A$3:$B$13,2,FALSE)</f>
        <v>0</v>
      </c>
      <c r="AS54" s="72">
        <f>VLOOKUP('Physical Effects - Rationale'!CI55,'Physical Effects - Numerical'!$A$3:$B$13,2,FALSE)</f>
        <v>0</v>
      </c>
      <c r="AT54" s="72">
        <f>VLOOKUP('Physical Effects - Rationale'!CK55,'Physical Effects - Numerical'!$A$3:$B$13,2,FALSE)</f>
        <v>0</v>
      </c>
      <c r="AU54" s="72">
        <f>VLOOKUP('Physical Effects - Rationale'!CM55,'Physical Effects - Numerical'!$A$3:$B$13,2,FALSE)</f>
        <v>4</v>
      </c>
      <c r="AV54" s="72">
        <f>VLOOKUP('Physical Effects - Rationale'!CO55,'Physical Effects - Numerical'!$A$3:$B$13,2,FALSE)</f>
        <v>4</v>
      </c>
      <c r="AW54" s="72">
        <f>VLOOKUP('Physical Effects - Rationale'!CQ55,'Physical Effects - Numerical'!$A$3:$B$13,2,FALSE)</f>
        <v>5</v>
      </c>
      <c r="AX54" s="72">
        <f>VLOOKUP('Physical Effects - Rationale'!CS55,'Physical Effects - Numerical'!$A$3:$B$13,2,FALSE)</f>
        <v>0</v>
      </c>
      <c r="AY54" s="84">
        <f>VLOOKUP('Physical Effects - Rationale'!CU55,'Physical Effects - Numerical'!$A$3:$B$13,2,FALSE)</f>
        <v>0</v>
      </c>
    </row>
    <row r="55" spans="3:51">
      <c r="C55" s="83" t="s">
        <v>896</v>
      </c>
      <c r="D55" s="75">
        <v>511</v>
      </c>
      <c r="E55" s="73">
        <f>VLOOKUP('Physical Effects - Rationale'!G56,'Physical Effects - Numerical'!$A$3:$B$13,2,FALSE)</f>
        <v>1</v>
      </c>
      <c r="F55" s="72">
        <f>VLOOKUP('Physical Effects - Rationale'!I56,'Physical Effects - Numerical'!$A$3:$B$13,2,FALSE)</f>
        <v>1</v>
      </c>
      <c r="G55" s="72">
        <f>VLOOKUP('Physical Effects - Rationale'!K56,'Physical Effects - Numerical'!$A$3:$B$13,2,FALSE)</f>
        <v>0</v>
      </c>
      <c r="H55" s="72">
        <f>VLOOKUP('Physical Effects - Rationale'!M56,'Physical Effects - Numerical'!$A$3:$B$13,2,FALSE)</f>
        <v>0</v>
      </c>
      <c r="I55" s="72">
        <f>VLOOKUP('Physical Effects - Rationale'!O56,'Physical Effects - Numerical'!$A$3:$B$13,2,FALSE)</f>
        <v>0</v>
      </c>
      <c r="J55" s="72">
        <f>VLOOKUP('Physical Effects - Rationale'!Q56,'Physical Effects - Numerical'!$A$3:$B$13,2,FALSE)</f>
        <v>0</v>
      </c>
      <c r="K55" s="72">
        <f>VLOOKUP('Physical Effects - Rationale'!S56,'Physical Effects - Numerical'!$A$3:$B$13,2,FALSE)</f>
        <v>3</v>
      </c>
      <c r="L55" s="72">
        <f>VLOOKUP('Physical Effects - Rationale'!U56,'Physical Effects - Numerical'!$A$3:$B$13,2,FALSE)</f>
        <v>3</v>
      </c>
      <c r="M55" s="72">
        <f>VLOOKUP('Physical Effects - Rationale'!W56,'Physical Effects - Numerical'!$A$3:$B$13,2,FALSE)</f>
        <v>0</v>
      </c>
      <c r="N55" s="72">
        <f>VLOOKUP('Physical Effects - Rationale'!Y56,'Physical Effects - Numerical'!$A$3:$B$13,2,FALSE)</f>
        <v>3</v>
      </c>
      <c r="O55" s="72">
        <f>VLOOKUP('Physical Effects - Rationale'!AA56,'Physical Effects - Numerical'!$A$3:$B$13,2,FALSE)</f>
        <v>1</v>
      </c>
      <c r="P55" s="72">
        <f>VLOOKUP('Physical Effects - Rationale'!AC56,'Physical Effects - Numerical'!$A$3:$B$13,2,FALSE)</f>
        <v>1</v>
      </c>
      <c r="Q55" s="72">
        <f>VLOOKUP('Physical Effects - Rationale'!AE56,'Physical Effects - Numerical'!$A$3:$B$13,2,FALSE)</f>
        <v>0</v>
      </c>
      <c r="R55" s="72">
        <f>VLOOKUP('Physical Effects - Rationale'!AG56,'Physical Effects - Numerical'!$A$3:$B$13,2,FALSE)</f>
        <v>0</v>
      </c>
      <c r="S55" s="72">
        <f>VLOOKUP('Physical Effects - Rationale'!AI56,'Physical Effects - Numerical'!$A$3:$B$13,2,FALSE)</f>
        <v>0</v>
      </c>
      <c r="T55" s="72">
        <f>VLOOKUP('Physical Effects - Rationale'!AK56,'Physical Effects - Numerical'!$A$3:$B$13,2,FALSE)</f>
        <v>1</v>
      </c>
      <c r="U55" s="72">
        <f>VLOOKUP('Physical Effects - Rationale'!AM56,'Physical Effects - Numerical'!$A$3:$B$13,2,FALSE)</f>
        <v>1</v>
      </c>
      <c r="V55" s="72">
        <f>VLOOKUP('Physical Effects - Rationale'!AO56,'Physical Effects - Numerical'!$A$3:$B$13,2,FALSE)</f>
        <v>1</v>
      </c>
      <c r="W55" s="72">
        <f>VLOOKUP('Physical Effects - Rationale'!AQ56,'Physical Effects - Numerical'!$A$3:$B$13,2,FALSE)</f>
        <v>1</v>
      </c>
      <c r="X55" s="72">
        <f>VLOOKUP('Physical Effects - Rationale'!AS56,'Physical Effects - Numerical'!$A$3:$B$13,2,FALSE)</f>
        <v>1</v>
      </c>
      <c r="Y55" s="72">
        <f>VLOOKUP('Physical Effects - Rationale'!AU56,'Physical Effects - Numerical'!$A$3:$B$13,2,FALSE)</f>
        <v>0</v>
      </c>
      <c r="Z55" s="72">
        <f>VLOOKUP('Physical Effects - Rationale'!AW56,'Physical Effects - Numerical'!$A$3:$B$13,2,FALSE)</f>
        <v>1</v>
      </c>
      <c r="AA55" s="72">
        <f>VLOOKUP('Physical Effects - Rationale'!AY56,'Physical Effects - Numerical'!$A$3:$B$13,2,FALSE)</f>
        <v>0</v>
      </c>
      <c r="AB55" s="72">
        <f>VLOOKUP('Physical Effects - Rationale'!BA56,'Physical Effects - Numerical'!$A$3:$B$13,2,FALSE)</f>
        <v>0</v>
      </c>
      <c r="AC55" s="72">
        <f>VLOOKUP('Physical Effects - Rationale'!BC56,'Physical Effects - Numerical'!$A$3:$B$13,2,FALSE)</f>
        <v>2</v>
      </c>
      <c r="AD55" s="72">
        <f>VLOOKUP('Physical Effects - Rationale'!BE56,'Physical Effects - Numerical'!$A$3:$B$13,2,FALSE)</f>
        <v>0</v>
      </c>
      <c r="AE55" s="72">
        <f>VLOOKUP('Physical Effects - Rationale'!BG56,'Physical Effects - Numerical'!$A$3:$B$13,2,FALSE)</f>
        <v>1</v>
      </c>
      <c r="AF55" s="72">
        <f>VLOOKUP('Physical Effects - Rationale'!BI56,'Physical Effects - Numerical'!$A$3:$B$13,2,FALSE)</f>
        <v>0</v>
      </c>
      <c r="AG55" s="72">
        <f>VLOOKUP('Physical Effects - Rationale'!BK56,'Physical Effects - Numerical'!$A$3:$B$13,2,FALSE)</f>
        <v>0</v>
      </c>
      <c r="AH55" s="72">
        <f>VLOOKUP('Physical Effects - Rationale'!BM56,'Physical Effects - Numerical'!$A$3:$B$13,2,FALSE)</f>
        <v>0</v>
      </c>
      <c r="AI55" s="72">
        <f>VLOOKUP('Physical Effects - Rationale'!BO56,'Physical Effects - Numerical'!$A$3:$B$13,2,FALSE)</f>
        <v>0</v>
      </c>
      <c r="AJ55" s="72">
        <f>VLOOKUP('Physical Effects - Rationale'!BQ56,'Physical Effects - Numerical'!$A$3:$B$13,2,FALSE)</f>
        <v>0</v>
      </c>
      <c r="AK55" s="72">
        <f>VLOOKUP('Physical Effects - Rationale'!BS56,'Physical Effects - Numerical'!$A$3:$B$13,2,FALSE)</f>
        <v>0</v>
      </c>
      <c r="AL55" s="72">
        <f>VLOOKUP('Physical Effects - Rationale'!BU56,'Physical Effects - Numerical'!$A$3:$B$13,2,FALSE)</f>
        <v>0</v>
      </c>
      <c r="AM55" s="72">
        <f>VLOOKUP('Physical Effects - Rationale'!BW56,'Physical Effects - Numerical'!$A$3:$B$13,2,FALSE)</f>
        <v>0</v>
      </c>
      <c r="AN55" s="72">
        <f>VLOOKUP('Physical Effects - Rationale'!BY56,'Physical Effects - Numerical'!$A$3:$B$13,2,FALSE)</f>
        <v>0</v>
      </c>
      <c r="AO55" s="72">
        <f>VLOOKUP('Physical Effects - Rationale'!CA56,'Physical Effects - Numerical'!$A$3:$B$13,2,FALSE)</f>
        <v>4</v>
      </c>
      <c r="AP55" s="72">
        <f>VLOOKUP('Physical Effects - Rationale'!CC56,'Physical Effects - Numerical'!$A$3:$B$13,2,FALSE)</f>
        <v>4</v>
      </c>
      <c r="AQ55" s="72">
        <f>VLOOKUP('Physical Effects - Rationale'!CE56,'Physical Effects - Numerical'!$A$3:$B$13,2,FALSE)</f>
        <v>2</v>
      </c>
      <c r="AR55" s="72">
        <f>VLOOKUP('Physical Effects - Rationale'!CG56,'Physical Effects - Numerical'!$A$3:$B$13,2,FALSE)</f>
        <v>0</v>
      </c>
      <c r="AS55" s="72">
        <f>VLOOKUP('Physical Effects - Rationale'!CI56,'Physical Effects - Numerical'!$A$3:$B$13,2,FALSE)</f>
        <v>4</v>
      </c>
      <c r="AT55" s="72">
        <f>VLOOKUP('Physical Effects - Rationale'!CK56,'Physical Effects - Numerical'!$A$3:$B$13,2,FALSE)</f>
        <v>0</v>
      </c>
      <c r="AU55" s="72">
        <f>VLOOKUP('Physical Effects - Rationale'!CM56,'Physical Effects - Numerical'!$A$3:$B$13,2,FALSE)</f>
        <v>0</v>
      </c>
      <c r="AV55" s="72">
        <f>VLOOKUP('Physical Effects - Rationale'!CO56,'Physical Effects - Numerical'!$A$3:$B$13,2,FALSE)</f>
        <v>1</v>
      </c>
      <c r="AW55" s="72">
        <f>VLOOKUP('Physical Effects - Rationale'!CQ56,'Physical Effects - Numerical'!$A$3:$B$13,2,FALSE)</f>
        <v>0</v>
      </c>
      <c r="AX55" s="72">
        <f>VLOOKUP('Physical Effects - Rationale'!CS56,'Physical Effects - Numerical'!$A$3:$B$13,2,FALSE)</f>
        <v>0</v>
      </c>
      <c r="AY55" s="84">
        <f>VLOOKUP('Physical Effects - Rationale'!CU56,'Physical Effects - Numerical'!$A$3:$B$13,2,FALSE)</f>
        <v>0</v>
      </c>
    </row>
    <row r="56" spans="3:51">
      <c r="C56" s="83" t="s">
        <v>918</v>
      </c>
      <c r="D56" s="75">
        <v>379</v>
      </c>
      <c r="E56" s="73">
        <f>VLOOKUP('Physical Effects - Rationale'!G57,'Physical Effects - Numerical'!$A$3:$B$13,2,FALSE)</f>
        <v>4</v>
      </c>
      <c r="F56" s="72">
        <f>VLOOKUP('Physical Effects - Rationale'!I57,'Physical Effects - Numerical'!$A$3:$B$13,2,FALSE)</f>
        <v>1</v>
      </c>
      <c r="G56" s="72">
        <f>VLOOKUP('Physical Effects - Rationale'!K57,'Physical Effects - Numerical'!$A$3:$B$13,2,FALSE)</f>
        <v>4</v>
      </c>
      <c r="H56" s="72">
        <f>VLOOKUP('Physical Effects - Rationale'!M57,'Physical Effects - Numerical'!$A$3:$B$13,2,FALSE)</f>
        <v>2</v>
      </c>
      <c r="I56" s="72">
        <f>VLOOKUP('Physical Effects - Rationale'!O57,'Physical Effects - Numerical'!$A$3:$B$13,2,FALSE)</f>
        <v>2</v>
      </c>
      <c r="J56" s="72">
        <f>VLOOKUP('Physical Effects - Rationale'!Q57,'Physical Effects - Numerical'!$A$3:$B$13,2,FALSE)</f>
        <v>1</v>
      </c>
      <c r="K56" s="72">
        <f>VLOOKUP('Physical Effects - Rationale'!S57,'Physical Effects - Numerical'!$A$3:$B$13,2,FALSE)</f>
        <v>1</v>
      </c>
      <c r="L56" s="72">
        <f>VLOOKUP('Physical Effects - Rationale'!U57,'Physical Effects - Numerical'!$A$3:$B$13,2,FALSE)</f>
        <v>1</v>
      </c>
      <c r="M56" s="72">
        <f>VLOOKUP('Physical Effects - Rationale'!W57,'Physical Effects - Numerical'!$A$3:$B$13,2,FALSE)</f>
        <v>1</v>
      </c>
      <c r="N56" s="72">
        <f>VLOOKUP('Physical Effects - Rationale'!Y57,'Physical Effects - Numerical'!$A$3:$B$13,2,FALSE)</f>
        <v>3</v>
      </c>
      <c r="O56" s="72">
        <f>VLOOKUP('Physical Effects - Rationale'!AA57,'Physical Effects - Numerical'!$A$3:$B$13,2,FALSE)</f>
        <v>3</v>
      </c>
      <c r="P56" s="72">
        <f>VLOOKUP('Physical Effects - Rationale'!AC57,'Physical Effects - Numerical'!$A$3:$B$13,2,FALSE)</f>
        <v>1</v>
      </c>
      <c r="Q56" s="72">
        <f>VLOOKUP('Physical Effects - Rationale'!AE57,'Physical Effects - Numerical'!$A$3:$B$13,2,FALSE)</f>
        <v>1</v>
      </c>
      <c r="R56" s="72">
        <f>VLOOKUP('Physical Effects - Rationale'!AG57,'Physical Effects - Numerical'!$A$3:$B$13,2,FALSE)</f>
        <v>1</v>
      </c>
      <c r="S56" s="72">
        <f>VLOOKUP('Physical Effects - Rationale'!AI57,'Physical Effects - Numerical'!$A$3:$B$13,2,FALSE)</f>
        <v>0</v>
      </c>
      <c r="T56" s="72">
        <f>VLOOKUP('Physical Effects - Rationale'!AK57,'Physical Effects - Numerical'!$A$3:$B$13,2,FALSE)</f>
        <v>0</v>
      </c>
      <c r="U56" s="72">
        <f>VLOOKUP('Physical Effects - Rationale'!AM57,'Physical Effects - Numerical'!$A$3:$B$13,2,FALSE)</f>
        <v>1</v>
      </c>
      <c r="V56" s="72">
        <f>VLOOKUP('Physical Effects - Rationale'!AO57,'Physical Effects - Numerical'!$A$3:$B$13,2,FALSE)</f>
        <v>0</v>
      </c>
      <c r="W56" s="72">
        <f>VLOOKUP('Physical Effects - Rationale'!AQ57,'Physical Effects - Numerical'!$A$3:$B$13,2,FALSE)</f>
        <v>0</v>
      </c>
      <c r="X56" s="72">
        <f>VLOOKUP('Physical Effects - Rationale'!AS57,'Physical Effects - Numerical'!$A$3:$B$13,2,FALSE)</f>
        <v>1</v>
      </c>
      <c r="Y56" s="72">
        <f>VLOOKUP('Physical Effects - Rationale'!AU57,'Physical Effects - Numerical'!$A$3:$B$13,2,FALSE)</f>
        <v>1</v>
      </c>
      <c r="Z56" s="72">
        <f>VLOOKUP('Physical Effects - Rationale'!AW57,'Physical Effects - Numerical'!$A$3:$B$13,2,FALSE)</f>
        <v>3</v>
      </c>
      <c r="AA56" s="72">
        <f>VLOOKUP('Physical Effects - Rationale'!AY57,'Physical Effects - Numerical'!$A$3:$B$13,2,FALSE)</f>
        <v>1</v>
      </c>
      <c r="AB56" s="72">
        <f>VLOOKUP('Physical Effects - Rationale'!BA57,'Physical Effects - Numerical'!$A$3:$B$13,2,FALSE)</f>
        <v>4</v>
      </c>
      <c r="AC56" s="72">
        <f>VLOOKUP('Physical Effects - Rationale'!BC57,'Physical Effects - Numerical'!$A$3:$B$13,2,FALSE)</f>
        <v>1</v>
      </c>
      <c r="AD56" s="72">
        <f>VLOOKUP('Physical Effects - Rationale'!BE57,'Physical Effects - Numerical'!$A$3:$B$13,2,FALSE)</f>
        <v>1</v>
      </c>
      <c r="AE56" s="72">
        <f>VLOOKUP('Physical Effects - Rationale'!BG57,'Physical Effects - Numerical'!$A$3:$B$13,2,FALSE)</f>
        <v>1</v>
      </c>
      <c r="AF56" s="72">
        <f>VLOOKUP('Physical Effects - Rationale'!BI57,'Physical Effects - Numerical'!$A$3:$B$13,2,FALSE)</f>
        <v>1</v>
      </c>
      <c r="AG56" s="72">
        <f>VLOOKUP('Physical Effects - Rationale'!BK57,'Physical Effects - Numerical'!$A$3:$B$13,2,FALSE)</f>
        <v>1</v>
      </c>
      <c r="AH56" s="72">
        <f>VLOOKUP('Physical Effects - Rationale'!BM57,'Physical Effects - Numerical'!$A$3:$B$13,2,FALSE)</f>
        <v>0</v>
      </c>
      <c r="AI56" s="72">
        <f>VLOOKUP('Physical Effects - Rationale'!BO57,'Physical Effects - Numerical'!$A$3:$B$13,2,FALSE)</f>
        <v>0</v>
      </c>
      <c r="AJ56" s="72">
        <f>VLOOKUP('Physical Effects - Rationale'!BQ57,'Physical Effects - Numerical'!$A$3:$B$13,2,FALSE)</f>
        <v>1</v>
      </c>
      <c r="AK56" s="72">
        <f>VLOOKUP('Physical Effects - Rationale'!BS57,'Physical Effects - Numerical'!$A$3:$B$13,2,FALSE)</f>
        <v>1</v>
      </c>
      <c r="AL56" s="72">
        <f>VLOOKUP('Physical Effects - Rationale'!BU57,'Physical Effects - Numerical'!$A$3:$B$13,2,FALSE)</f>
        <v>0</v>
      </c>
      <c r="AM56" s="72">
        <f>VLOOKUP('Physical Effects - Rationale'!BW57,'Physical Effects - Numerical'!$A$3:$B$13,2,FALSE)</f>
        <v>1</v>
      </c>
      <c r="AN56" s="72">
        <f>VLOOKUP('Physical Effects - Rationale'!BY57,'Physical Effects - Numerical'!$A$3:$B$13,2,FALSE)</f>
        <v>0</v>
      </c>
      <c r="AO56" s="72">
        <f>VLOOKUP('Physical Effects - Rationale'!CA57,'Physical Effects - Numerical'!$A$3:$B$13,2,FALSE)</f>
        <v>3</v>
      </c>
      <c r="AP56" s="72">
        <f>VLOOKUP('Physical Effects - Rationale'!CC57,'Physical Effects - Numerical'!$A$3:$B$13,2,FALSE)</f>
        <v>5</v>
      </c>
      <c r="AQ56" s="72">
        <f>VLOOKUP('Physical Effects - Rationale'!CE57,'Physical Effects - Numerical'!$A$3:$B$13,2,FALSE)</f>
        <v>5</v>
      </c>
      <c r="AR56" s="72">
        <f>VLOOKUP('Physical Effects - Rationale'!CG57,'Physical Effects - Numerical'!$A$3:$B$13,2,FALSE)</f>
        <v>1</v>
      </c>
      <c r="AS56" s="72">
        <f>VLOOKUP('Physical Effects - Rationale'!CI57,'Physical Effects - Numerical'!$A$3:$B$13,2,FALSE)</f>
        <v>0</v>
      </c>
      <c r="AT56" s="72">
        <f>VLOOKUP('Physical Effects - Rationale'!CK57,'Physical Effects - Numerical'!$A$3:$B$13,2,FALSE)</f>
        <v>0</v>
      </c>
      <c r="AU56" s="72">
        <f>VLOOKUP('Physical Effects - Rationale'!CM57,'Physical Effects - Numerical'!$A$3:$B$13,2,FALSE)</f>
        <v>0</v>
      </c>
      <c r="AV56" s="72">
        <f>VLOOKUP('Physical Effects - Rationale'!CO57,'Physical Effects - Numerical'!$A$3:$B$13,2,FALSE)</f>
        <v>3</v>
      </c>
      <c r="AW56" s="72">
        <f>VLOOKUP('Physical Effects - Rationale'!CQ57,'Physical Effects - Numerical'!$A$3:$B$13,2,FALSE)</f>
        <v>4</v>
      </c>
      <c r="AX56" s="72">
        <f>VLOOKUP('Physical Effects - Rationale'!CS57,'Physical Effects - Numerical'!$A$3:$B$13,2,FALSE)</f>
        <v>0</v>
      </c>
      <c r="AY56" s="84">
        <f>VLOOKUP('Physical Effects - Rationale'!CU57,'Physical Effects - Numerical'!$A$3:$B$13,2,FALSE)</f>
        <v>0</v>
      </c>
    </row>
    <row r="57" spans="3:51">
      <c r="C57" s="83" t="s">
        <v>948</v>
      </c>
      <c r="D57" s="75">
        <v>666</v>
      </c>
      <c r="E57" s="73">
        <f>VLOOKUP('Physical Effects - Rationale'!G58,'Physical Effects - Numerical'!$A$3:$B$13,2,FALSE)</f>
        <v>4</v>
      </c>
      <c r="F57" s="72">
        <f>VLOOKUP('Physical Effects - Rationale'!I58,'Physical Effects - Numerical'!$A$3:$B$13,2,FALSE)</f>
        <v>0</v>
      </c>
      <c r="G57" s="72">
        <f>VLOOKUP('Physical Effects - Rationale'!K58,'Physical Effects - Numerical'!$A$3:$B$13,2,FALSE)</f>
        <v>4</v>
      </c>
      <c r="H57" s="72">
        <f>VLOOKUP('Physical Effects - Rationale'!M58,'Physical Effects - Numerical'!$A$3:$B$13,2,FALSE)</f>
        <v>2</v>
      </c>
      <c r="I57" s="72">
        <f>VLOOKUP('Physical Effects - Rationale'!O58,'Physical Effects - Numerical'!$A$3:$B$13,2,FALSE)</f>
        <v>2</v>
      </c>
      <c r="J57" s="72">
        <f>VLOOKUP('Physical Effects - Rationale'!Q58,'Physical Effects - Numerical'!$A$3:$B$13,2,FALSE)</f>
        <v>0</v>
      </c>
      <c r="K57" s="72">
        <f>VLOOKUP('Physical Effects - Rationale'!S58,'Physical Effects - Numerical'!$A$3:$B$13,2,FALSE)</f>
        <v>-1</v>
      </c>
      <c r="L57" s="72">
        <f>VLOOKUP('Physical Effects - Rationale'!U58,'Physical Effects - Numerical'!$A$3:$B$13,2,FALSE)</f>
        <v>1</v>
      </c>
      <c r="M57" s="72">
        <f>VLOOKUP('Physical Effects - Rationale'!W58,'Physical Effects - Numerical'!$A$3:$B$13,2,FALSE)</f>
        <v>0</v>
      </c>
      <c r="N57" s="72">
        <f>VLOOKUP('Physical Effects - Rationale'!Y58,'Physical Effects - Numerical'!$A$3:$B$13,2,FALSE)</f>
        <v>1</v>
      </c>
      <c r="O57" s="72">
        <f>VLOOKUP('Physical Effects - Rationale'!AA58,'Physical Effects - Numerical'!$A$3:$B$13,2,FALSE)</f>
        <v>1</v>
      </c>
      <c r="P57" s="72">
        <f>VLOOKUP('Physical Effects - Rationale'!AC58,'Physical Effects - Numerical'!$A$3:$B$13,2,FALSE)</f>
        <v>0</v>
      </c>
      <c r="Q57" s="72">
        <f>VLOOKUP('Physical Effects - Rationale'!AE58,'Physical Effects - Numerical'!$A$3:$B$13,2,FALSE)</f>
        <v>0</v>
      </c>
      <c r="R57" s="72">
        <f>VLOOKUP('Physical Effects - Rationale'!AG58,'Physical Effects - Numerical'!$A$3:$B$13,2,FALSE)</f>
        <v>0</v>
      </c>
      <c r="S57" s="72">
        <f>VLOOKUP('Physical Effects - Rationale'!AI58,'Physical Effects - Numerical'!$A$3:$B$13,2,FALSE)</f>
        <v>0</v>
      </c>
      <c r="T57" s="72">
        <f>VLOOKUP('Physical Effects - Rationale'!AK58,'Physical Effects - Numerical'!$A$3:$B$13,2,FALSE)</f>
        <v>3</v>
      </c>
      <c r="U57" s="72">
        <f>VLOOKUP('Physical Effects - Rationale'!AM58,'Physical Effects - Numerical'!$A$3:$B$13,2,FALSE)</f>
        <v>1</v>
      </c>
      <c r="V57" s="72">
        <f>VLOOKUP('Physical Effects - Rationale'!AO58,'Physical Effects - Numerical'!$A$3:$B$13,2,FALSE)</f>
        <v>2</v>
      </c>
      <c r="W57" s="72">
        <f>VLOOKUP('Physical Effects - Rationale'!AQ58,'Physical Effects - Numerical'!$A$3:$B$13,2,FALSE)</f>
        <v>0</v>
      </c>
      <c r="X57" s="72">
        <f>VLOOKUP('Physical Effects - Rationale'!AS58,'Physical Effects - Numerical'!$A$3:$B$13,2,FALSE)</f>
        <v>1</v>
      </c>
      <c r="Y57" s="72">
        <f>VLOOKUP('Physical Effects - Rationale'!AU58,'Physical Effects - Numerical'!$A$3:$B$13,2,FALSE)</f>
        <v>2</v>
      </c>
      <c r="Z57" s="72">
        <f>VLOOKUP('Physical Effects - Rationale'!AW58,'Physical Effects - Numerical'!$A$3:$B$13,2,FALSE)</f>
        <v>1</v>
      </c>
      <c r="AA57" s="72">
        <f>VLOOKUP('Physical Effects - Rationale'!AY58,'Physical Effects - Numerical'!$A$3:$B$13,2,FALSE)</f>
        <v>1</v>
      </c>
      <c r="AB57" s="72">
        <f>VLOOKUP('Physical Effects - Rationale'!BA58,'Physical Effects - Numerical'!$A$3:$B$13,2,FALSE)</f>
        <v>0</v>
      </c>
      <c r="AC57" s="72">
        <f>VLOOKUP('Physical Effects - Rationale'!BC58,'Physical Effects - Numerical'!$A$3:$B$13,2,FALSE)</f>
        <v>0</v>
      </c>
      <c r="AD57" s="72">
        <f>VLOOKUP('Physical Effects - Rationale'!BE58,'Physical Effects - Numerical'!$A$3:$B$13,2,FALSE)</f>
        <v>0</v>
      </c>
      <c r="AE57" s="72">
        <f>VLOOKUP('Physical Effects - Rationale'!BG58,'Physical Effects - Numerical'!$A$3:$B$13,2,FALSE)</f>
        <v>1</v>
      </c>
      <c r="AF57" s="72">
        <f>VLOOKUP('Physical Effects - Rationale'!BI58,'Physical Effects - Numerical'!$A$3:$B$13,2,FALSE)</f>
        <v>1</v>
      </c>
      <c r="AG57" s="72">
        <f>VLOOKUP('Physical Effects - Rationale'!BK58,'Physical Effects - Numerical'!$A$3:$B$13,2,FALSE)</f>
        <v>1</v>
      </c>
      <c r="AH57" s="72">
        <f>VLOOKUP('Physical Effects - Rationale'!BM58,'Physical Effects - Numerical'!$A$3:$B$13,2,FALSE)</f>
        <v>0</v>
      </c>
      <c r="AI57" s="72">
        <f>VLOOKUP('Physical Effects - Rationale'!BO58,'Physical Effects - Numerical'!$A$3:$B$13,2,FALSE)</f>
        <v>1</v>
      </c>
      <c r="AJ57" s="72">
        <f>VLOOKUP('Physical Effects - Rationale'!BQ58,'Physical Effects - Numerical'!$A$3:$B$13,2,FALSE)</f>
        <v>1</v>
      </c>
      <c r="AK57" s="72">
        <f>VLOOKUP('Physical Effects - Rationale'!BS58,'Physical Effects - Numerical'!$A$3:$B$13,2,FALSE)</f>
        <v>3</v>
      </c>
      <c r="AL57" s="72">
        <f>VLOOKUP('Physical Effects - Rationale'!BU58,'Physical Effects - Numerical'!$A$3:$B$13,2,FALSE)</f>
        <v>1</v>
      </c>
      <c r="AM57" s="72">
        <f>VLOOKUP('Physical Effects - Rationale'!BW58,'Physical Effects - Numerical'!$A$3:$B$13,2,FALSE)</f>
        <v>0</v>
      </c>
      <c r="AN57" s="72">
        <f>VLOOKUP('Physical Effects - Rationale'!BY58,'Physical Effects - Numerical'!$A$3:$B$13,2,FALSE)</f>
        <v>0</v>
      </c>
      <c r="AO57" s="72">
        <f>VLOOKUP('Physical Effects - Rationale'!CA58,'Physical Effects - Numerical'!$A$3:$B$13,2,FALSE)</f>
        <v>3</v>
      </c>
      <c r="AP57" s="72">
        <f>VLOOKUP('Physical Effects - Rationale'!CC58,'Physical Effects - Numerical'!$A$3:$B$13,2,FALSE)</f>
        <v>5</v>
      </c>
      <c r="AQ57" s="72">
        <f>VLOOKUP('Physical Effects - Rationale'!CE58,'Physical Effects - Numerical'!$A$3:$B$13,2,FALSE)</f>
        <v>5</v>
      </c>
      <c r="AR57" s="72">
        <f>VLOOKUP('Physical Effects - Rationale'!CG58,'Physical Effects - Numerical'!$A$3:$B$13,2,FALSE)</f>
        <v>5</v>
      </c>
      <c r="AS57" s="72">
        <f>VLOOKUP('Physical Effects - Rationale'!CI58,'Physical Effects - Numerical'!$A$3:$B$13,2,FALSE)</f>
        <v>2</v>
      </c>
      <c r="AT57" s="72">
        <f>VLOOKUP('Physical Effects - Rationale'!CK58,'Physical Effects - Numerical'!$A$3:$B$13,2,FALSE)</f>
        <v>0</v>
      </c>
      <c r="AU57" s="72">
        <f>VLOOKUP('Physical Effects - Rationale'!CM58,'Physical Effects - Numerical'!$A$3:$B$13,2,FALSE)</f>
        <v>0</v>
      </c>
      <c r="AV57" s="72">
        <f>VLOOKUP('Physical Effects - Rationale'!CO58,'Physical Effects - Numerical'!$A$3:$B$13,2,FALSE)</f>
        <v>2</v>
      </c>
      <c r="AW57" s="72">
        <f>VLOOKUP('Physical Effects - Rationale'!CQ58,'Physical Effects - Numerical'!$A$3:$B$13,2,FALSE)</f>
        <v>1</v>
      </c>
      <c r="AX57" s="72">
        <f>VLOOKUP('Physical Effects - Rationale'!CS58,'Physical Effects - Numerical'!$A$3:$B$13,2,FALSE)</f>
        <v>0</v>
      </c>
      <c r="AY57" s="84">
        <f>VLOOKUP('Physical Effects - Rationale'!CU58,'Physical Effects - Numerical'!$A$3:$B$13,2,FALSE)</f>
        <v>1</v>
      </c>
    </row>
    <row r="58" spans="3:51">
      <c r="C58" s="83" t="s">
        <v>984</v>
      </c>
      <c r="D58" s="75">
        <v>655</v>
      </c>
      <c r="E58" s="73">
        <f>VLOOKUP('Physical Effects - Rationale'!G59,'Physical Effects - Numerical'!$A$3:$B$13,2,FALSE)</f>
        <v>-1</v>
      </c>
      <c r="F58" s="72">
        <f>VLOOKUP('Physical Effects - Rationale'!I59,'Physical Effects - Numerical'!$A$3:$B$13,2,FALSE)</f>
        <v>0</v>
      </c>
      <c r="G58" s="72">
        <f>VLOOKUP('Physical Effects - Rationale'!K59,'Physical Effects - Numerical'!$A$3:$B$13,2,FALSE)</f>
        <v>-1</v>
      </c>
      <c r="H58" s="72">
        <f>VLOOKUP('Physical Effects - Rationale'!M59,'Physical Effects - Numerical'!$A$3:$B$13,2,FALSE)</f>
        <v>-1</v>
      </c>
      <c r="I58" s="72">
        <f>VLOOKUP('Physical Effects - Rationale'!O59,'Physical Effects - Numerical'!$A$3:$B$13,2,FALSE)</f>
        <v>0</v>
      </c>
      <c r="J58" s="72">
        <f>VLOOKUP('Physical Effects - Rationale'!Q59,'Physical Effects - Numerical'!$A$3:$B$13,2,FALSE)</f>
        <v>0</v>
      </c>
      <c r="K58" s="72">
        <f>VLOOKUP('Physical Effects - Rationale'!S59,'Physical Effects - Numerical'!$A$3:$B$13,2,FALSE)</f>
        <v>1</v>
      </c>
      <c r="L58" s="72">
        <f>VLOOKUP('Physical Effects - Rationale'!U59,'Physical Effects - Numerical'!$A$3:$B$13,2,FALSE)</f>
        <v>-1</v>
      </c>
      <c r="M58" s="72">
        <f>VLOOKUP('Physical Effects - Rationale'!W59,'Physical Effects - Numerical'!$A$3:$B$13,2,FALSE)</f>
        <v>0</v>
      </c>
      <c r="N58" s="72">
        <f>VLOOKUP('Physical Effects - Rationale'!Y59,'Physical Effects - Numerical'!$A$3:$B$13,2,FALSE)</f>
        <v>-1</v>
      </c>
      <c r="O58" s="72">
        <f>VLOOKUP('Physical Effects - Rationale'!AA59,'Physical Effects - Numerical'!$A$3:$B$13,2,FALSE)</f>
        <v>-1</v>
      </c>
      <c r="P58" s="72">
        <f>VLOOKUP('Physical Effects - Rationale'!AC59,'Physical Effects - Numerical'!$A$3:$B$13,2,FALSE)</f>
        <v>0</v>
      </c>
      <c r="Q58" s="72">
        <f>VLOOKUP('Physical Effects - Rationale'!AE59,'Physical Effects - Numerical'!$A$3:$B$13,2,FALSE)</f>
        <v>0</v>
      </c>
      <c r="R58" s="72">
        <f>VLOOKUP('Physical Effects - Rationale'!AG59,'Physical Effects - Numerical'!$A$3:$B$13,2,FALSE)</f>
        <v>0</v>
      </c>
      <c r="S58" s="72">
        <f>VLOOKUP('Physical Effects - Rationale'!AI59,'Physical Effects - Numerical'!$A$3:$B$13,2,FALSE)</f>
        <v>0</v>
      </c>
      <c r="T58" s="72">
        <f>VLOOKUP('Physical Effects - Rationale'!AK59,'Physical Effects - Numerical'!$A$3:$B$13,2,FALSE)</f>
        <v>0</v>
      </c>
      <c r="U58" s="72">
        <f>VLOOKUP('Physical Effects - Rationale'!AM59,'Physical Effects - Numerical'!$A$3:$B$13,2,FALSE)</f>
        <v>0</v>
      </c>
      <c r="V58" s="72">
        <f>VLOOKUP('Physical Effects - Rationale'!AO59,'Physical Effects - Numerical'!$A$3:$B$13,2,FALSE)</f>
        <v>0</v>
      </c>
      <c r="W58" s="72">
        <f>VLOOKUP('Physical Effects - Rationale'!AQ59,'Physical Effects - Numerical'!$A$3:$B$13,2,FALSE)</f>
        <v>0</v>
      </c>
      <c r="X58" s="72">
        <f>VLOOKUP('Physical Effects - Rationale'!AS59,'Physical Effects - Numerical'!$A$3:$B$13,2,FALSE)</f>
        <v>1</v>
      </c>
      <c r="Y58" s="72">
        <f>VLOOKUP('Physical Effects - Rationale'!AU59,'Physical Effects - Numerical'!$A$3:$B$13,2,FALSE)</f>
        <v>0</v>
      </c>
      <c r="Z58" s="72">
        <f>VLOOKUP('Physical Effects - Rationale'!AW59,'Physical Effects - Numerical'!$A$3:$B$13,2,FALSE)</f>
        <v>0</v>
      </c>
      <c r="AA58" s="72">
        <f>VLOOKUP('Physical Effects - Rationale'!AY59,'Physical Effects - Numerical'!$A$3:$B$13,2,FALSE)</f>
        <v>0</v>
      </c>
      <c r="AB58" s="72">
        <f>VLOOKUP('Physical Effects - Rationale'!BA59,'Physical Effects - Numerical'!$A$3:$B$13,2,FALSE)</f>
        <v>0</v>
      </c>
      <c r="AC58" s="72">
        <f>VLOOKUP('Physical Effects - Rationale'!BC59,'Physical Effects - Numerical'!$A$3:$B$13,2,FALSE)</f>
        <v>0</v>
      </c>
      <c r="AD58" s="72">
        <f>VLOOKUP('Physical Effects - Rationale'!BE59,'Physical Effects - Numerical'!$A$3:$B$13,2,FALSE)</f>
        <v>0</v>
      </c>
      <c r="AE58" s="72">
        <f>VLOOKUP('Physical Effects - Rationale'!BG59,'Physical Effects - Numerical'!$A$3:$B$13,2,FALSE)</f>
        <v>0</v>
      </c>
      <c r="AF58" s="72">
        <f>VLOOKUP('Physical Effects - Rationale'!BI59,'Physical Effects - Numerical'!$A$3:$B$13,2,FALSE)</f>
        <v>0</v>
      </c>
      <c r="AG58" s="72">
        <f>VLOOKUP('Physical Effects - Rationale'!BK59,'Physical Effects - Numerical'!$A$3:$B$13,2,FALSE)</f>
        <v>0</v>
      </c>
      <c r="AH58" s="72">
        <f>VLOOKUP('Physical Effects - Rationale'!BM59,'Physical Effects - Numerical'!$A$3:$B$13,2,FALSE)</f>
        <v>0</v>
      </c>
      <c r="AI58" s="72">
        <f>VLOOKUP('Physical Effects - Rationale'!BO59,'Physical Effects - Numerical'!$A$3:$B$13,2,FALSE)</f>
        <v>0</v>
      </c>
      <c r="AJ58" s="72">
        <f>VLOOKUP('Physical Effects - Rationale'!BQ59,'Physical Effects - Numerical'!$A$3:$B$13,2,FALSE)</f>
        <v>0</v>
      </c>
      <c r="AK58" s="72">
        <f>VLOOKUP('Physical Effects - Rationale'!BS59,'Physical Effects - Numerical'!$A$3:$B$13,2,FALSE)</f>
        <v>0</v>
      </c>
      <c r="AL58" s="72">
        <f>VLOOKUP('Physical Effects - Rationale'!BU59,'Physical Effects - Numerical'!$A$3:$B$13,2,FALSE)</f>
        <v>0</v>
      </c>
      <c r="AM58" s="72">
        <f>VLOOKUP('Physical Effects - Rationale'!BW59,'Physical Effects - Numerical'!$A$3:$B$13,2,FALSE)</f>
        <v>0</v>
      </c>
      <c r="AN58" s="72">
        <f>VLOOKUP('Physical Effects - Rationale'!BY59,'Physical Effects - Numerical'!$A$3:$B$13,2,FALSE)</f>
        <v>0</v>
      </c>
      <c r="AO58" s="72">
        <f>VLOOKUP('Physical Effects - Rationale'!CA59,'Physical Effects - Numerical'!$A$3:$B$13,2,FALSE)</f>
        <v>1</v>
      </c>
      <c r="AP58" s="72">
        <f>VLOOKUP('Physical Effects - Rationale'!CC59,'Physical Effects - Numerical'!$A$3:$B$13,2,FALSE)</f>
        <v>1</v>
      </c>
      <c r="AQ58" s="72">
        <f>VLOOKUP('Physical Effects - Rationale'!CE59,'Physical Effects - Numerical'!$A$3:$B$13,2,FALSE)</f>
        <v>0</v>
      </c>
      <c r="AR58" s="72">
        <f>VLOOKUP('Physical Effects - Rationale'!CG59,'Physical Effects - Numerical'!$A$3:$B$13,2,FALSE)</f>
        <v>3</v>
      </c>
      <c r="AS58" s="72">
        <f>VLOOKUP('Physical Effects - Rationale'!CI59,'Physical Effects - Numerical'!$A$3:$B$13,2,FALSE)</f>
        <v>1</v>
      </c>
      <c r="AT58" s="72">
        <f>VLOOKUP('Physical Effects - Rationale'!CK59,'Physical Effects - Numerical'!$A$3:$B$13,2,FALSE)</f>
        <v>0</v>
      </c>
      <c r="AU58" s="72">
        <f>VLOOKUP('Physical Effects - Rationale'!CM59,'Physical Effects - Numerical'!$A$3:$B$13,2,FALSE)</f>
        <v>0</v>
      </c>
      <c r="AV58" s="72">
        <f>VLOOKUP('Physical Effects - Rationale'!CO59,'Physical Effects - Numerical'!$A$3:$B$13,2,FALSE)</f>
        <v>0</v>
      </c>
      <c r="AW58" s="72">
        <f>VLOOKUP('Physical Effects - Rationale'!CQ59,'Physical Effects - Numerical'!$A$3:$B$13,2,FALSE)</f>
        <v>1</v>
      </c>
      <c r="AX58" s="72">
        <f>VLOOKUP('Physical Effects - Rationale'!CS59,'Physical Effects - Numerical'!$A$3:$B$13,2,FALSE)</f>
        <v>0</v>
      </c>
      <c r="AY58" s="84">
        <f>VLOOKUP('Physical Effects - Rationale'!CU59,'Physical Effects - Numerical'!$A$3:$B$13,2,FALSE)</f>
        <v>1</v>
      </c>
    </row>
    <row r="59" spans="3:51">
      <c r="C59" s="83" t="s">
        <v>1006</v>
      </c>
      <c r="D59" s="75">
        <v>383</v>
      </c>
      <c r="E59" s="73">
        <f>VLOOKUP('Physical Effects - Rationale'!G60,'Physical Effects - Numerical'!$A$3:$B$13,2,FALSE)</f>
        <v>-1</v>
      </c>
      <c r="F59" s="72">
        <f>VLOOKUP('Physical Effects - Rationale'!I60,'Physical Effects - Numerical'!$A$3:$B$13,2,FALSE)</f>
        <v>-1</v>
      </c>
      <c r="G59" s="72">
        <f>VLOOKUP('Physical Effects - Rationale'!K60,'Physical Effects - Numerical'!$A$3:$B$13,2,FALSE)</f>
        <v>-1</v>
      </c>
      <c r="H59" s="72">
        <f>VLOOKUP('Physical Effects - Rationale'!M60,'Physical Effects - Numerical'!$A$3:$B$13,2,FALSE)</f>
        <v>-1</v>
      </c>
      <c r="I59" s="72">
        <f>VLOOKUP('Physical Effects - Rationale'!O60,'Physical Effects - Numerical'!$A$3:$B$13,2,FALSE)</f>
        <v>0</v>
      </c>
      <c r="J59" s="72">
        <f>VLOOKUP('Physical Effects - Rationale'!Q60,'Physical Effects - Numerical'!$A$3:$B$13,2,FALSE)</f>
        <v>0</v>
      </c>
      <c r="K59" s="72">
        <f>VLOOKUP('Physical Effects - Rationale'!S60,'Physical Effects - Numerical'!$A$3:$B$13,2,FALSE)</f>
        <v>-1</v>
      </c>
      <c r="L59" s="72">
        <f>VLOOKUP('Physical Effects - Rationale'!U60,'Physical Effects - Numerical'!$A$3:$B$13,2,FALSE)</f>
        <v>-3</v>
      </c>
      <c r="M59" s="72">
        <f>VLOOKUP('Physical Effects - Rationale'!W60,'Physical Effects - Numerical'!$A$3:$B$13,2,FALSE)</f>
        <v>0</v>
      </c>
      <c r="N59" s="72">
        <f>VLOOKUP('Physical Effects - Rationale'!Y60,'Physical Effects - Numerical'!$A$3:$B$13,2,FALSE)</f>
        <v>0</v>
      </c>
      <c r="O59" s="72">
        <f>VLOOKUP('Physical Effects - Rationale'!AA60,'Physical Effects - Numerical'!$A$3:$B$13,2,FALSE)</f>
        <v>0</v>
      </c>
      <c r="P59" s="72">
        <f>VLOOKUP('Physical Effects - Rationale'!AC60,'Physical Effects - Numerical'!$A$3:$B$13,2,FALSE)</f>
        <v>0</v>
      </c>
      <c r="Q59" s="72">
        <f>VLOOKUP('Physical Effects - Rationale'!AE60,'Physical Effects - Numerical'!$A$3:$B$13,2,FALSE)</f>
        <v>-1</v>
      </c>
      <c r="R59" s="72">
        <f>VLOOKUP('Physical Effects - Rationale'!AG60,'Physical Effects - Numerical'!$A$3:$B$13,2,FALSE)</f>
        <v>0</v>
      </c>
      <c r="S59" s="72">
        <f>VLOOKUP('Physical Effects - Rationale'!AI60,'Physical Effects - Numerical'!$A$3:$B$13,2,FALSE)</f>
        <v>0</v>
      </c>
      <c r="T59" s="72">
        <f>VLOOKUP('Physical Effects - Rationale'!AK60,'Physical Effects - Numerical'!$A$3:$B$13,2,FALSE)</f>
        <v>0</v>
      </c>
      <c r="U59" s="72">
        <f>VLOOKUP('Physical Effects - Rationale'!AM60,'Physical Effects - Numerical'!$A$3:$B$13,2,FALSE)</f>
        <v>0</v>
      </c>
      <c r="V59" s="72">
        <f>VLOOKUP('Physical Effects - Rationale'!AO60,'Physical Effects - Numerical'!$A$3:$B$13,2,FALSE)</f>
        <v>0</v>
      </c>
      <c r="W59" s="72">
        <f>VLOOKUP('Physical Effects - Rationale'!AQ60,'Physical Effects - Numerical'!$A$3:$B$13,2,FALSE)</f>
        <v>0</v>
      </c>
      <c r="X59" s="72">
        <f>VLOOKUP('Physical Effects - Rationale'!AS60,'Physical Effects - Numerical'!$A$3:$B$13,2,FALSE)</f>
        <v>0</v>
      </c>
      <c r="Y59" s="72">
        <f>VLOOKUP('Physical Effects - Rationale'!AU60,'Physical Effects - Numerical'!$A$3:$B$13,2,FALSE)</f>
        <v>0</v>
      </c>
      <c r="Z59" s="72">
        <f>VLOOKUP('Physical Effects - Rationale'!AW60,'Physical Effects - Numerical'!$A$3:$B$13,2,FALSE)</f>
        <v>0</v>
      </c>
      <c r="AA59" s="72">
        <f>VLOOKUP('Physical Effects - Rationale'!AY60,'Physical Effects - Numerical'!$A$3:$B$13,2,FALSE)</f>
        <v>0</v>
      </c>
      <c r="AB59" s="72">
        <f>VLOOKUP('Physical Effects - Rationale'!BA60,'Physical Effects - Numerical'!$A$3:$B$13,2,FALSE)</f>
        <v>-1</v>
      </c>
      <c r="AC59" s="72">
        <f>VLOOKUP('Physical Effects - Rationale'!BC60,'Physical Effects - Numerical'!$A$3:$B$13,2,FALSE)</f>
        <v>-1</v>
      </c>
      <c r="AD59" s="72">
        <f>VLOOKUP('Physical Effects - Rationale'!BE60,'Physical Effects - Numerical'!$A$3:$B$13,2,FALSE)</f>
        <v>-1</v>
      </c>
      <c r="AE59" s="72">
        <f>VLOOKUP('Physical Effects - Rationale'!BG60,'Physical Effects - Numerical'!$A$3:$B$13,2,FALSE)</f>
        <v>0</v>
      </c>
      <c r="AF59" s="72">
        <f>VLOOKUP('Physical Effects - Rationale'!BI60,'Physical Effects - Numerical'!$A$3:$B$13,2,FALSE)</f>
        <v>0</v>
      </c>
      <c r="AG59" s="72">
        <f>VLOOKUP('Physical Effects - Rationale'!BK60,'Physical Effects - Numerical'!$A$3:$B$13,2,FALSE)</f>
        <v>0</v>
      </c>
      <c r="AH59" s="72">
        <f>VLOOKUP('Physical Effects - Rationale'!BM60,'Physical Effects - Numerical'!$A$3:$B$13,2,FALSE)</f>
        <v>0</v>
      </c>
      <c r="AI59" s="72">
        <f>VLOOKUP('Physical Effects - Rationale'!BO60,'Physical Effects - Numerical'!$A$3:$B$13,2,FALSE)</f>
        <v>0</v>
      </c>
      <c r="AJ59" s="72">
        <f>VLOOKUP('Physical Effects - Rationale'!BQ60,'Physical Effects - Numerical'!$A$3:$B$13,2,FALSE)</f>
        <v>1</v>
      </c>
      <c r="AK59" s="72">
        <f>VLOOKUP('Physical Effects - Rationale'!BS60,'Physical Effects - Numerical'!$A$3:$B$13,2,FALSE)</f>
        <v>1</v>
      </c>
      <c r="AL59" s="72">
        <f>VLOOKUP('Physical Effects - Rationale'!BU60,'Physical Effects - Numerical'!$A$3:$B$13,2,FALSE)</f>
        <v>1</v>
      </c>
      <c r="AM59" s="72">
        <f>VLOOKUP('Physical Effects - Rationale'!BW60,'Physical Effects - Numerical'!$A$3:$B$13,2,FALSE)</f>
        <v>0</v>
      </c>
      <c r="AN59" s="72">
        <f>VLOOKUP('Physical Effects - Rationale'!BY60,'Physical Effects - Numerical'!$A$3:$B$13,2,FALSE)</f>
        <v>1</v>
      </c>
      <c r="AO59" s="72">
        <f>VLOOKUP('Physical Effects - Rationale'!CA60,'Physical Effects - Numerical'!$A$3:$B$13,2,FALSE)</f>
        <v>-1</v>
      </c>
      <c r="AP59" s="72">
        <f>VLOOKUP('Physical Effects - Rationale'!CC60,'Physical Effects - Numerical'!$A$3:$B$13,2,FALSE)</f>
        <v>1</v>
      </c>
      <c r="AQ59" s="72">
        <f>VLOOKUP('Physical Effects - Rationale'!CE60,'Physical Effects - Numerical'!$A$3:$B$13,2,FALSE)</f>
        <v>0</v>
      </c>
      <c r="AR59" s="72">
        <f>VLOOKUP('Physical Effects - Rationale'!CG60,'Physical Effects - Numerical'!$A$3:$B$13,2,FALSE)</f>
        <v>5</v>
      </c>
      <c r="AS59" s="72">
        <f>VLOOKUP('Physical Effects - Rationale'!CI60,'Physical Effects - Numerical'!$A$3:$B$13,2,FALSE)</f>
        <v>1</v>
      </c>
      <c r="AT59" s="72">
        <f>VLOOKUP('Physical Effects - Rationale'!CK60,'Physical Effects - Numerical'!$A$3:$B$13,2,FALSE)</f>
        <v>-1</v>
      </c>
      <c r="AU59" s="72">
        <f>VLOOKUP('Physical Effects - Rationale'!CM60,'Physical Effects - Numerical'!$A$3:$B$13,2,FALSE)</f>
        <v>0</v>
      </c>
      <c r="AV59" s="72">
        <f>VLOOKUP('Physical Effects - Rationale'!CO60,'Physical Effects - Numerical'!$A$3:$B$13,2,FALSE)</f>
        <v>0</v>
      </c>
      <c r="AW59" s="72">
        <f>VLOOKUP('Physical Effects - Rationale'!CQ60,'Physical Effects - Numerical'!$A$3:$B$13,2,FALSE)</f>
        <v>-1</v>
      </c>
      <c r="AX59" s="72">
        <f>VLOOKUP('Physical Effects - Rationale'!CS60,'Physical Effects - Numerical'!$A$3:$B$13,2,FALSE)</f>
        <v>0</v>
      </c>
      <c r="AY59" s="84">
        <f>VLOOKUP('Physical Effects - Rationale'!CU60,'Physical Effects - Numerical'!$A$3:$B$13,2,FALSE)</f>
        <v>1</v>
      </c>
    </row>
    <row r="60" spans="3:51">
      <c r="C60" s="83" t="s">
        <v>1022</v>
      </c>
      <c r="D60" s="75">
        <v>410</v>
      </c>
      <c r="E60" s="73">
        <f>VLOOKUP('Physical Effects - Rationale'!G61,'Physical Effects - Numerical'!$A$3:$B$13,2,FALSE)</f>
        <v>0</v>
      </c>
      <c r="F60" s="72">
        <f>VLOOKUP('Physical Effects - Rationale'!I61,'Physical Effects - Numerical'!$A$3:$B$13,2,FALSE)</f>
        <v>0</v>
      </c>
      <c r="G60" s="72">
        <f>VLOOKUP('Physical Effects - Rationale'!K61,'Physical Effects - Numerical'!$A$3:$B$13,2,FALSE)</f>
        <v>0</v>
      </c>
      <c r="H60" s="72">
        <f>VLOOKUP('Physical Effects - Rationale'!M61,'Physical Effects - Numerical'!$A$3:$B$13,2,FALSE)</f>
        <v>2</v>
      </c>
      <c r="I60" s="72">
        <f>VLOOKUP('Physical Effects - Rationale'!O61,'Physical Effects - Numerical'!$A$3:$B$13,2,FALSE)</f>
        <v>2</v>
      </c>
      <c r="J60" s="72">
        <f>VLOOKUP('Physical Effects - Rationale'!Q61,'Physical Effects - Numerical'!$A$3:$B$13,2,FALSE)</f>
        <v>0</v>
      </c>
      <c r="K60" s="72">
        <f>VLOOKUP('Physical Effects - Rationale'!S61,'Physical Effects - Numerical'!$A$3:$B$13,2,FALSE)</f>
        <v>0</v>
      </c>
      <c r="L60" s="72">
        <f>VLOOKUP('Physical Effects - Rationale'!U61,'Physical Effects - Numerical'!$A$3:$B$13,2,FALSE)</f>
        <v>0</v>
      </c>
      <c r="M60" s="72">
        <f>VLOOKUP('Physical Effects - Rationale'!W61,'Physical Effects - Numerical'!$A$3:$B$13,2,FALSE)</f>
        <v>0</v>
      </c>
      <c r="N60" s="72">
        <f>VLOOKUP('Physical Effects - Rationale'!Y61,'Physical Effects - Numerical'!$A$3:$B$13,2,FALSE)</f>
        <v>2</v>
      </c>
      <c r="O60" s="72">
        <f>VLOOKUP('Physical Effects - Rationale'!AA61,'Physical Effects - Numerical'!$A$3:$B$13,2,FALSE)</f>
        <v>2</v>
      </c>
      <c r="P60" s="72">
        <f>VLOOKUP('Physical Effects - Rationale'!AC61,'Physical Effects - Numerical'!$A$3:$B$13,2,FALSE)</f>
        <v>2</v>
      </c>
      <c r="Q60" s="72">
        <f>VLOOKUP('Physical Effects - Rationale'!AE61,'Physical Effects - Numerical'!$A$3:$B$13,2,FALSE)</f>
        <v>0</v>
      </c>
      <c r="R60" s="72">
        <f>VLOOKUP('Physical Effects - Rationale'!AG61,'Physical Effects - Numerical'!$A$3:$B$13,2,FALSE)</f>
        <v>0</v>
      </c>
      <c r="S60" s="72">
        <f>VLOOKUP('Physical Effects - Rationale'!AI61,'Physical Effects - Numerical'!$A$3:$B$13,2,FALSE)</f>
        <v>0</v>
      </c>
      <c r="T60" s="72">
        <f>VLOOKUP('Physical Effects - Rationale'!AK61,'Physical Effects - Numerical'!$A$3:$B$13,2,FALSE)</f>
        <v>0</v>
      </c>
      <c r="U60" s="72">
        <f>VLOOKUP('Physical Effects - Rationale'!AM61,'Physical Effects - Numerical'!$A$3:$B$13,2,FALSE)</f>
        <v>0</v>
      </c>
      <c r="V60" s="72">
        <f>VLOOKUP('Physical Effects - Rationale'!AO61,'Physical Effects - Numerical'!$A$3:$B$13,2,FALSE)</f>
        <v>0</v>
      </c>
      <c r="W60" s="72">
        <f>VLOOKUP('Physical Effects - Rationale'!AQ61,'Physical Effects - Numerical'!$A$3:$B$13,2,FALSE)</f>
        <v>0</v>
      </c>
      <c r="X60" s="72">
        <f>VLOOKUP('Physical Effects - Rationale'!AS61,'Physical Effects - Numerical'!$A$3:$B$13,2,FALSE)</f>
        <v>0</v>
      </c>
      <c r="Y60" s="72">
        <f>VLOOKUP('Physical Effects - Rationale'!AU61,'Physical Effects - Numerical'!$A$3:$B$13,2,FALSE)</f>
        <v>0</v>
      </c>
      <c r="Z60" s="72">
        <f>VLOOKUP('Physical Effects - Rationale'!AW61,'Physical Effects - Numerical'!$A$3:$B$13,2,FALSE)</f>
        <v>0</v>
      </c>
      <c r="AA60" s="72">
        <f>VLOOKUP('Physical Effects - Rationale'!AY61,'Physical Effects - Numerical'!$A$3:$B$13,2,FALSE)</f>
        <v>0</v>
      </c>
      <c r="AB60" s="72">
        <f>VLOOKUP('Physical Effects - Rationale'!BA61,'Physical Effects - Numerical'!$A$3:$B$13,2,FALSE)</f>
        <v>2</v>
      </c>
      <c r="AC60" s="72">
        <f>VLOOKUP('Physical Effects - Rationale'!BC61,'Physical Effects - Numerical'!$A$3:$B$13,2,FALSE)</f>
        <v>0</v>
      </c>
      <c r="AD60" s="72">
        <f>VLOOKUP('Physical Effects - Rationale'!BE61,'Physical Effects - Numerical'!$A$3:$B$13,2,FALSE)</f>
        <v>0</v>
      </c>
      <c r="AE60" s="72">
        <f>VLOOKUP('Physical Effects - Rationale'!BG61,'Physical Effects - Numerical'!$A$3:$B$13,2,FALSE)</f>
        <v>0</v>
      </c>
      <c r="AF60" s="72">
        <f>VLOOKUP('Physical Effects - Rationale'!BI61,'Physical Effects - Numerical'!$A$3:$B$13,2,FALSE)</f>
        <v>0</v>
      </c>
      <c r="AG60" s="72">
        <f>VLOOKUP('Physical Effects - Rationale'!BK61,'Physical Effects - Numerical'!$A$3:$B$13,2,FALSE)</f>
        <v>0</v>
      </c>
      <c r="AH60" s="72">
        <f>VLOOKUP('Physical Effects - Rationale'!BM61,'Physical Effects - Numerical'!$A$3:$B$13,2,FALSE)</f>
        <v>0</v>
      </c>
      <c r="AI60" s="72">
        <f>VLOOKUP('Physical Effects - Rationale'!BO61,'Physical Effects - Numerical'!$A$3:$B$13,2,FALSE)</f>
        <v>0</v>
      </c>
      <c r="AJ60" s="72">
        <f>VLOOKUP('Physical Effects - Rationale'!BQ61,'Physical Effects - Numerical'!$A$3:$B$13,2,FALSE)</f>
        <v>0</v>
      </c>
      <c r="AK60" s="72">
        <f>VLOOKUP('Physical Effects - Rationale'!BS61,'Physical Effects - Numerical'!$A$3:$B$13,2,FALSE)</f>
        <v>0</v>
      </c>
      <c r="AL60" s="72">
        <f>VLOOKUP('Physical Effects - Rationale'!BU61,'Physical Effects - Numerical'!$A$3:$B$13,2,FALSE)</f>
        <v>0</v>
      </c>
      <c r="AM60" s="72">
        <f>VLOOKUP('Physical Effects - Rationale'!BW61,'Physical Effects - Numerical'!$A$3:$B$13,2,FALSE)</f>
        <v>0</v>
      </c>
      <c r="AN60" s="72">
        <f>VLOOKUP('Physical Effects - Rationale'!BY61,'Physical Effects - Numerical'!$A$3:$B$13,2,FALSE)</f>
        <v>0</v>
      </c>
      <c r="AO60" s="72">
        <f>VLOOKUP('Physical Effects - Rationale'!CA61,'Physical Effects - Numerical'!$A$3:$B$13,2,FALSE)</f>
        <v>0</v>
      </c>
      <c r="AP60" s="72">
        <f>VLOOKUP('Physical Effects - Rationale'!CC61,'Physical Effects - Numerical'!$A$3:$B$13,2,FALSE)</f>
        <v>0</v>
      </c>
      <c r="AQ60" s="72">
        <f>VLOOKUP('Physical Effects - Rationale'!CE61,'Physical Effects - Numerical'!$A$3:$B$13,2,FALSE)</f>
        <v>0</v>
      </c>
      <c r="AR60" s="72">
        <f>VLOOKUP('Physical Effects - Rationale'!CG61,'Physical Effects - Numerical'!$A$3:$B$13,2,FALSE)</f>
        <v>0</v>
      </c>
      <c r="AS60" s="72">
        <f>VLOOKUP('Physical Effects - Rationale'!CI61,'Physical Effects - Numerical'!$A$3:$B$13,2,FALSE)</f>
        <v>0</v>
      </c>
      <c r="AT60" s="72">
        <f>VLOOKUP('Physical Effects - Rationale'!CK61,'Physical Effects - Numerical'!$A$3:$B$13,2,FALSE)</f>
        <v>0</v>
      </c>
      <c r="AU60" s="72">
        <f>VLOOKUP('Physical Effects - Rationale'!CM61,'Physical Effects - Numerical'!$A$3:$B$13,2,FALSE)</f>
        <v>0</v>
      </c>
      <c r="AV60" s="72">
        <f>VLOOKUP('Physical Effects - Rationale'!CO61,'Physical Effects - Numerical'!$A$3:$B$13,2,FALSE)</f>
        <v>1</v>
      </c>
      <c r="AW60" s="72">
        <f>VLOOKUP('Physical Effects - Rationale'!CQ61,'Physical Effects - Numerical'!$A$3:$B$13,2,FALSE)</f>
        <v>1</v>
      </c>
      <c r="AX60" s="72">
        <f>VLOOKUP('Physical Effects - Rationale'!CS61,'Physical Effects - Numerical'!$A$3:$B$13,2,FALSE)</f>
        <v>0</v>
      </c>
      <c r="AY60" s="84">
        <f>VLOOKUP('Physical Effects - Rationale'!CU61,'Physical Effects - Numerical'!$A$3:$B$13,2,FALSE)</f>
        <v>0</v>
      </c>
    </row>
    <row r="61" spans="3:51">
      <c r="C61" s="83" t="s">
        <v>1031</v>
      </c>
      <c r="D61" s="75">
        <v>412</v>
      </c>
      <c r="E61" s="73">
        <f>VLOOKUP('Physical Effects - Rationale'!G62,'Physical Effects - Numerical'!$A$3:$B$13,2,FALSE)</f>
        <v>0</v>
      </c>
      <c r="F61" s="72">
        <f>VLOOKUP('Physical Effects - Rationale'!I62,'Physical Effects - Numerical'!$A$3:$B$13,2,FALSE)</f>
        <v>0</v>
      </c>
      <c r="G61" s="72">
        <f>VLOOKUP('Physical Effects - Rationale'!K62,'Physical Effects - Numerical'!$A$3:$B$13,2,FALSE)</f>
        <v>5</v>
      </c>
      <c r="H61" s="72">
        <f>VLOOKUP('Physical Effects - Rationale'!M62,'Physical Effects - Numerical'!$A$3:$B$13,2,FALSE)</f>
        <v>4</v>
      </c>
      <c r="I61" s="72">
        <f>VLOOKUP('Physical Effects - Rationale'!O62,'Physical Effects - Numerical'!$A$3:$B$13,2,FALSE)</f>
        <v>1</v>
      </c>
      <c r="J61" s="72">
        <f>VLOOKUP('Physical Effects - Rationale'!Q62,'Physical Effects - Numerical'!$A$3:$B$13,2,FALSE)</f>
        <v>0</v>
      </c>
      <c r="K61" s="72">
        <f>VLOOKUP('Physical Effects - Rationale'!S62,'Physical Effects - Numerical'!$A$3:$B$13,2,FALSE)</f>
        <v>0</v>
      </c>
      <c r="L61" s="72">
        <f>VLOOKUP('Physical Effects - Rationale'!U62,'Physical Effects - Numerical'!$A$3:$B$13,2,FALSE)</f>
        <v>3</v>
      </c>
      <c r="M61" s="72">
        <f>VLOOKUP('Physical Effects - Rationale'!W62,'Physical Effects - Numerical'!$A$3:$B$13,2,FALSE)</f>
        <v>-1</v>
      </c>
      <c r="N61" s="72">
        <f>VLOOKUP('Physical Effects - Rationale'!Y62,'Physical Effects - Numerical'!$A$3:$B$13,2,FALSE)</f>
        <v>2</v>
      </c>
      <c r="O61" s="72">
        <f>VLOOKUP('Physical Effects - Rationale'!AA62,'Physical Effects - Numerical'!$A$3:$B$13,2,FALSE)</f>
        <v>3</v>
      </c>
      <c r="P61" s="72">
        <f>VLOOKUP('Physical Effects - Rationale'!AC62,'Physical Effects - Numerical'!$A$3:$B$13,2,FALSE)</f>
        <v>3</v>
      </c>
      <c r="Q61" s="72">
        <f>VLOOKUP('Physical Effects - Rationale'!AE62,'Physical Effects - Numerical'!$A$3:$B$13,2,FALSE)</f>
        <v>2</v>
      </c>
      <c r="R61" s="72">
        <f>VLOOKUP('Physical Effects - Rationale'!AG62,'Physical Effects - Numerical'!$A$3:$B$13,2,FALSE)</f>
        <v>0</v>
      </c>
      <c r="S61" s="72">
        <f>VLOOKUP('Physical Effects - Rationale'!AI62,'Physical Effects - Numerical'!$A$3:$B$13,2,FALSE)</f>
        <v>0</v>
      </c>
      <c r="T61" s="72">
        <f>VLOOKUP('Physical Effects - Rationale'!AK62,'Physical Effects - Numerical'!$A$3:$B$13,2,FALSE)</f>
        <v>0</v>
      </c>
      <c r="U61" s="72">
        <f>VLOOKUP('Physical Effects - Rationale'!AM62,'Physical Effects - Numerical'!$A$3:$B$13,2,FALSE)</f>
        <v>1</v>
      </c>
      <c r="V61" s="72">
        <f>VLOOKUP('Physical Effects - Rationale'!AO62,'Physical Effects - Numerical'!$A$3:$B$13,2,FALSE)</f>
        <v>-1</v>
      </c>
      <c r="W61" s="72">
        <f>VLOOKUP('Physical Effects - Rationale'!AQ62,'Physical Effects - Numerical'!$A$3:$B$13,2,FALSE)</f>
        <v>0</v>
      </c>
      <c r="X61" s="72">
        <f>VLOOKUP('Physical Effects - Rationale'!AS62,'Physical Effects - Numerical'!$A$3:$B$13,2,FALSE)</f>
        <v>2</v>
      </c>
      <c r="Y61" s="72">
        <f>VLOOKUP('Physical Effects - Rationale'!AU62,'Physical Effects - Numerical'!$A$3:$B$13,2,FALSE)</f>
        <v>0</v>
      </c>
      <c r="Z61" s="72">
        <f>VLOOKUP('Physical Effects - Rationale'!AW62,'Physical Effects - Numerical'!$A$3:$B$13,2,FALSE)</f>
        <v>1</v>
      </c>
      <c r="AA61" s="72">
        <f>VLOOKUP('Physical Effects - Rationale'!AY62,'Physical Effects - Numerical'!$A$3:$B$13,2,FALSE)</f>
        <v>0</v>
      </c>
      <c r="AB61" s="72">
        <f>VLOOKUP('Physical Effects - Rationale'!BA62,'Physical Effects - Numerical'!$A$3:$B$13,2,FALSE)</f>
        <v>5</v>
      </c>
      <c r="AC61" s="72">
        <f>VLOOKUP('Physical Effects - Rationale'!BC62,'Physical Effects - Numerical'!$A$3:$B$13,2,FALSE)</f>
        <v>2</v>
      </c>
      <c r="AD61" s="72">
        <f>VLOOKUP('Physical Effects - Rationale'!BE62,'Physical Effects - Numerical'!$A$3:$B$13,2,FALSE)</f>
        <v>0</v>
      </c>
      <c r="AE61" s="72">
        <f>VLOOKUP('Physical Effects - Rationale'!BG62,'Physical Effects - Numerical'!$A$3:$B$13,2,FALSE)</f>
        <v>1</v>
      </c>
      <c r="AF61" s="72">
        <f>VLOOKUP('Physical Effects - Rationale'!BI62,'Physical Effects - Numerical'!$A$3:$B$13,2,FALSE)</f>
        <v>0</v>
      </c>
      <c r="AG61" s="72">
        <f>VLOOKUP('Physical Effects - Rationale'!BK62,'Physical Effects - Numerical'!$A$3:$B$13,2,FALSE)</f>
        <v>0</v>
      </c>
      <c r="AH61" s="72">
        <f>VLOOKUP('Physical Effects - Rationale'!BM62,'Physical Effects - Numerical'!$A$3:$B$13,2,FALSE)</f>
        <v>0</v>
      </c>
      <c r="AI61" s="72">
        <f>VLOOKUP('Physical Effects - Rationale'!BO62,'Physical Effects - Numerical'!$A$3:$B$13,2,FALSE)</f>
        <v>0</v>
      </c>
      <c r="AJ61" s="72">
        <f>VLOOKUP('Physical Effects - Rationale'!BQ62,'Physical Effects - Numerical'!$A$3:$B$13,2,FALSE)</f>
        <v>0</v>
      </c>
      <c r="AK61" s="72">
        <f>VLOOKUP('Physical Effects - Rationale'!BS62,'Physical Effects - Numerical'!$A$3:$B$13,2,FALSE)</f>
        <v>1</v>
      </c>
      <c r="AL61" s="72">
        <f>VLOOKUP('Physical Effects - Rationale'!BU62,'Physical Effects - Numerical'!$A$3:$B$13,2,FALSE)</f>
        <v>0</v>
      </c>
      <c r="AM61" s="72">
        <f>VLOOKUP('Physical Effects - Rationale'!BW62,'Physical Effects - Numerical'!$A$3:$B$13,2,FALSE)</f>
        <v>0</v>
      </c>
      <c r="AN61" s="72">
        <f>VLOOKUP('Physical Effects - Rationale'!BY62,'Physical Effects - Numerical'!$A$3:$B$13,2,FALSE)</f>
        <v>0</v>
      </c>
      <c r="AO61" s="72">
        <f>VLOOKUP('Physical Effects - Rationale'!CA62,'Physical Effects - Numerical'!$A$3:$B$13,2,FALSE)</f>
        <v>4</v>
      </c>
      <c r="AP61" s="72">
        <f>VLOOKUP('Physical Effects - Rationale'!CC62,'Physical Effects - Numerical'!$A$3:$B$13,2,FALSE)</f>
        <v>5</v>
      </c>
      <c r="AQ61" s="72">
        <f>VLOOKUP('Physical Effects - Rationale'!CE62,'Physical Effects - Numerical'!$A$3:$B$13,2,FALSE)</f>
        <v>4</v>
      </c>
      <c r="AR61" s="72">
        <f>VLOOKUP('Physical Effects - Rationale'!CG62,'Physical Effects - Numerical'!$A$3:$B$13,2,FALSE)</f>
        <v>0</v>
      </c>
      <c r="AS61" s="72">
        <f>VLOOKUP('Physical Effects - Rationale'!CI62,'Physical Effects - Numerical'!$A$3:$B$13,2,FALSE)</f>
        <v>1</v>
      </c>
      <c r="AT61" s="72">
        <f>VLOOKUP('Physical Effects - Rationale'!CK62,'Physical Effects - Numerical'!$A$3:$B$13,2,FALSE)</f>
        <v>0</v>
      </c>
      <c r="AU61" s="72">
        <f>VLOOKUP('Physical Effects - Rationale'!CM62,'Physical Effects - Numerical'!$A$3:$B$13,2,FALSE)</f>
        <v>0</v>
      </c>
      <c r="AV61" s="72">
        <f>VLOOKUP('Physical Effects - Rationale'!CO62,'Physical Effects - Numerical'!$A$3:$B$13,2,FALSE)</f>
        <v>1</v>
      </c>
      <c r="AW61" s="72">
        <f>VLOOKUP('Physical Effects - Rationale'!CQ62,'Physical Effects - Numerical'!$A$3:$B$13,2,FALSE)</f>
        <v>2</v>
      </c>
      <c r="AX61" s="72">
        <f>VLOOKUP('Physical Effects - Rationale'!CS62,'Physical Effects - Numerical'!$A$3:$B$13,2,FALSE)</f>
        <v>0</v>
      </c>
      <c r="AY61" s="84">
        <f>VLOOKUP('Physical Effects - Rationale'!CU62,'Physical Effects - Numerical'!$A$3:$B$13,2,FALSE)</f>
        <v>-3</v>
      </c>
    </row>
    <row r="62" spans="3:51">
      <c r="C62" s="83" t="s">
        <v>1059</v>
      </c>
      <c r="D62" s="75">
        <v>548</v>
      </c>
      <c r="E62" s="73">
        <f>VLOOKUP('Physical Effects - Rationale'!G63,'Physical Effects - Numerical'!$A$3:$B$13,2,FALSE)</f>
        <v>3</v>
      </c>
      <c r="F62" s="72">
        <f>VLOOKUP('Physical Effects - Rationale'!I63,'Physical Effects - Numerical'!$A$3:$B$13,2,FALSE)</f>
        <v>2</v>
      </c>
      <c r="G62" s="72">
        <f>VLOOKUP('Physical Effects - Rationale'!K63,'Physical Effects - Numerical'!$A$3:$B$13,2,FALSE)</f>
        <v>0</v>
      </c>
      <c r="H62" s="72">
        <f>VLOOKUP('Physical Effects - Rationale'!M63,'Physical Effects - Numerical'!$A$3:$B$13,2,FALSE)</f>
        <v>0</v>
      </c>
      <c r="I62" s="72">
        <f>VLOOKUP('Physical Effects - Rationale'!O63,'Physical Effects - Numerical'!$A$3:$B$13,2,FALSE)</f>
        <v>0</v>
      </c>
      <c r="J62" s="72">
        <f>VLOOKUP('Physical Effects - Rationale'!Q63,'Physical Effects - Numerical'!$A$3:$B$13,2,FALSE)</f>
        <v>0</v>
      </c>
      <c r="K62" s="72">
        <f>VLOOKUP('Physical Effects - Rationale'!S63,'Physical Effects - Numerical'!$A$3:$B$13,2,FALSE)</f>
        <v>4</v>
      </c>
      <c r="L62" s="72">
        <f>VLOOKUP('Physical Effects - Rationale'!U63,'Physical Effects - Numerical'!$A$3:$B$13,2,FALSE)</f>
        <v>3</v>
      </c>
      <c r="M62" s="72">
        <f>VLOOKUP('Physical Effects - Rationale'!W63,'Physical Effects - Numerical'!$A$3:$B$13,2,FALSE)</f>
        <v>0</v>
      </c>
      <c r="N62" s="72">
        <f>VLOOKUP('Physical Effects - Rationale'!Y63,'Physical Effects - Numerical'!$A$3:$B$13,2,FALSE)</f>
        <v>0</v>
      </c>
      <c r="O62" s="72">
        <f>VLOOKUP('Physical Effects - Rationale'!AA63,'Physical Effects - Numerical'!$A$3:$B$13,2,FALSE)</f>
        <v>0</v>
      </c>
      <c r="P62" s="72">
        <f>VLOOKUP('Physical Effects - Rationale'!AC63,'Physical Effects - Numerical'!$A$3:$B$13,2,FALSE)</f>
        <v>2</v>
      </c>
      <c r="Q62" s="72">
        <f>VLOOKUP('Physical Effects - Rationale'!AE63,'Physical Effects - Numerical'!$A$3:$B$13,2,FALSE)</f>
        <v>0</v>
      </c>
      <c r="R62" s="72">
        <f>VLOOKUP('Physical Effects - Rationale'!AG63,'Physical Effects - Numerical'!$A$3:$B$13,2,FALSE)</f>
        <v>0</v>
      </c>
      <c r="S62" s="72">
        <f>VLOOKUP('Physical Effects - Rationale'!AI63,'Physical Effects - Numerical'!$A$3:$B$13,2,FALSE)</f>
        <v>0</v>
      </c>
      <c r="T62" s="72">
        <f>VLOOKUP('Physical Effects - Rationale'!AK63,'Physical Effects - Numerical'!$A$3:$B$13,2,FALSE)</f>
        <v>2</v>
      </c>
      <c r="U62" s="72">
        <f>VLOOKUP('Physical Effects - Rationale'!AM63,'Physical Effects - Numerical'!$A$3:$B$13,2,FALSE)</f>
        <v>2</v>
      </c>
      <c r="V62" s="72">
        <f>VLOOKUP('Physical Effects - Rationale'!AO63,'Physical Effects - Numerical'!$A$3:$B$13,2,FALSE)</f>
        <v>0</v>
      </c>
      <c r="W62" s="72">
        <f>VLOOKUP('Physical Effects - Rationale'!AQ63,'Physical Effects - Numerical'!$A$3:$B$13,2,FALSE)</f>
        <v>0</v>
      </c>
      <c r="X62" s="72">
        <f>VLOOKUP('Physical Effects - Rationale'!AS63,'Physical Effects - Numerical'!$A$3:$B$13,2,FALSE)</f>
        <v>3</v>
      </c>
      <c r="Y62" s="72">
        <f>VLOOKUP('Physical Effects - Rationale'!AU63,'Physical Effects - Numerical'!$A$3:$B$13,2,FALSE)</f>
        <v>0</v>
      </c>
      <c r="Z62" s="72">
        <f>VLOOKUP('Physical Effects - Rationale'!AW63,'Physical Effects - Numerical'!$A$3:$B$13,2,FALSE)</f>
        <v>1</v>
      </c>
      <c r="AA62" s="72">
        <f>VLOOKUP('Physical Effects - Rationale'!AY63,'Physical Effects - Numerical'!$A$3:$B$13,2,FALSE)</f>
        <v>0</v>
      </c>
      <c r="AB62" s="72">
        <f>VLOOKUP('Physical Effects - Rationale'!BA63,'Physical Effects - Numerical'!$A$3:$B$13,2,FALSE)</f>
        <v>4</v>
      </c>
      <c r="AC62" s="72">
        <f>VLOOKUP('Physical Effects - Rationale'!BC63,'Physical Effects - Numerical'!$A$3:$B$13,2,FALSE)</f>
        <v>0</v>
      </c>
      <c r="AD62" s="72">
        <f>VLOOKUP('Physical Effects - Rationale'!BE63,'Physical Effects - Numerical'!$A$3:$B$13,2,FALSE)</f>
        <v>0</v>
      </c>
      <c r="AE62" s="72">
        <f>VLOOKUP('Physical Effects - Rationale'!BG63,'Physical Effects - Numerical'!$A$3:$B$13,2,FALSE)</f>
        <v>0</v>
      </c>
      <c r="AF62" s="72">
        <f>VLOOKUP('Physical Effects - Rationale'!BI63,'Physical Effects - Numerical'!$A$3:$B$13,2,FALSE)</f>
        <v>0</v>
      </c>
      <c r="AG62" s="72">
        <f>VLOOKUP('Physical Effects - Rationale'!BK63,'Physical Effects - Numerical'!$A$3:$B$13,2,FALSE)</f>
        <v>0</v>
      </c>
      <c r="AH62" s="72">
        <f>VLOOKUP('Physical Effects - Rationale'!BM63,'Physical Effects - Numerical'!$A$3:$B$13,2,FALSE)</f>
        <v>0</v>
      </c>
      <c r="AI62" s="72">
        <f>VLOOKUP('Physical Effects - Rationale'!BO63,'Physical Effects - Numerical'!$A$3:$B$13,2,FALSE)</f>
        <v>0</v>
      </c>
      <c r="AJ62" s="72">
        <f>VLOOKUP('Physical Effects - Rationale'!BQ63,'Physical Effects - Numerical'!$A$3:$B$13,2,FALSE)</f>
        <v>1</v>
      </c>
      <c r="AK62" s="72">
        <f>VLOOKUP('Physical Effects - Rationale'!BS63,'Physical Effects - Numerical'!$A$3:$B$13,2,FALSE)</f>
        <v>2</v>
      </c>
      <c r="AL62" s="72">
        <f>VLOOKUP('Physical Effects - Rationale'!BU63,'Physical Effects - Numerical'!$A$3:$B$13,2,FALSE)</f>
        <v>0</v>
      </c>
      <c r="AM62" s="72">
        <f>VLOOKUP('Physical Effects - Rationale'!BW63,'Physical Effects - Numerical'!$A$3:$B$13,2,FALSE)</f>
        <v>0</v>
      </c>
      <c r="AN62" s="72">
        <f>VLOOKUP('Physical Effects - Rationale'!BY63,'Physical Effects - Numerical'!$A$3:$B$13,2,FALSE)</f>
        <v>0</v>
      </c>
      <c r="AO62" s="72">
        <f>VLOOKUP('Physical Effects - Rationale'!CA63,'Physical Effects - Numerical'!$A$3:$B$13,2,FALSE)</f>
        <v>-1</v>
      </c>
      <c r="AP62" s="72">
        <f>VLOOKUP('Physical Effects - Rationale'!CC63,'Physical Effects - Numerical'!$A$3:$B$13,2,FALSE)</f>
        <v>4</v>
      </c>
      <c r="AQ62" s="72">
        <f>VLOOKUP('Physical Effects - Rationale'!CE63,'Physical Effects - Numerical'!$A$3:$B$13,2,FALSE)</f>
        <v>4</v>
      </c>
      <c r="AR62" s="72">
        <f>VLOOKUP('Physical Effects - Rationale'!CG63,'Physical Effects - Numerical'!$A$3:$B$13,2,FALSE)</f>
        <v>0</v>
      </c>
      <c r="AS62" s="72">
        <f>VLOOKUP('Physical Effects - Rationale'!CI63,'Physical Effects - Numerical'!$A$3:$B$13,2,FALSE)</f>
        <v>4</v>
      </c>
      <c r="AT62" s="72">
        <f>VLOOKUP('Physical Effects - Rationale'!CK63,'Physical Effects - Numerical'!$A$3:$B$13,2,FALSE)</f>
        <v>0</v>
      </c>
      <c r="AU62" s="72">
        <f>VLOOKUP('Physical Effects - Rationale'!CM63,'Physical Effects - Numerical'!$A$3:$B$13,2,FALSE)</f>
        <v>0</v>
      </c>
      <c r="AV62" s="72">
        <f>VLOOKUP('Physical Effects - Rationale'!CO63,'Physical Effects - Numerical'!$A$3:$B$13,2,FALSE)</f>
        <v>1</v>
      </c>
      <c r="AW62" s="72">
        <f>VLOOKUP('Physical Effects - Rationale'!CQ63,'Physical Effects - Numerical'!$A$3:$B$13,2,FALSE)</f>
        <v>0</v>
      </c>
      <c r="AX62" s="72">
        <f>VLOOKUP('Physical Effects - Rationale'!CS63,'Physical Effects - Numerical'!$A$3:$B$13,2,FALSE)</f>
        <v>0</v>
      </c>
      <c r="AY62" s="84">
        <f>VLOOKUP('Physical Effects - Rationale'!CU63,'Physical Effects - Numerical'!$A$3:$B$13,2,FALSE)</f>
        <v>0</v>
      </c>
    </row>
    <row r="63" spans="3:51">
      <c r="C63" s="83" t="s">
        <v>1078</v>
      </c>
      <c r="D63" s="75">
        <v>355</v>
      </c>
      <c r="E63" s="73">
        <f>VLOOKUP('Physical Effects - Rationale'!G64,'Physical Effects - Numerical'!$A$3:$B$13,2,FALSE)</f>
        <v>0</v>
      </c>
      <c r="F63" s="72">
        <f>VLOOKUP('Physical Effects - Rationale'!I64,'Physical Effects - Numerical'!$A$3:$B$13,2,FALSE)</f>
        <v>0</v>
      </c>
      <c r="G63" s="72">
        <f>VLOOKUP('Physical Effects - Rationale'!K64,'Physical Effects - Numerical'!$A$3:$B$13,2,FALSE)</f>
        <v>0</v>
      </c>
      <c r="H63" s="72">
        <f>VLOOKUP('Physical Effects - Rationale'!M64,'Physical Effects - Numerical'!$A$3:$B$13,2,FALSE)</f>
        <v>0</v>
      </c>
      <c r="I63" s="72">
        <f>VLOOKUP('Physical Effects - Rationale'!O64,'Physical Effects - Numerical'!$A$3:$B$13,2,FALSE)</f>
        <v>0</v>
      </c>
      <c r="J63" s="72">
        <f>VLOOKUP('Physical Effects - Rationale'!Q64,'Physical Effects - Numerical'!$A$3:$B$13,2,FALSE)</f>
        <v>0</v>
      </c>
      <c r="K63" s="72">
        <f>VLOOKUP('Physical Effects - Rationale'!S64,'Physical Effects - Numerical'!$A$3:$B$13,2,FALSE)</f>
        <v>0</v>
      </c>
      <c r="L63" s="72">
        <f>VLOOKUP('Physical Effects - Rationale'!U64,'Physical Effects - Numerical'!$A$3:$B$13,2,FALSE)</f>
        <v>0</v>
      </c>
      <c r="M63" s="72">
        <f>VLOOKUP('Physical Effects - Rationale'!W64,'Physical Effects - Numerical'!$A$3:$B$13,2,FALSE)</f>
        <v>0</v>
      </c>
      <c r="N63" s="72">
        <f>VLOOKUP('Physical Effects - Rationale'!Y64,'Physical Effects - Numerical'!$A$3:$B$13,2,FALSE)</f>
        <v>0</v>
      </c>
      <c r="O63" s="72">
        <f>VLOOKUP('Physical Effects - Rationale'!AA64,'Physical Effects - Numerical'!$A$3:$B$13,2,FALSE)</f>
        <v>0</v>
      </c>
      <c r="P63" s="72">
        <f>VLOOKUP('Physical Effects - Rationale'!AC64,'Physical Effects - Numerical'!$A$3:$B$13,2,FALSE)</f>
        <v>0</v>
      </c>
      <c r="Q63" s="72">
        <f>VLOOKUP('Physical Effects - Rationale'!AE64,'Physical Effects - Numerical'!$A$3:$B$13,2,FALSE)</f>
        <v>0</v>
      </c>
      <c r="R63" s="72">
        <f>VLOOKUP('Physical Effects - Rationale'!AG64,'Physical Effects - Numerical'!$A$3:$B$13,2,FALSE)</f>
        <v>0</v>
      </c>
      <c r="S63" s="72">
        <f>VLOOKUP('Physical Effects - Rationale'!AI64,'Physical Effects - Numerical'!$A$3:$B$13,2,FALSE)</f>
        <v>0</v>
      </c>
      <c r="T63" s="72">
        <f>VLOOKUP('Physical Effects - Rationale'!AK64,'Physical Effects - Numerical'!$A$3:$B$13,2,FALSE)</f>
        <v>0</v>
      </c>
      <c r="U63" s="72">
        <f>VLOOKUP('Physical Effects - Rationale'!AM64,'Physical Effects - Numerical'!$A$3:$B$13,2,FALSE)</f>
        <v>0</v>
      </c>
      <c r="V63" s="72">
        <f>VLOOKUP('Physical Effects - Rationale'!AO64,'Physical Effects - Numerical'!$A$3:$B$13,2,FALSE)</f>
        <v>0</v>
      </c>
      <c r="W63" s="72">
        <f>VLOOKUP('Physical Effects - Rationale'!AQ64,'Physical Effects - Numerical'!$A$3:$B$13,2,FALSE)</f>
        <v>0</v>
      </c>
      <c r="X63" s="72">
        <f>VLOOKUP('Physical Effects - Rationale'!AS64,'Physical Effects - Numerical'!$A$3:$B$13,2,FALSE)</f>
        <v>0</v>
      </c>
      <c r="Y63" s="72">
        <f>VLOOKUP('Physical Effects - Rationale'!AU64,'Physical Effects - Numerical'!$A$3:$B$13,2,FALSE)</f>
        <v>0</v>
      </c>
      <c r="Z63" s="72">
        <f>VLOOKUP('Physical Effects - Rationale'!AW64,'Physical Effects - Numerical'!$A$3:$B$13,2,FALSE)</f>
        <v>0</v>
      </c>
      <c r="AA63" s="72">
        <f>VLOOKUP('Physical Effects - Rationale'!AY64,'Physical Effects - Numerical'!$A$3:$B$13,2,FALSE)</f>
        <v>0</v>
      </c>
      <c r="AB63" s="72">
        <f>VLOOKUP('Physical Effects - Rationale'!BA64,'Physical Effects - Numerical'!$A$3:$B$13,2,FALSE)</f>
        <v>0</v>
      </c>
      <c r="AC63" s="72">
        <f>VLOOKUP('Physical Effects - Rationale'!BC64,'Physical Effects - Numerical'!$A$3:$B$13,2,FALSE)</f>
        <v>0</v>
      </c>
      <c r="AD63" s="72">
        <f>VLOOKUP('Physical Effects - Rationale'!BE64,'Physical Effects - Numerical'!$A$3:$B$13,2,FALSE)</f>
        <v>0</v>
      </c>
      <c r="AE63" s="72">
        <f>VLOOKUP('Physical Effects - Rationale'!BG64,'Physical Effects - Numerical'!$A$3:$B$13,2,FALSE)</f>
        <v>0</v>
      </c>
      <c r="AF63" s="72">
        <f>VLOOKUP('Physical Effects - Rationale'!BI64,'Physical Effects - Numerical'!$A$3:$B$13,2,FALSE)</f>
        <v>0</v>
      </c>
      <c r="AG63" s="72">
        <f>VLOOKUP('Physical Effects - Rationale'!BK64,'Physical Effects - Numerical'!$A$3:$B$13,2,FALSE)</f>
        <v>0</v>
      </c>
      <c r="AH63" s="72">
        <f>VLOOKUP('Physical Effects - Rationale'!BM64,'Physical Effects - Numerical'!$A$3:$B$13,2,FALSE)</f>
        <v>0</v>
      </c>
      <c r="AI63" s="72">
        <f>VLOOKUP('Physical Effects - Rationale'!BO64,'Physical Effects - Numerical'!$A$3:$B$13,2,FALSE)</f>
        <v>0</v>
      </c>
      <c r="AJ63" s="72">
        <f>VLOOKUP('Physical Effects - Rationale'!BQ64,'Physical Effects - Numerical'!$A$3:$B$13,2,FALSE)</f>
        <v>0</v>
      </c>
      <c r="AK63" s="72">
        <f>VLOOKUP('Physical Effects - Rationale'!BS64,'Physical Effects - Numerical'!$A$3:$B$13,2,FALSE)</f>
        <v>0</v>
      </c>
      <c r="AL63" s="72">
        <f>VLOOKUP('Physical Effects - Rationale'!BU64,'Physical Effects - Numerical'!$A$3:$B$13,2,FALSE)</f>
        <v>0</v>
      </c>
      <c r="AM63" s="72">
        <f>VLOOKUP('Physical Effects - Rationale'!BW64,'Physical Effects - Numerical'!$A$3:$B$13,2,FALSE)</f>
        <v>0</v>
      </c>
      <c r="AN63" s="72">
        <f>VLOOKUP('Physical Effects - Rationale'!BY64,'Physical Effects - Numerical'!$A$3:$B$13,2,FALSE)</f>
        <v>0</v>
      </c>
      <c r="AO63" s="72">
        <f>VLOOKUP('Physical Effects - Rationale'!CA64,'Physical Effects - Numerical'!$A$3:$B$13,2,FALSE)</f>
        <v>0</v>
      </c>
      <c r="AP63" s="72">
        <f>VLOOKUP('Physical Effects - Rationale'!CC64,'Physical Effects - Numerical'!$A$3:$B$13,2,FALSE)</f>
        <v>0</v>
      </c>
      <c r="AQ63" s="72">
        <f>VLOOKUP('Physical Effects - Rationale'!CE64,'Physical Effects - Numerical'!$A$3:$B$13,2,FALSE)</f>
        <v>0</v>
      </c>
      <c r="AR63" s="72">
        <f>VLOOKUP('Physical Effects - Rationale'!CG64,'Physical Effects - Numerical'!$A$3:$B$13,2,FALSE)</f>
        <v>0</v>
      </c>
      <c r="AS63" s="72">
        <f>VLOOKUP('Physical Effects - Rationale'!CI64,'Physical Effects - Numerical'!$A$3:$B$13,2,FALSE)</f>
        <v>0</v>
      </c>
      <c r="AT63" s="72">
        <f>VLOOKUP('Physical Effects - Rationale'!CK64,'Physical Effects - Numerical'!$A$3:$B$13,2,FALSE)</f>
        <v>0</v>
      </c>
      <c r="AU63" s="72">
        <f>VLOOKUP('Physical Effects - Rationale'!CM64,'Physical Effects - Numerical'!$A$3:$B$13,2,FALSE)</f>
        <v>0</v>
      </c>
      <c r="AV63" s="72">
        <f>VLOOKUP('Physical Effects - Rationale'!CO64,'Physical Effects - Numerical'!$A$3:$B$13,2,FALSE)</f>
        <v>0</v>
      </c>
      <c r="AW63" s="72">
        <f>VLOOKUP('Physical Effects - Rationale'!CQ64,'Physical Effects - Numerical'!$A$3:$B$13,2,FALSE)</f>
        <v>0</v>
      </c>
      <c r="AX63" s="72">
        <f>VLOOKUP('Physical Effects - Rationale'!CS64,'Physical Effects - Numerical'!$A$3:$B$13,2,FALSE)</f>
        <v>0</v>
      </c>
      <c r="AY63" s="84">
        <f>VLOOKUP('Physical Effects - Rationale'!CU64,'Physical Effects - Numerical'!$A$3:$B$13,2,FALSE)</f>
        <v>0</v>
      </c>
    </row>
    <row r="64" spans="3:51">
      <c r="C64" s="83" t="s">
        <v>1083</v>
      </c>
      <c r="D64" s="75">
        <v>561</v>
      </c>
      <c r="E64" s="73">
        <f>VLOOKUP('Physical Effects - Rationale'!G65,'Physical Effects - Numerical'!$A$3:$B$13,2,FALSE)</f>
        <v>2</v>
      </c>
      <c r="F64" s="72">
        <f>VLOOKUP('Physical Effects - Rationale'!I65,'Physical Effects - Numerical'!$A$3:$B$13,2,FALSE)</f>
        <v>2</v>
      </c>
      <c r="G64" s="72">
        <f>VLOOKUP('Physical Effects - Rationale'!K65,'Physical Effects - Numerical'!$A$3:$B$13,2,FALSE)</f>
        <v>2</v>
      </c>
      <c r="H64" s="72">
        <f>VLOOKUP('Physical Effects - Rationale'!M65,'Physical Effects - Numerical'!$A$3:$B$13,2,FALSE)</f>
        <v>2</v>
      </c>
      <c r="I64" s="72">
        <f>VLOOKUP('Physical Effects - Rationale'!O65,'Physical Effects - Numerical'!$A$3:$B$13,2,FALSE)</f>
        <v>0</v>
      </c>
      <c r="J64" s="72">
        <f>VLOOKUP('Physical Effects - Rationale'!Q65,'Physical Effects - Numerical'!$A$3:$B$13,2,FALSE)</f>
        <v>0</v>
      </c>
      <c r="K64" s="72">
        <f>VLOOKUP('Physical Effects - Rationale'!S65,'Physical Effects - Numerical'!$A$3:$B$13,2,FALSE)</f>
        <v>1</v>
      </c>
      <c r="L64" s="72">
        <f>VLOOKUP('Physical Effects - Rationale'!U65,'Physical Effects - Numerical'!$A$3:$B$13,2,FALSE)</f>
        <v>0</v>
      </c>
      <c r="M64" s="72">
        <f>VLOOKUP('Physical Effects - Rationale'!W65,'Physical Effects - Numerical'!$A$3:$B$13,2,FALSE)</f>
        <v>0</v>
      </c>
      <c r="N64" s="72">
        <f>VLOOKUP('Physical Effects - Rationale'!Y65,'Physical Effects - Numerical'!$A$3:$B$13,2,FALSE)</f>
        <v>-2</v>
      </c>
      <c r="O64" s="72">
        <f>VLOOKUP('Physical Effects - Rationale'!AA65,'Physical Effects - Numerical'!$A$3:$B$13,2,FALSE)</f>
        <v>1</v>
      </c>
      <c r="P64" s="72">
        <f>VLOOKUP('Physical Effects - Rationale'!AC65,'Physical Effects - Numerical'!$A$3:$B$13,2,FALSE)</f>
        <v>-1</v>
      </c>
      <c r="Q64" s="72">
        <f>VLOOKUP('Physical Effects - Rationale'!AE65,'Physical Effects - Numerical'!$A$3:$B$13,2,FALSE)</f>
        <v>0</v>
      </c>
      <c r="R64" s="72">
        <f>VLOOKUP('Physical Effects - Rationale'!AG65,'Physical Effects - Numerical'!$A$3:$B$13,2,FALSE)</f>
        <v>0</v>
      </c>
      <c r="S64" s="72">
        <f>VLOOKUP('Physical Effects - Rationale'!AI65,'Physical Effects - Numerical'!$A$3:$B$13,2,FALSE)</f>
        <v>0</v>
      </c>
      <c r="T64" s="72">
        <f>VLOOKUP('Physical Effects - Rationale'!AK65,'Physical Effects - Numerical'!$A$3:$B$13,2,FALSE)</f>
        <v>0</v>
      </c>
      <c r="U64" s="72">
        <f>VLOOKUP('Physical Effects - Rationale'!AM65,'Physical Effects - Numerical'!$A$3:$B$13,2,FALSE)</f>
        <v>1</v>
      </c>
      <c r="V64" s="72">
        <f>VLOOKUP('Physical Effects - Rationale'!AO65,'Physical Effects - Numerical'!$A$3:$B$13,2,FALSE)</f>
        <v>-1</v>
      </c>
      <c r="W64" s="72">
        <f>VLOOKUP('Physical Effects - Rationale'!AQ65,'Physical Effects - Numerical'!$A$3:$B$13,2,FALSE)</f>
        <v>0</v>
      </c>
      <c r="X64" s="72">
        <f>VLOOKUP('Physical Effects - Rationale'!AS65,'Physical Effects - Numerical'!$A$3:$B$13,2,FALSE)</f>
        <v>1</v>
      </c>
      <c r="Y64" s="72">
        <f>VLOOKUP('Physical Effects - Rationale'!AU65,'Physical Effects - Numerical'!$A$3:$B$13,2,FALSE)</f>
        <v>0</v>
      </c>
      <c r="Z64" s="72">
        <f>VLOOKUP('Physical Effects - Rationale'!AW65,'Physical Effects - Numerical'!$A$3:$B$13,2,FALSE)</f>
        <v>2</v>
      </c>
      <c r="AA64" s="72">
        <f>VLOOKUP('Physical Effects - Rationale'!AY65,'Physical Effects - Numerical'!$A$3:$B$13,2,FALSE)</f>
        <v>0</v>
      </c>
      <c r="AB64" s="72">
        <f>VLOOKUP('Physical Effects - Rationale'!BA65,'Physical Effects - Numerical'!$A$3:$B$13,2,FALSE)</f>
        <v>2</v>
      </c>
      <c r="AC64" s="72">
        <f>VLOOKUP('Physical Effects - Rationale'!BC65,'Physical Effects - Numerical'!$A$3:$B$13,2,FALSE)</f>
        <v>0</v>
      </c>
      <c r="AD64" s="72">
        <f>VLOOKUP('Physical Effects - Rationale'!BE65,'Physical Effects - Numerical'!$A$3:$B$13,2,FALSE)</f>
        <v>0</v>
      </c>
      <c r="AE64" s="72">
        <f>VLOOKUP('Physical Effects - Rationale'!BG65,'Physical Effects - Numerical'!$A$3:$B$13,2,FALSE)</f>
        <v>0</v>
      </c>
      <c r="AF64" s="72">
        <f>VLOOKUP('Physical Effects - Rationale'!BI65,'Physical Effects - Numerical'!$A$3:$B$13,2,FALSE)</f>
        <v>0</v>
      </c>
      <c r="AG64" s="72">
        <f>VLOOKUP('Physical Effects - Rationale'!BK65,'Physical Effects - Numerical'!$A$3:$B$13,2,FALSE)</f>
        <v>0</v>
      </c>
      <c r="AH64" s="72">
        <f>VLOOKUP('Physical Effects - Rationale'!BM65,'Physical Effects - Numerical'!$A$3:$B$13,2,FALSE)</f>
        <v>0</v>
      </c>
      <c r="AI64" s="72">
        <f>VLOOKUP('Physical Effects - Rationale'!BO65,'Physical Effects - Numerical'!$A$3:$B$13,2,FALSE)</f>
        <v>0</v>
      </c>
      <c r="AJ64" s="72">
        <f>VLOOKUP('Physical Effects - Rationale'!BQ65,'Physical Effects - Numerical'!$A$3:$B$13,2,FALSE)</f>
        <v>2</v>
      </c>
      <c r="AK64" s="72">
        <f>VLOOKUP('Physical Effects - Rationale'!BS65,'Physical Effects - Numerical'!$A$3:$B$13,2,FALSE)</f>
        <v>0</v>
      </c>
      <c r="AL64" s="72">
        <f>VLOOKUP('Physical Effects - Rationale'!BU65,'Physical Effects - Numerical'!$A$3:$B$13,2,FALSE)</f>
        <v>0</v>
      </c>
      <c r="AM64" s="72">
        <f>VLOOKUP('Physical Effects - Rationale'!BW65,'Physical Effects - Numerical'!$A$3:$B$13,2,FALSE)</f>
        <v>0</v>
      </c>
      <c r="AN64" s="72">
        <f>VLOOKUP('Physical Effects - Rationale'!BY65,'Physical Effects - Numerical'!$A$3:$B$13,2,FALSE)</f>
        <v>0</v>
      </c>
      <c r="AO64" s="72">
        <f>VLOOKUP('Physical Effects - Rationale'!CA65,'Physical Effects - Numerical'!$A$3:$B$13,2,FALSE)</f>
        <v>0</v>
      </c>
      <c r="AP64" s="72">
        <f>VLOOKUP('Physical Effects - Rationale'!CC65,'Physical Effects - Numerical'!$A$3:$B$13,2,FALSE)</f>
        <v>0</v>
      </c>
      <c r="AQ64" s="72">
        <f>VLOOKUP('Physical Effects - Rationale'!CE65,'Physical Effects - Numerical'!$A$3:$B$13,2,FALSE)</f>
        <v>0</v>
      </c>
      <c r="AR64" s="72">
        <f>VLOOKUP('Physical Effects - Rationale'!CG65,'Physical Effects - Numerical'!$A$3:$B$13,2,FALSE)</f>
        <v>0</v>
      </c>
      <c r="AS64" s="72">
        <f>VLOOKUP('Physical Effects - Rationale'!CI65,'Physical Effects - Numerical'!$A$3:$B$13,2,FALSE)</f>
        <v>0</v>
      </c>
      <c r="AT64" s="72">
        <f>VLOOKUP('Physical Effects - Rationale'!CK65,'Physical Effects - Numerical'!$A$3:$B$13,2,FALSE)</f>
        <v>0</v>
      </c>
      <c r="AU64" s="72">
        <f>VLOOKUP('Physical Effects - Rationale'!CM65,'Physical Effects - Numerical'!$A$3:$B$13,2,FALSE)</f>
        <v>0</v>
      </c>
      <c r="AV64" s="72">
        <f>VLOOKUP('Physical Effects - Rationale'!CO65,'Physical Effects - Numerical'!$A$3:$B$13,2,FALSE)</f>
        <v>0</v>
      </c>
      <c r="AW64" s="72">
        <f>VLOOKUP('Physical Effects - Rationale'!CQ65,'Physical Effects - Numerical'!$A$3:$B$13,2,FALSE)</f>
        <v>0</v>
      </c>
      <c r="AX64" s="72">
        <f>VLOOKUP('Physical Effects - Rationale'!CS65,'Physical Effects - Numerical'!$A$3:$B$13,2,FALSE)</f>
        <v>0</v>
      </c>
      <c r="AY64" s="84">
        <f>VLOOKUP('Physical Effects - Rationale'!CU65,'Physical Effects - Numerical'!$A$3:$B$13,2,FALSE)</f>
        <v>1</v>
      </c>
    </row>
    <row r="65" spans="3:51">
      <c r="C65" s="83" t="s">
        <v>1098</v>
      </c>
      <c r="D65" s="75">
        <v>422</v>
      </c>
      <c r="E65" s="73">
        <f>VLOOKUP('Physical Effects - Rationale'!G66,'Physical Effects - Numerical'!$A$3:$B$13,2,FALSE)</f>
        <v>0</v>
      </c>
      <c r="F65" s="72">
        <f>VLOOKUP('Physical Effects - Rationale'!I66,'Physical Effects - Numerical'!$A$3:$B$13,2,FALSE)</f>
        <v>1</v>
      </c>
      <c r="G65" s="72">
        <f>VLOOKUP('Physical Effects - Rationale'!K66,'Physical Effects - Numerical'!$A$3:$B$13,2,FALSE)</f>
        <v>0</v>
      </c>
      <c r="H65" s="72">
        <f>VLOOKUP('Physical Effects - Rationale'!M66,'Physical Effects - Numerical'!$A$3:$B$13,2,FALSE)</f>
        <v>0</v>
      </c>
      <c r="I65" s="72">
        <f>VLOOKUP('Physical Effects - Rationale'!O66,'Physical Effects - Numerical'!$A$3:$B$13,2,FALSE)</f>
        <v>0</v>
      </c>
      <c r="J65" s="72">
        <f>VLOOKUP('Physical Effects - Rationale'!Q66,'Physical Effects - Numerical'!$A$3:$B$13,2,FALSE)</f>
        <v>0</v>
      </c>
      <c r="K65" s="72">
        <f>VLOOKUP('Physical Effects - Rationale'!S66,'Physical Effects - Numerical'!$A$3:$B$13,2,FALSE)</f>
        <v>1</v>
      </c>
      <c r="L65" s="72">
        <f>VLOOKUP('Physical Effects - Rationale'!U66,'Physical Effects - Numerical'!$A$3:$B$13,2,FALSE)</f>
        <v>2</v>
      </c>
      <c r="M65" s="72">
        <f>VLOOKUP('Physical Effects - Rationale'!W66,'Physical Effects - Numerical'!$A$3:$B$13,2,FALSE)</f>
        <v>0</v>
      </c>
      <c r="N65" s="72">
        <f>VLOOKUP('Physical Effects - Rationale'!Y66,'Physical Effects - Numerical'!$A$3:$B$13,2,FALSE)</f>
        <v>0</v>
      </c>
      <c r="O65" s="72">
        <f>VLOOKUP('Physical Effects - Rationale'!AA66,'Physical Effects - Numerical'!$A$3:$B$13,2,FALSE)</f>
        <v>0</v>
      </c>
      <c r="P65" s="72">
        <f>VLOOKUP('Physical Effects - Rationale'!AC66,'Physical Effects - Numerical'!$A$3:$B$13,2,FALSE)</f>
        <v>0</v>
      </c>
      <c r="Q65" s="72">
        <f>VLOOKUP('Physical Effects - Rationale'!AE66,'Physical Effects - Numerical'!$A$3:$B$13,2,FALSE)</f>
        <v>0</v>
      </c>
      <c r="R65" s="72">
        <f>VLOOKUP('Physical Effects - Rationale'!AG66,'Physical Effects - Numerical'!$A$3:$B$13,2,FALSE)</f>
        <v>0</v>
      </c>
      <c r="S65" s="72">
        <f>VLOOKUP('Physical Effects - Rationale'!AI66,'Physical Effects - Numerical'!$A$3:$B$13,2,FALSE)</f>
        <v>2</v>
      </c>
      <c r="T65" s="72">
        <f>VLOOKUP('Physical Effects - Rationale'!AK66,'Physical Effects - Numerical'!$A$3:$B$13,2,FALSE)</f>
        <v>0</v>
      </c>
      <c r="U65" s="72">
        <f>VLOOKUP('Physical Effects - Rationale'!AM66,'Physical Effects - Numerical'!$A$3:$B$13,2,FALSE)</f>
        <v>0</v>
      </c>
      <c r="V65" s="72">
        <f>VLOOKUP('Physical Effects - Rationale'!AO66,'Physical Effects - Numerical'!$A$3:$B$13,2,FALSE)</f>
        <v>0</v>
      </c>
      <c r="W65" s="72">
        <f>VLOOKUP('Physical Effects - Rationale'!AQ66,'Physical Effects - Numerical'!$A$3:$B$13,2,FALSE)</f>
        <v>0</v>
      </c>
      <c r="X65" s="72">
        <f>VLOOKUP('Physical Effects - Rationale'!AS66,'Physical Effects - Numerical'!$A$3:$B$13,2,FALSE)</f>
        <v>2</v>
      </c>
      <c r="Y65" s="72">
        <f>VLOOKUP('Physical Effects - Rationale'!AU66,'Physical Effects - Numerical'!$A$3:$B$13,2,FALSE)</f>
        <v>0</v>
      </c>
      <c r="Z65" s="72">
        <f>VLOOKUP('Physical Effects - Rationale'!AW66,'Physical Effects - Numerical'!$A$3:$B$13,2,FALSE)</f>
        <v>0</v>
      </c>
      <c r="AA65" s="72">
        <f>VLOOKUP('Physical Effects - Rationale'!AY66,'Physical Effects - Numerical'!$A$3:$B$13,2,FALSE)</f>
        <v>0</v>
      </c>
      <c r="AB65" s="72">
        <f>VLOOKUP('Physical Effects - Rationale'!BA66,'Physical Effects - Numerical'!$A$3:$B$13,2,FALSE)</f>
        <v>0</v>
      </c>
      <c r="AC65" s="72">
        <f>VLOOKUP('Physical Effects - Rationale'!BC66,'Physical Effects - Numerical'!$A$3:$B$13,2,FALSE)</f>
        <v>1</v>
      </c>
      <c r="AD65" s="72">
        <f>VLOOKUP('Physical Effects - Rationale'!BE66,'Physical Effects - Numerical'!$A$3:$B$13,2,FALSE)</f>
        <v>0</v>
      </c>
      <c r="AE65" s="72">
        <f>VLOOKUP('Physical Effects - Rationale'!BG66,'Physical Effects - Numerical'!$A$3:$B$13,2,FALSE)</f>
        <v>0</v>
      </c>
      <c r="AF65" s="72">
        <f>VLOOKUP('Physical Effects - Rationale'!BI66,'Physical Effects - Numerical'!$A$3:$B$13,2,FALSE)</f>
        <v>0</v>
      </c>
      <c r="AG65" s="72">
        <f>VLOOKUP('Physical Effects - Rationale'!BK66,'Physical Effects - Numerical'!$A$3:$B$13,2,FALSE)</f>
        <v>0</v>
      </c>
      <c r="AH65" s="72">
        <f>VLOOKUP('Physical Effects - Rationale'!BM66,'Physical Effects - Numerical'!$A$3:$B$13,2,FALSE)</f>
        <v>0</v>
      </c>
      <c r="AI65" s="72">
        <f>VLOOKUP('Physical Effects - Rationale'!BO66,'Physical Effects - Numerical'!$A$3:$B$13,2,FALSE)</f>
        <v>1</v>
      </c>
      <c r="AJ65" s="72">
        <f>VLOOKUP('Physical Effects - Rationale'!BQ66,'Physical Effects - Numerical'!$A$3:$B$13,2,FALSE)</f>
        <v>2</v>
      </c>
      <c r="AK65" s="72">
        <f>VLOOKUP('Physical Effects - Rationale'!BS66,'Physical Effects - Numerical'!$A$3:$B$13,2,FALSE)</f>
        <v>1</v>
      </c>
      <c r="AL65" s="72">
        <f>VLOOKUP('Physical Effects - Rationale'!BU66,'Physical Effects - Numerical'!$A$3:$B$13,2,FALSE)</f>
        <v>0</v>
      </c>
      <c r="AM65" s="72">
        <f>VLOOKUP('Physical Effects - Rationale'!BW66,'Physical Effects - Numerical'!$A$3:$B$13,2,FALSE)</f>
        <v>2</v>
      </c>
      <c r="AN65" s="72">
        <f>VLOOKUP('Physical Effects - Rationale'!BY66,'Physical Effects - Numerical'!$A$3:$B$13,2,FALSE)</f>
        <v>2</v>
      </c>
      <c r="AO65" s="72">
        <f>VLOOKUP('Physical Effects - Rationale'!CA66,'Physical Effects - Numerical'!$A$3:$B$13,2,FALSE)</f>
        <v>4</v>
      </c>
      <c r="AP65" s="72">
        <f>VLOOKUP('Physical Effects - Rationale'!CC66,'Physical Effects - Numerical'!$A$3:$B$13,2,FALSE)</f>
        <v>2</v>
      </c>
      <c r="AQ65" s="72">
        <f>VLOOKUP('Physical Effects - Rationale'!CE66,'Physical Effects - Numerical'!$A$3:$B$13,2,FALSE)</f>
        <v>5</v>
      </c>
      <c r="AR65" s="72">
        <f>VLOOKUP('Physical Effects - Rationale'!CG66,'Physical Effects - Numerical'!$A$3:$B$13,2,FALSE)</f>
        <v>0</v>
      </c>
      <c r="AS65" s="72">
        <f>VLOOKUP('Physical Effects - Rationale'!CI66,'Physical Effects - Numerical'!$A$3:$B$13,2,FALSE)</f>
        <v>0</v>
      </c>
      <c r="AT65" s="72">
        <f>VLOOKUP('Physical Effects - Rationale'!CK66,'Physical Effects - Numerical'!$A$3:$B$13,2,FALSE)</f>
        <v>1</v>
      </c>
      <c r="AU65" s="72">
        <f>VLOOKUP('Physical Effects - Rationale'!CM66,'Physical Effects - Numerical'!$A$3:$B$13,2,FALSE)</f>
        <v>0</v>
      </c>
      <c r="AV65" s="72">
        <f>VLOOKUP('Physical Effects - Rationale'!CO66,'Physical Effects - Numerical'!$A$3:$B$13,2,FALSE)</f>
        <v>2</v>
      </c>
      <c r="AW65" s="72">
        <f>VLOOKUP('Physical Effects - Rationale'!CQ66,'Physical Effects - Numerical'!$A$3:$B$13,2,FALSE)</f>
        <v>0</v>
      </c>
      <c r="AX65" s="72">
        <f>VLOOKUP('Physical Effects - Rationale'!CS66,'Physical Effects - Numerical'!$A$3:$B$13,2,FALSE)</f>
        <v>0</v>
      </c>
      <c r="AY65" s="84">
        <f>VLOOKUP('Physical Effects - Rationale'!CU66,'Physical Effects - Numerical'!$A$3:$B$13,2,FALSE)</f>
        <v>0</v>
      </c>
    </row>
    <row r="66" spans="3:51">
      <c r="C66" s="83" t="s">
        <v>1112</v>
      </c>
      <c r="D66" s="75">
        <v>315</v>
      </c>
      <c r="E66" s="73">
        <f>VLOOKUP('Physical Effects - Rationale'!G67,'Physical Effects - Numerical'!$A$3:$B$13,2,FALSE)</f>
        <v>4</v>
      </c>
      <c r="F66" s="72">
        <f>VLOOKUP('Physical Effects - Rationale'!I67,'Physical Effects - Numerical'!$A$3:$B$13,2,FALSE)</f>
        <v>4</v>
      </c>
      <c r="G66" s="72">
        <f>VLOOKUP('Physical Effects - Rationale'!K67,'Physical Effects - Numerical'!$A$3:$B$13,2,FALSE)</f>
        <v>2</v>
      </c>
      <c r="H66" s="72">
        <f>VLOOKUP('Physical Effects - Rationale'!M67,'Physical Effects - Numerical'!$A$3:$B$13,2,FALSE)</f>
        <v>1</v>
      </c>
      <c r="I66" s="72">
        <f>VLOOKUP('Physical Effects - Rationale'!O67,'Physical Effects - Numerical'!$A$3:$B$13,2,FALSE)</f>
        <v>4</v>
      </c>
      <c r="J66" s="72">
        <f>VLOOKUP('Physical Effects - Rationale'!Q67,'Physical Effects - Numerical'!$A$3:$B$13,2,FALSE)</f>
        <v>0</v>
      </c>
      <c r="K66" s="72">
        <f>VLOOKUP('Physical Effects - Rationale'!S67,'Physical Effects - Numerical'!$A$3:$B$13,2,FALSE)</f>
        <v>0</v>
      </c>
      <c r="L66" s="72">
        <f>VLOOKUP('Physical Effects - Rationale'!U67,'Physical Effects - Numerical'!$A$3:$B$13,2,FALSE)</f>
        <v>0</v>
      </c>
      <c r="M66" s="72">
        <f>VLOOKUP('Physical Effects - Rationale'!W67,'Physical Effects - Numerical'!$A$3:$B$13,2,FALSE)</f>
        <v>0</v>
      </c>
      <c r="N66" s="72">
        <f>VLOOKUP('Physical Effects - Rationale'!Y67,'Physical Effects - Numerical'!$A$3:$B$13,2,FALSE)</f>
        <v>1</v>
      </c>
      <c r="O66" s="72">
        <f>VLOOKUP('Physical Effects - Rationale'!AA67,'Physical Effects - Numerical'!$A$3:$B$13,2,FALSE)</f>
        <v>1</v>
      </c>
      <c r="P66" s="72">
        <f>VLOOKUP('Physical Effects - Rationale'!AC67,'Physical Effects - Numerical'!$A$3:$B$13,2,FALSE)</f>
        <v>0</v>
      </c>
      <c r="Q66" s="72">
        <f>VLOOKUP('Physical Effects - Rationale'!AE67,'Physical Effects - Numerical'!$A$3:$B$13,2,FALSE)</f>
        <v>0</v>
      </c>
      <c r="R66" s="72">
        <f>VLOOKUP('Physical Effects - Rationale'!AG67,'Physical Effects - Numerical'!$A$3:$B$13,2,FALSE)</f>
        <v>0</v>
      </c>
      <c r="S66" s="72">
        <f>VLOOKUP('Physical Effects - Rationale'!AI67,'Physical Effects - Numerical'!$A$3:$B$13,2,FALSE)</f>
        <v>0</v>
      </c>
      <c r="T66" s="72">
        <f>VLOOKUP('Physical Effects - Rationale'!AK67,'Physical Effects - Numerical'!$A$3:$B$13,2,FALSE)</f>
        <v>0</v>
      </c>
      <c r="U66" s="72">
        <f>VLOOKUP('Physical Effects - Rationale'!AM67,'Physical Effects - Numerical'!$A$3:$B$13,2,FALSE)</f>
        <v>2</v>
      </c>
      <c r="V66" s="72">
        <f>VLOOKUP('Physical Effects - Rationale'!AO67,'Physical Effects - Numerical'!$A$3:$B$13,2,FALSE)</f>
        <v>1</v>
      </c>
      <c r="W66" s="72">
        <f>VLOOKUP('Physical Effects - Rationale'!AQ67,'Physical Effects - Numerical'!$A$3:$B$13,2,FALSE)</f>
        <v>2</v>
      </c>
      <c r="X66" s="72">
        <f>VLOOKUP('Physical Effects - Rationale'!AS67,'Physical Effects - Numerical'!$A$3:$B$13,2,FALSE)</f>
        <v>1</v>
      </c>
      <c r="Y66" s="72">
        <f>VLOOKUP('Physical Effects - Rationale'!AU67,'Physical Effects - Numerical'!$A$3:$B$13,2,FALSE)</f>
        <v>0</v>
      </c>
      <c r="Z66" s="72">
        <f>VLOOKUP('Physical Effects - Rationale'!AW67,'Physical Effects - Numerical'!$A$3:$B$13,2,FALSE)</f>
        <v>0</v>
      </c>
      <c r="AA66" s="72">
        <f>VLOOKUP('Physical Effects - Rationale'!AY67,'Physical Effects - Numerical'!$A$3:$B$13,2,FALSE)</f>
        <v>0</v>
      </c>
      <c r="AB66" s="72">
        <f>VLOOKUP('Physical Effects - Rationale'!BA67,'Physical Effects - Numerical'!$A$3:$B$13,2,FALSE)</f>
        <v>1</v>
      </c>
      <c r="AC66" s="72">
        <f>VLOOKUP('Physical Effects - Rationale'!BC67,'Physical Effects - Numerical'!$A$3:$B$13,2,FALSE)</f>
        <v>-1</v>
      </c>
      <c r="AD66" s="72">
        <f>VLOOKUP('Physical Effects - Rationale'!BE67,'Physical Effects - Numerical'!$A$3:$B$13,2,FALSE)</f>
        <v>0</v>
      </c>
      <c r="AE66" s="72">
        <f>VLOOKUP('Physical Effects - Rationale'!BG67,'Physical Effects - Numerical'!$A$3:$B$13,2,FALSE)</f>
        <v>0</v>
      </c>
      <c r="AF66" s="72">
        <f>VLOOKUP('Physical Effects - Rationale'!BI67,'Physical Effects - Numerical'!$A$3:$B$13,2,FALSE)</f>
        <v>0</v>
      </c>
      <c r="AG66" s="72">
        <f>VLOOKUP('Physical Effects - Rationale'!BK67,'Physical Effects - Numerical'!$A$3:$B$13,2,FALSE)</f>
        <v>0</v>
      </c>
      <c r="AH66" s="72">
        <f>VLOOKUP('Physical Effects - Rationale'!BM67,'Physical Effects - Numerical'!$A$3:$B$13,2,FALSE)</f>
        <v>0</v>
      </c>
      <c r="AI66" s="72">
        <f>VLOOKUP('Physical Effects - Rationale'!BO67,'Physical Effects - Numerical'!$A$3:$B$13,2,FALSE)</f>
        <v>0</v>
      </c>
      <c r="AJ66" s="72">
        <f>VLOOKUP('Physical Effects - Rationale'!BQ67,'Physical Effects - Numerical'!$A$3:$B$13,2,FALSE)</f>
        <v>0</v>
      </c>
      <c r="AK66" s="72">
        <f>VLOOKUP('Physical Effects - Rationale'!BS67,'Physical Effects - Numerical'!$A$3:$B$13,2,FALSE)</f>
        <v>1</v>
      </c>
      <c r="AL66" s="72">
        <f>VLOOKUP('Physical Effects - Rationale'!BU67,'Physical Effects - Numerical'!$A$3:$B$13,2,FALSE)</f>
        <v>0</v>
      </c>
      <c r="AM66" s="72">
        <f>VLOOKUP('Physical Effects - Rationale'!BW67,'Physical Effects - Numerical'!$A$3:$B$13,2,FALSE)</f>
        <v>0</v>
      </c>
      <c r="AN66" s="72">
        <f>VLOOKUP('Physical Effects - Rationale'!BY67,'Physical Effects - Numerical'!$A$3:$B$13,2,FALSE)</f>
        <v>0</v>
      </c>
      <c r="AO66" s="72">
        <f>VLOOKUP('Physical Effects - Rationale'!CA67,'Physical Effects - Numerical'!$A$3:$B$13,2,FALSE)</f>
        <v>5</v>
      </c>
      <c r="AP66" s="72">
        <f>VLOOKUP('Physical Effects - Rationale'!CC67,'Physical Effects - Numerical'!$A$3:$B$13,2,FALSE)</f>
        <v>5</v>
      </c>
      <c r="AQ66" s="72">
        <f>VLOOKUP('Physical Effects - Rationale'!CE67,'Physical Effects - Numerical'!$A$3:$B$13,2,FALSE)</f>
        <v>5</v>
      </c>
      <c r="AR66" s="72">
        <f>VLOOKUP('Physical Effects - Rationale'!CG67,'Physical Effects - Numerical'!$A$3:$B$13,2,FALSE)</f>
        <v>4</v>
      </c>
      <c r="AS66" s="72">
        <f>VLOOKUP('Physical Effects - Rationale'!CI67,'Physical Effects - Numerical'!$A$3:$B$13,2,FALSE)</f>
        <v>4</v>
      </c>
      <c r="AT66" s="72">
        <f>VLOOKUP('Physical Effects - Rationale'!CK67,'Physical Effects - Numerical'!$A$3:$B$13,2,FALSE)</f>
        <v>0</v>
      </c>
      <c r="AU66" s="72">
        <f>VLOOKUP('Physical Effects - Rationale'!CM67,'Physical Effects - Numerical'!$A$3:$B$13,2,FALSE)</f>
        <v>0</v>
      </c>
      <c r="AV66" s="72">
        <f>VLOOKUP('Physical Effects - Rationale'!CO67,'Physical Effects - Numerical'!$A$3:$B$13,2,FALSE)</f>
        <v>4</v>
      </c>
      <c r="AW66" s="72">
        <f>VLOOKUP('Physical Effects - Rationale'!CQ67,'Physical Effects - Numerical'!$A$3:$B$13,2,FALSE)</f>
        <v>0</v>
      </c>
      <c r="AX66" s="72">
        <f>VLOOKUP('Physical Effects - Rationale'!CS67,'Physical Effects - Numerical'!$A$3:$B$13,2,FALSE)</f>
        <v>0</v>
      </c>
      <c r="AY66" s="84">
        <f>VLOOKUP('Physical Effects - Rationale'!CU67,'Physical Effects - Numerical'!$A$3:$B$13,2,FALSE)</f>
        <v>0</v>
      </c>
    </row>
    <row r="67" spans="3:51">
      <c r="C67" s="83" t="s">
        <v>1133</v>
      </c>
      <c r="D67" s="75">
        <v>603</v>
      </c>
      <c r="E67" s="73">
        <f>VLOOKUP('Physical Effects - Rationale'!G68,'Physical Effects - Numerical'!$A$3:$B$13,2,FALSE)</f>
        <v>0</v>
      </c>
      <c r="F67" s="72">
        <f>VLOOKUP('Physical Effects - Rationale'!I68,'Physical Effects - Numerical'!$A$3:$B$13,2,FALSE)</f>
        <v>5</v>
      </c>
      <c r="G67" s="72">
        <f>VLOOKUP('Physical Effects - Rationale'!K68,'Physical Effects - Numerical'!$A$3:$B$13,2,FALSE)</f>
        <v>0</v>
      </c>
      <c r="H67" s="72">
        <f>VLOOKUP('Physical Effects - Rationale'!M68,'Physical Effects - Numerical'!$A$3:$B$13,2,FALSE)</f>
        <v>0</v>
      </c>
      <c r="I67" s="72">
        <f>VLOOKUP('Physical Effects - Rationale'!O68,'Physical Effects - Numerical'!$A$3:$B$13,2,FALSE)</f>
        <v>0</v>
      </c>
      <c r="J67" s="72">
        <f>VLOOKUP('Physical Effects - Rationale'!Q68,'Physical Effects - Numerical'!$A$3:$B$13,2,FALSE)</f>
        <v>0</v>
      </c>
      <c r="K67" s="72">
        <f>VLOOKUP('Physical Effects - Rationale'!S68,'Physical Effects - Numerical'!$A$3:$B$13,2,FALSE)</f>
        <v>0</v>
      </c>
      <c r="L67" s="72">
        <f>VLOOKUP('Physical Effects - Rationale'!U68,'Physical Effects - Numerical'!$A$3:$B$13,2,FALSE)</f>
        <v>1</v>
      </c>
      <c r="M67" s="72">
        <f>VLOOKUP('Physical Effects - Rationale'!W68,'Physical Effects - Numerical'!$A$3:$B$13,2,FALSE)</f>
        <v>0</v>
      </c>
      <c r="N67" s="72">
        <f>VLOOKUP('Physical Effects - Rationale'!Y68,'Physical Effects - Numerical'!$A$3:$B$13,2,FALSE)</f>
        <v>1</v>
      </c>
      <c r="O67" s="72">
        <f>VLOOKUP('Physical Effects - Rationale'!AA68,'Physical Effects - Numerical'!$A$3:$B$13,2,FALSE)</f>
        <v>0</v>
      </c>
      <c r="P67" s="72">
        <f>VLOOKUP('Physical Effects - Rationale'!AC68,'Physical Effects - Numerical'!$A$3:$B$13,2,FALSE)</f>
        <v>0</v>
      </c>
      <c r="Q67" s="72">
        <f>VLOOKUP('Physical Effects - Rationale'!AE68,'Physical Effects - Numerical'!$A$3:$B$13,2,FALSE)</f>
        <v>0</v>
      </c>
      <c r="R67" s="72">
        <f>VLOOKUP('Physical Effects - Rationale'!AG68,'Physical Effects - Numerical'!$A$3:$B$13,2,FALSE)</f>
        <v>0</v>
      </c>
      <c r="S67" s="72">
        <f>VLOOKUP('Physical Effects - Rationale'!AI68,'Physical Effects - Numerical'!$A$3:$B$13,2,FALSE)</f>
        <v>0</v>
      </c>
      <c r="T67" s="72">
        <f>VLOOKUP('Physical Effects - Rationale'!AK68,'Physical Effects - Numerical'!$A$3:$B$13,2,FALSE)</f>
        <v>1</v>
      </c>
      <c r="U67" s="72">
        <f>VLOOKUP('Physical Effects - Rationale'!AM68,'Physical Effects - Numerical'!$A$3:$B$13,2,FALSE)</f>
        <v>0</v>
      </c>
      <c r="V67" s="72">
        <f>VLOOKUP('Physical Effects - Rationale'!AO68,'Physical Effects - Numerical'!$A$3:$B$13,2,FALSE)</f>
        <v>0</v>
      </c>
      <c r="W67" s="72">
        <f>VLOOKUP('Physical Effects - Rationale'!AQ68,'Physical Effects - Numerical'!$A$3:$B$13,2,FALSE)</f>
        <v>0</v>
      </c>
      <c r="X67" s="72">
        <f>VLOOKUP('Physical Effects - Rationale'!AS68,'Physical Effects - Numerical'!$A$3:$B$13,2,FALSE)</f>
        <v>1</v>
      </c>
      <c r="Y67" s="72">
        <f>VLOOKUP('Physical Effects - Rationale'!AU68,'Physical Effects - Numerical'!$A$3:$B$13,2,FALSE)</f>
        <v>0</v>
      </c>
      <c r="Z67" s="72">
        <f>VLOOKUP('Physical Effects - Rationale'!AW68,'Physical Effects - Numerical'!$A$3:$B$13,2,FALSE)</f>
        <v>0</v>
      </c>
      <c r="AA67" s="72">
        <f>VLOOKUP('Physical Effects - Rationale'!AY68,'Physical Effects - Numerical'!$A$3:$B$13,2,FALSE)</f>
        <v>0</v>
      </c>
      <c r="AB67" s="72">
        <f>VLOOKUP('Physical Effects - Rationale'!BA68,'Physical Effects - Numerical'!$A$3:$B$13,2,FALSE)</f>
        <v>1</v>
      </c>
      <c r="AC67" s="72">
        <f>VLOOKUP('Physical Effects - Rationale'!BC68,'Physical Effects - Numerical'!$A$3:$B$13,2,FALSE)</f>
        <v>1</v>
      </c>
      <c r="AD67" s="72">
        <f>VLOOKUP('Physical Effects - Rationale'!BE68,'Physical Effects - Numerical'!$A$3:$B$13,2,FALSE)</f>
        <v>0</v>
      </c>
      <c r="AE67" s="72">
        <f>VLOOKUP('Physical Effects - Rationale'!BG68,'Physical Effects - Numerical'!$A$3:$B$13,2,FALSE)</f>
        <v>0</v>
      </c>
      <c r="AF67" s="72">
        <f>VLOOKUP('Physical Effects - Rationale'!BI68,'Physical Effects - Numerical'!$A$3:$B$13,2,FALSE)</f>
        <v>0</v>
      </c>
      <c r="AG67" s="72">
        <f>VLOOKUP('Physical Effects - Rationale'!BK68,'Physical Effects - Numerical'!$A$3:$B$13,2,FALSE)</f>
        <v>0</v>
      </c>
      <c r="AH67" s="72">
        <f>VLOOKUP('Physical Effects - Rationale'!BM68,'Physical Effects - Numerical'!$A$3:$B$13,2,FALSE)</f>
        <v>0</v>
      </c>
      <c r="AI67" s="72">
        <f>VLOOKUP('Physical Effects - Rationale'!BO68,'Physical Effects - Numerical'!$A$3:$B$13,2,FALSE)</f>
        <v>0</v>
      </c>
      <c r="AJ67" s="72">
        <f>VLOOKUP('Physical Effects - Rationale'!BQ68,'Physical Effects - Numerical'!$A$3:$B$13,2,FALSE)</f>
        <v>4</v>
      </c>
      <c r="AK67" s="72">
        <f>VLOOKUP('Physical Effects - Rationale'!BS68,'Physical Effects - Numerical'!$A$3:$B$13,2,FALSE)</f>
        <v>1</v>
      </c>
      <c r="AL67" s="72">
        <f>VLOOKUP('Physical Effects - Rationale'!BU68,'Physical Effects - Numerical'!$A$3:$B$13,2,FALSE)</f>
        <v>0</v>
      </c>
      <c r="AM67" s="72">
        <f>VLOOKUP('Physical Effects - Rationale'!BW68,'Physical Effects - Numerical'!$A$3:$B$13,2,FALSE)</f>
        <v>0</v>
      </c>
      <c r="AN67" s="72">
        <f>VLOOKUP('Physical Effects - Rationale'!BY68,'Physical Effects - Numerical'!$A$3:$B$13,2,FALSE)</f>
        <v>0</v>
      </c>
      <c r="AO67" s="72">
        <f>VLOOKUP('Physical Effects - Rationale'!CA68,'Physical Effects - Numerical'!$A$3:$B$13,2,FALSE)</f>
        <v>0</v>
      </c>
      <c r="AP67" s="72">
        <f>VLOOKUP('Physical Effects - Rationale'!CC68,'Physical Effects - Numerical'!$A$3:$B$13,2,FALSE)</f>
        <v>0</v>
      </c>
      <c r="AQ67" s="72">
        <f>VLOOKUP('Physical Effects - Rationale'!CE68,'Physical Effects - Numerical'!$A$3:$B$13,2,FALSE)</f>
        <v>1</v>
      </c>
      <c r="AR67" s="72">
        <f>VLOOKUP('Physical Effects - Rationale'!CG68,'Physical Effects - Numerical'!$A$3:$B$13,2,FALSE)</f>
        <v>0</v>
      </c>
      <c r="AS67" s="72">
        <f>VLOOKUP('Physical Effects - Rationale'!CI68,'Physical Effects - Numerical'!$A$3:$B$13,2,FALSE)</f>
        <v>0</v>
      </c>
      <c r="AT67" s="72">
        <f>VLOOKUP('Physical Effects - Rationale'!CK68,'Physical Effects - Numerical'!$A$3:$B$13,2,FALSE)</f>
        <v>0</v>
      </c>
      <c r="AU67" s="72">
        <f>VLOOKUP('Physical Effects - Rationale'!CM68,'Physical Effects - Numerical'!$A$3:$B$13,2,FALSE)</f>
        <v>0</v>
      </c>
      <c r="AV67" s="72">
        <f>VLOOKUP('Physical Effects - Rationale'!CO68,'Physical Effects - Numerical'!$A$3:$B$13,2,FALSE)</f>
        <v>1</v>
      </c>
      <c r="AW67" s="72">
        <f>VLOOKUP('Physical Effects - Rationale'!CQ68,'Physical Effects - Numerical'!$A$3:$B$13,2,FALSE)</f>
        <v>1</v>
      </c>
      <c r="AX67" s="72">
        <f>VLOOKUP('Physical Effects - Rationale'!CS68,'Physical Effects - Numerical'!$A$3:$B$13,2,FALSE)</f>
        <v>0</v>
      </c>
      <c r="AY67" s="84">
        <f>VLOOKUP('Physical Effects - Rationale'!CU68,'Physical Effects - Numerical'!$A$3:$B$13,2,FALSE)</f>
        <v>0</v>
      </c>
    </row>
    <row r="68" spans="3:51">
      <c r="C68" s="83" t="s">
        <v>1147</v>
      </c>
      <c r="D68" s="75">
        <v>325</v>
      </c>
      <c r="E68" s="73">
        <f>VLOOKUP('Physical Effects - Rationale'!G69,'Physical Effects - Numerical'!$A$3:$B$13,2,FALSE)</f>
        <v>0</v>
      </c>
      <c r="F68" s="72">
        <f>VLOOKUP('Physical Effects - Rationale'!I69,'Physical Effects - Numerical'!$A$3:$B$13,2,FALSE)</f>
        <v>0</v>
      </c>
      <c r="G68" s="72">
        <f>VLOOKUP('Physical Effects - Rationale'!K69,'Physical Effects - Numerical'!$A$3:$B$13,2,FALSE)</f>
        <v>-1</v>
      </c>
      <c r="H68" s="72">
        <f>VLOOKUP('Physical Effects - Rationale'!M69,'Physical Effects - Numerical'!$A$3:$B$13,2,FALSE)</f>
        <v>0</v>
      </c>
      <c r="I68" s="72">
        <f>VLOOKUP('Physical Effects - Rationale'!O69,'Physical Effects - Numerical'!$A$3:$B$13,2,FALSE)</f>
        <v>0</v>
      </c>
      <c r="J68" s="72">
        <f>VLOOKUP('Physical Effects - Rationale'!Q69,'Physical Effects - Numerical'!$A$3:$B$13,2,FALSE)</f>
        <v>0</v>
      </c>
      <c r="K68" s="72">
        <f>VLOOKUP('Physical Effects - Rationale'!S69,'Physical Effects - Numerical'!$A$3:$B$13,2,FALSE)</f>
        <v>0</v>
      </c>
      <c r="L68" s="72">
        <f>VLOOKUP('Physical Effects - Rationale'!U69,'Physical Effects - Numerical'!$A$3:$B$13,2,FALSE)</f>
        <v>0</v>
      </c>
      <c r="M68" s="72">
        <f>VLOOKUP('Physical Effects - Rationale'!W69,'Physical Effects - Numerical'!$A$3:$B$13,2,FALSE)</f>
        <v>0</v>
      </c>
      <c r="N68" s="72">
        <f>VLOOKUP('Physical Effects - Rationale'!Y69,'Physical Effects - Numerical'!$A$3:$B$13,2,FALSE)</f>
        <v>0</v>
      </c>
      <c r="O68" s="72">
        <f>VLOOKUP('Physical Effects - Rationale'!AA69,'Physical Effects - Numerical'!$A$3:$B$13,2,FALSE)</f>
        <v>0</v>
      </c>
      <c r="P68" s="72">
        <f>VLOOKUP('Physical Effects - Rationale'!AC69,'Physical Effects - Numerical'!$A$3:$B$13,2,FALSE)</f>
        <v>-1</v>
      </c>
      <c r="Q68" s="72">
        <f>VLOOKUP('Physical Effects - Rationale'!AE69,'Physical Effects - Numerical'!$A$3:$B$13,2,FALSE)</f>
        <v>0</v>
      </c>
      <c r="R68" s="72">
        <f>VLOOKUP('Physical Effects - Rationale'!AG69,'Physical Effects - Numerical'!$A$3:$B$13,2,FALSE)</f>
        <v>0</v>
      </c>
      <c r="S68" s="72">
        <f>VLOOKUP('Physical Effects - Rationale'!AI69,'Physical Effects - Numerical'!$A$3:$B$13,2,FALSE)</f>
        <v>0</v>
      </c>
      <c r="T68" s="72">
        <f>VLOOKUP('Physical Effects - Rationale'!AK69,'Physical Effects - Numerical'!$A$3:$B$13,2,FALSE)</f>
        <v>-1</v>
      </c>
      <c r="U68" s="72">
        <f>VLOOKUP('Physical Effects - Rationale'!AM69,'Physical Effects - Numerical'!$A$3:$B$13,2,FALSE)</f>
        <v>0</v>
      </c>
      <c r="V68" s="72">
        <f>VLOOKUP('Physical Effects - Rationale'!AO69,'Physical Effects - Numerical'!$A$3:$B$13,2,FALSE)</f>
        <v>0</v>
      </c>
      <c r="W68" s="72">
        <f>VLOOKUP('Physical Effects - Rationale'!AQ69,'Physical Effects - Numerical'!$A$3:$B$13,2,FALSE)</f>
        <v>0</v>
      </c>
      <c r="X68" s="72">
        <f>VLOOKUP('Physical Effects - Rationale'!AS69,'Physical Effects - Numerical'!$A$3:$B$13,2,FALSE)</f>
        <v>0</v>
      </c>
      <c r="Y68" s="72">
        <f>VLOOKUP('Physical Effects - Rationale'!AU69,'Physical Effects - Numerical'!$A$3:$B$13,2,FALSE)</f>
        <v>0</v>
      </c>
      <c r="Z68" s="72">
        <f>VLOOKUP('Physical Effects - Rationale'!AW69,'Physical Effects - Numerical'!$A$3:$B$13,2,FALSE)</f>
        <v>0</v>
      </c>
      <c r="AA68" s="72">
        <f>VLOOKUP('Physical Effects - Rationale'!AY69,'Physical Effects - Numerical'!$A$3:$B$13,2,FALSE)</f>
        <v>0</v>
      </c>
      <c r="AB68" s="72">
        <f>VLOOKUP('Physical Effects - Rationale'!BA69,'Physical Effects - Numerical'!$A$3:$B$13,2,FALSE)</f>
        <v>-1</v>
      </c>
      <c r="AC68" s="72">
        <f>VLOOKUP('Physical Effects - Rationale'!BC69,'Physical Effects - Numerical'!$A$3:$B$13,2,FALSE)</f>
        <v>0</v>
      </c>
      <c r="AD68" s="72">
        <f>VLOOKUP('Physical Effects - Rationale'!BE69,'Physical Effects - Numerical'!$A$3:$B$13,2,FALSE)</f>
        <v>0</v>
      </c>
      <c r="AE68" s="72">
        <f>VLOOKUP('Physical Effects - Rationale'!BG69,'Physical Effects - Numerical'!$A$3:$B$13,2,FALSE)</f>
        <v>0</v>
      </c>
      <c r="AF68" s="72">
        <f>VLOOKUP('Physical Effects - Rationale'!BI69,'Physical Effects - Numerical'!$A$3:$B$13,2,FALSE)</f>
        <v>0</v>
      </c>
      <c r="AG68" s="72">
        <f>VLOOKUP('Physical Effects - Rationale'!BK69,'Physical Effects - Numerical'!$A$3:$B$13,2,FALSE)</f>
        <v>0</v>
      </c>
      <c r="AH68" s="72">
        <f>VLOOKUP('Physical Effects - Rationale'!BM69,'Physical Effects - Numerical'!$A$3:$B$13,2,FALSE)</f>
        <v>0</v>
      </c>
      <c r="AI68" s="72">
        <f>VLOOKUP('Physical Effects - Rationale'!BO69,'Physical Effects - Numerical'!$A$3:$B$13,2,FALSE)</f>
        <v>0</v>
      </c>
      <c r="AJ68" s="72">
        <f>VLOOKUP('Physical Effects - Rationale'!BQ69,'Physical Effects - Numerical'!$A$3:$B$13,2,FALSE)</f>
        <v>0</v>
      </c>
      <c r="AK68" s="72">
        <f>VLOOKUP('Physical Effects - Rationale'!BS69,'Physical Effects - Numerical'!$A$3:$B$13,2,FALSE)</f>
        <v>0</v>
      </c>
      <c r="AL68" s="72">
        <f>VLOOKUP('Physical Effects - Rationale'!BU69,'Physical Effects - Numerical'!$A$3:$B$13,2,FALSE)</f>
        <v>0</v>
      </c>
      <c r="AM68" s="72">
        <f>VLOOKUP('Physical Effects - Rationale'!BW69,'Physical Effects - Numerical'!$A$3:$B$13,2,FALSE)</f>
        <v>0</v>
      </c>
      <c r="AN68" s="72">
        <f>VLOOKUP('Physical Effects - Rationale'!BY69,'Physical Effects - Numerical'!$A$3:$B$13,2,FALSE)</f>
        <v>0</v>
      </c>
      <c r="AO68" s="72">
        <f>VLOOKUP('Physical Effects - Rationale'!CA69,'Physical Effects - Numerical'!$A$3:$B$13,2,FALSE)</f>
        <v>0</v>
      </c>
      <c r="AP68" s="72">
        <f>VLOOKUP('Physical Effects - Rationale'!CC69,'Physical Effects - Numerical'!$A$3:$B$13,2,FALSE)</f>
        <v>2</v>
      </c>
      <c r="AQ68" s="72">
        <f>VLOOKUP('Physical Effects - Rationale'!CE69,'Physical Effects - Numerical'!$A$3:$B$13,2,FALSE)</f>
        <v>0</v>
      </c>
      <c r="AR68" s="72">
        <f>VLOOKUP('Physical Effects - Rationale'!CG69,'Physical Effects - Numerical'!$A$3:$B$13,2,FALSE)</f>
        <v>0</v>
      </c>
      <c r="AS68" s="72">
        <f>VLOOKUP('Physical Effects - Rationale'!CI69,'Physical Effects - Numerical'!$A$3:$B$13,2,FALSE)</f>
        <v>0</v>
      </c>
      <c r="AT68" s="72">
        <f>VLOOKUP('Physical Effects - Rationale'!CK69,'Physical Effects - Numerical'!$A$3:$B$13,2,FALSE)</f>
        <v>0</v>
      </c>
      <c r="AU68" s="72">
        <f>VLOOKUP('Physical Effects - Rationale'!CM69,'Physical Effects - Numerical'!$A$3:$B$13,2,FALSE)</f>
        <v>0</v>
      </c>
      <c r="AV68" s="72">
        <f>VLOOKUP('Physical Effects - Rationale'!CO69,'Physical Effects - Numerical'!$A$3:$B$13,2,FALSE)</f>
        <v>0</v>
      </c>
      <c r="AW68" s="72">
        <f>VLOOKUP('Physical Effects - Rationale'!CQ69,'Physical Effects - Numerical'!$A$3:$B$13,2,FALSE)</f>
        <v>0</v>
      </c>
      <c r="AX68" s="72">
        <f>VLOOKUP('Physical Effects - Rationale'!CS69,'Physical Effects - Numerical'!$A$3:$B$13,2,FALSE)</f>
        <v>0</v>
      </c>
      <c r="AY68" s="84">
        <f>VLOOKUP('Physical Effects - Rationale'!CU69,'Physical Effects - Numerical'!$A$3:$B$13,2,FALSE)</f>
        <v>0</v>
      </c>
    </row>
    <row r="69" spans="3:51">
      <c r="C69" s="83" t="s">
        <v>1155</v>
      </c>
      <c r="D69" s="75">
        <v>423</v>
      </c>
      <c r="E69" s="73">
        <f>VLOOKUP('Physical Effects - Rationale'!G70,'Physical Effects - Numerical'!$A$3:$B$13,2,FALSE)</f>
        <v>2</v>
      </c>
      <c r="F69" s="72">
        <f>VLOOKUP('Physical Effects - Rationale'!I70,'Physical Effects - Numerical'!$A$3:$B$13,2,FALSE)</f>
        <v>0</v>
      </c>
      <c r="G69" s="72">
        <f>VLOOKUP('Physical Effects - Rationale'!K70,'Physical Effects - Numerical'!$A$3:$B$13,2,FALSE)</f>
        <v>2</v>
      </c>
      <c r="H69" s="72">
        <f>VLOOKUP('Physical Effects - Rationale'!M70,'Physical Effects - Numerical'!$A$3:$B$13,2,FALSE)</f>
        <v>2</v>
      </c>
      <c r="I69" s="72">
        <f>VLOOKUP('Physical Effects - Rationale'!O70,'Physical Effects - Numerical'!$A$3:$B$13,2,FALSE)</f>
        <v>1</v>
      </c>
      <c r="J69" s="72">
        <f>VLOOKUP('Physical Effects - Rationale'!Q70,'Physical Effects - Numerical'!$A$3:$B$13,2,FALSE)</f>
        <v>0</v>
      </c>
      <c r="K69" s="72">
        <f>VLOOKUP('Physical Effects - Rationale'!S70,'Physical Effects - Numerical'!$A$3:$B$13,2,FALSE)</f>
        <v>0</v>
      </c>
      <c r="L69" s="72">
        <f>VLOOKUP('Physical Effects - Rationale'!U70,'Physical Effects - Numerical'!$A$3:$B$13,2,FALSE)</f>
        <v>0</v>
      </c>
      <c r="M69" s="72">
        <f>VLOOKUP('Physical Effects - Rationale'!W70,'Physical Effects - Numerical'!$A$3:$B$13,2,FALSE)</f>
        <v>0</v>
      </c>
      <c r="N69" s="72">
        <f>VLOOKUP('Physical Effects - Rationale'!Y70,'Physical Effects - Numerical'!$A$3:$B$13,2,FALSE)</f>
        <v>0</v>
      </c>
      <c r="O69" s="72">
        <f>VLOOKUP('Physical Effects - Rationale'!AA70,'Physical Effects - Numerical'!$A$3:$B$13,2,FALSE)</f>
        <v>0</v>
      </c>
      <c r="P69" s="72">
        <f>VLOOKUP('Physical Effects - Rationale'!AC70,'Physical Effects - Numerical'!$A$3:$B$13,2,FALSE)</f>
        <v>2</v>
      </c>
      <c r="Q69" s="72">
        <f>VLOOKUP('Physical Effects - Rationale'!AE70,'Physical Effects - Numerical'!$A$3:$B$13,2,FALSE)</f>
        <v>0</v>
      </c>
      <c r="R69" s="72">
        <f>VLOOKUP('Physical Effects - Rationale'!AG70,'Physical Effects - Numerical'!$A$3:$B$13,2,FALSE)</f>
        <v>0</v>
      </c>
      <c r="S69" s="72">
        <f>VLOOKUP('Physical Effects - Rationale'!AI70,'Physical Effects - Numerical'!$A$3:$B$13,2,FALSE)</f>
        <v>0</v>
      </c>
      <c r="T69" s="72">
        <f>VLOOKUP('Physical Effects - Rationale'!AK70,'Physical Effects - Numerical'!$A$3:$B$13,2,FALSE)</f>
        <v>1</v>
      </c>
      <c r="U69" s="72">
        <f>VLOOKUP('Physical Effects - Rationale'!AM70,'Physical Effects - Numerical'!$A$3:$B$13,2,FALSE)</f>
        <v>-1</v>
      </c>
      <c r="V69" s="72">
        <f>VLOOKUP('Physical Effects - Rationale'!AO70,'Physical Effects - Numerical'!$A$3:$B$13,2,FALSE)</f>
        <v>1</v>
      </c>
      <c r="W69" s="72">
        <f>VLOOKUP('Physical Effects - Rationale'!AQ70,'Physical Effects - Numerical'!$A$3:$B$13,2,FALSE)</f>
        <v>0</v>
      </c>
      <c r="X69" s="72">
        <f>VLOOKUP('Physical Effects - Rationale'!AS70,'Physical Effects - Numerical'!$A$3:$B$13,2,FALSE)</f>
        <v>-1</v>
      </c>
      <c r="Y69" s="72">
        <f>VLOOKUP('Physical Effects - Rationale'!AU70,'Physical Effects - Numerical'!$A$3:$B$13,2,FALSE)</f>
        <v>-1</v>
      </c>
      <c r="Z69" s="72">
        <f>VLOOKUP('Physical Effects - Rationale'!AW70,'Physical Effects - Numerical'!$A$3:$B$13,2,FALSE)</f>
        <v>-2</v>
      </c>
      <c r="AA69" s="72">
        <f>VLOOKUP('Physical Effects - Rationale'!AY70,'Physical Effects - Numerical'!$A$3:$B$13,2,FALSE)</f>
        <v>0</v>
      </c>
      <c r="AB69" s="72">
        <f>VLOOKUP('Physical Effects - Rationale'!BA70,'Physical Effects - Numerical'!$A$3:$B$13,2,FALSE)</f>
        <v>2</v>
      </c>
      <c r="AC69" s="72">
        <f>VLOOKUP('Physical Effects - Rationale'!BC70,'Physical Effects - Numerical'!$A$3:$B$13,2,FALSE)</f>
        <v>1</v>
      </c>
      <c r="AD69" s="72">
        <f>VLOOKUP('Physical Effects - Rationale'!BE70,'Physical Effects - Numerical'!$A$3:$B$13,2,FALSE)</f>
        <v>0</v>
      </c>
      <c r="AE69" s="72">
        <f>VLOOKUP('Physical Effects - Rationale'!BG70,'Physical Effects - Numerical'!$A$3:$B$13,2,FALSE)</f>
        <v>-1</v>
      </c>
      <c r="AF69" s="72">
        <f>VLOOKUP('Physical Effects - Rationale'!BI70,'Physical Effects - Numerical'!$A$3:$B$13,2,FALSE)</f>
        <v>0</v>
      </c>
      <c r="AG69" s="72">
        <f>VLOOKUP('Physical Effects - Rationale'!BK70,'Physical Effects - Numerical'!$A$3:$B$13,2,FALSE)</f>
        <v>0</v>
      </c>
      <c r="AH69" s="72">
        <f>VLOOKUP('Physical Effects - Rationale'!BM70,'Physical Effects - Numerical'!$A$3:$B$13,2,FALSE)</f>
        <v>0</v>
      </c>
      <c r="AI69" s="72">
        <f>VLOOKUP('Physical Effects - Rationale'!BO70,'Physical Effects - Numerical'!$A$3:$B$13,2,FALSE)</f>
        <v>0</v>
      </c>
      <c r="AJ69" s="72">
        <f>VLOOKUP('Physical Effects - Rationale'!BQ70,'Physical Effects - Numerical'!$A$3:$B$13,2,FALSE)</f>
        <v>0</v>
      </c>
      <c r="AK69" s="72">
        <f>VLOOKUP('Physical Effects - Rationale'!BS70,'Physical Effects - Numerical'!$A$3:$B$13,2,FALSE)</f>
        <v>0</v>
      </c>
      <c r="AL69" s="72">
        <f>VLOOKUP('Physical Effects - Rationale'!BU70,'Physical Effects - Numerical'!$A$3:$B$13,2,FALSE)</f>
        <v>0</v>
      </c>
      <c r="AM69" s="72">
        <f>VLOOKUP('Physical Effects - Rationale'!BW70,'Physical Effects - Numerical'!$A$3:$B$13,2,FALSE)</f>
        <v>0</v>
      </c>
      <c r="AN69" s="72">
        <f>VLOOKUP('Physical Effects - Rationale'!BY70,'Physical Effects - Numerical'!$A$3:$B$13,2,FALSE)</f>
        <v>0</v>
      </c>
      <c r="AO69" s="72">
        <f>VLOOKUP('Physical Effects - Rationale'!CA70,'Physical Effects - Numerical'!$A$3:$B$13,2,FALSE)</f>
        <v>0</v>
      </c>
      <c r="AP69" s="72">
        <f>VLOOKUP('Physical Effects - Rationale'!CC70,'Physical Effects - Numerical'!$A$3:$B$13,2,FALSE)</f>
        <v>1</v>
      </c>
      <c r="AQ69" s="72">
        <f>VLOOKUP('Physical Effects - Rationale'!CE70,'Physical Effects - Numerical'!$A$3:$B$13,2,FALSE)</f>
        <v>0</v>
      </c>
      <c r="AR69" s="72">
        <f>VLOOKUP('Physical Effects - Rationale'!CG70,'Physical Effects - Numerical'!$A$3:$B$13,2,FALSE)</f>
        <v>0</v>
      </c>
      <c r="AS69" s="72">
        <f>VLOOKUP('Physical Effects - Rationale'!CI70,'Physical Effects - Numerical'!$A$3:$B$13,2,FALSE)</f>
        <v>0</v>
      </c>
      <c r="AT69" s="72">
        <f>VLOOKUP('Physical Effects - Rationale'!CK70,'Physical Effects - Numerical'!$A$3:$B$13,2,FALSE)</f>
        <v>0</v>
      </c>
      <c r="AU69" s="72">
        <f>VLOOKUP('Physical Effects - Rationale'!CM70,'Physical Effects - Numerical'!$A$3:$B$13,2,FALSE)</f>
        <v>0</v>
      </c>
      <c r="AV69" s="72">
        <f>VLOOKUP('Physical Effects - Rationale'!CO70,'Physical Effects - Numerical'!$A$3:$B$13,2,FALSE)</f>
        <v>0</v>
      </c>
      <c r="AW69" s="72">
        <f>VLOOKUP('Physical Effects - Rationale'!CQ70,'Physical Effects - Numerical'!$A$3:$B$13,2,FALSE)</f>
        <v>0</v>
      </c>
      <c r="AX69" s="72">
        <f>VLOOKUP('Physical Effects - Rationale'!CS70,'Physical Effects - Numerical'!$A$3:$B$13,2,FALSE)</f>
        <v>0</v>
      </c>
      <c r="AY69" s="84">
        <f>VLOOKUP('Physical Effects - Rationale'!CU70,'Physical Effects - Numerical'!$A$3:$B$13,2,FALSE)</f>
        <v>0</v>
      </c>
    </row>
    <row r="70" spans="3:51" ht="26">
      <c r="C70" s="83" t="s">
        <v>1170</v>
      </c>
      <c r="D70" s="75">
        <v>447</v>
      </c>
      <c r="E70" s="73">
        <f>VLOOKUP('Physical Effects - Rationale'!G71,'Physical Effects - Numerical'!$A$3:$B$13,2,FALSE)</f>
        <v>0</v>
      </c>
      <c r="F70" s="72">
        <f>VLOOKUP('Physical Effects - Rationale'!I71,'Physical Effects - Numerical'!$A$3:$B$13,2,FALSE)</f>
        <v>0</v>
      </c>
      <c r="G70" s="72">
        <f>VLOOKUP('Physical Effects - Rationale'!K71,'Physical Effects - Numerical'!$A$3:$B$13,2,FALSE)</f>
        <v>1</v>
      </c>
      <c r="H70" s="72">
        <f>VLOOKUP('Physical Effects - Rationale'!M71,'Physical Effects - Numerical'!$A$3:$B$13,2,FALSE)</f>
        <v>1</v>
      </c>
      <c r="I70" s="72">
        <f>VLOOKUP('Physical Effects - Rationale'!O71,'Physical Effects - Numerical'!$A$3:$B$13,2,FALSE)</f>
        <v>1</v>
      </c>
      <c r="J70" s="72">
        <f>VLOOKUP('Physical Effects - Rationale'!Q71,'Physical Effects - Numerical'!$A$3:$B$13,2,FALSE)</f>
        <v>0</v>
      </c>
      <c r="K70" s="72">
        <f>VLOOKUP('Physical Effects - Rationale'!S71,'Physical Effects - Numerical'!$A$3:$B$13,2,FALSE)</f>
        <v>-1</v>
      </c>
      <c r="L70" s="72">
        <f>VLOOKUP('Physical Effects - Rationale'!U71,'Physical Effects - Numerical'!$A$3:$B$13,2,FALSE)</f>
        <v>0</v>
      </c>
      <c r="M70" s="72">
        <f>VLOOKUP('Physical Effects - Rationale'!W71,'Physical Effects - Numerical'!$A$3:$B$13,2,FALSE)</f>
        <v>-1</v>
      </c>
      <c r="N70" s="72">
        <f>VLOOKUP('Physical Effects - Rationale'!Y71,'Physical Effects - Numerical'!$A$3:$B$13,2,FALSE)</f>
        <v>0</v>
      </c>
      <c r="O70" s="72">
        <f>VLOOKUP('Physical Effects - Rationale'!AA71,'Physical Effects - Numerical'!$A$3:$B$13,2,FALSE)</f>
        <v>0</v>
      </c>
      <c r="P70" s="72">
        <f>VLOOKUP('Physical Effects - Rationale'!AC71,'Physical Effects - Numerical'!$A$3:$B$13,2,FALSE)</f>
        <v>2</v>
      </c>
      <c r="Q70" s="72">
        <f>VLOOKUP('Physical Effects - Rationale'!AE71,'Physical Effects - Numerical'!$A$3:$B$13,2,FALSE)</f>
        <v>-1</v>
      </c>
      <c r="R70" s="72">
        <f>VLOOKUP('Physical Effects - Rationale'!AG71,'Physical Effects - Numerical'!$A$3:$B$13,2,FALSE)</f>
        <v>-1</v>
      </c>
      <c r="S70" s="72">
        <f>VLOOKUP('Physical Effects - Rationale'!AI71,'Physical Effects - Numerical'!$A$3:$B$13,2,FALSE)</f>
        <v>0</v>
      </c>
      <c r="T70" s="72">
        <f>VLOOKUP('Physical Effects - Rationale'!AK71,'Physical Effects - Numerical'!$A$3:$B$13,2,FALSE)</f>
        <v>0</v>
      </c>
      <c r="U70" s="72">
        <f>VLOOKUP('Physical Effects - Rationale'!AM71,'Physical Effects - Numerical'!$A$3:$B$13,2,FALSE)</f>
        <v>0</v>
      </c>
      <c r="V70" s="72">
        <f>VLOOKUP('Physical Effects - Rationale'!AO71,'Physical Effects - Numerical'!$A$3:$B$13,2,FALSE)</f>
        <v>0</v>
      </c>
      <c r="W70" s="72">
        <f>VLOOKUP('Physical Effects - Rationale'!AQ71,'Physical Effects - Numerical'!$A$3:$B$13,2,FALSE)</f>
        <v>4</v>
      </c>
      <c r="X70" s="72">
        <f>VLOOKUP('Physical Effects - Rationale'!AS71,'Physical Effects - Numerical'!$A$3:$B$13,2,FALSE)</f>
        <v>2</v>
      </c>
      <c r="Y70" s="72">
        <f>VLOOKUP('Physical Effects - Rationale'!AU71,'Physical Effects - Numerical'!$A$3:$B$13,2,FALSE)</f>
        <v>-1</v>
      </c>
      <c r="Z70" s="72">
        <f>VLOOKUP('Physical Effects - Rationale'!AW71,'Physical Effects - Numerical'!$A$3:$B$13,2,FALSE)</f>
        <v>1</v>
      </c>
      <c r="AA70" s="72">
        <f>VLOOKUP('Physical Effects - Rationale'!AY71,'Physical Effects - Numerical'!$A$3:$B$13,2,FALSE)</f>
        <v>0</v>
      </c>
      <c r="AB70" s="72">
        <f>VLOOKUP('Physical Effects - Rationale'!BA71,'Physical Effects - Numerical'!$A$3:$B$13,2,FALSE)</f>
        <v>1</v>
      </c>
      <c r="AC70" s="72">
        <f>VLOOKUP('Physical Effects - Rationale'!BC71,'Physical Effects - Numerical'!$A$3:$B$13,2,FALSE)</f>
        <v>2</v>
      </c>
      <c r="AD70" s="72">
        <f>VLOOKUP('Physical Effects - Rationale'!BE71,'Physical Effects - Numerical'!$A$3:$B$13,2,FALSE)</f>
        <v>2</v>
      </c>
      <c r="AE70" s="72">
        <f>VLOOKUP('Physical Effects - Rationale'!BG71,'Physical Effects - Numerical'!$A$3:$B$13,2,FALSE)</f>
        <v>4</v>
      </c>
      <c r="AF70" s="72">
        <f>VLOOKUP('Physical Effects - Rationale'!BI71,'Physical Effects - Numerical'!$A$3:$B$13,2,FALSE)</f>
        <v>-1</v>
      </c>
      <c r="AG70" s="72">
        <f>VLOOKUP('Physical Effects - Rationale'!BK71,'Physical Effects - Numerical'!$A$3:$B$13,2,FALSE)</f>
        <v>1</v>
      </c>
      <c r="AH70" s="72">
        <f>VLOOKUP('Physical Effects - Rationale'!BM71,'Physical Effects - Numerical'!$A$3:$B$13,2,FALSE)</f>
        <v>-1</v>
      </c>
      <c r="AI70" s="72">
        <f>VLOOKUP('Physical Effects - Rationale'!BO71,'Physical Effects - Numerical'!$A$3:$B$13,2,FALSE)</f>
        <v>0</v>
      </c>
      <c r="AJ70" s="72">
        <f>VLOOKUP('Physical Effects - Rationale'!BQ71,'Physical Effects - Numerical'!$A$3:$B$13,2,FALSE)</f>
        <v>0</v>
      </c>
      <c r="AK70" s="72">
        <f>VLOOKUP('Physical Effects - Rationale'!BS71,'Physical Effects - Numerical'!$A$3:$B$13,2,FALSE)</f>
        <v>1</v>
      </c>
      <c r="AL70" s="72">
        <f>VLOOKUP('Physical Effects - Rationale'!BU71,'Physical Effects - Numerical'!$A$3:$B$13,2,FALSE)</f>
        <v>0</v>
      </c>
      <c r="AM70" s="72">
        <f>VLOOKUP('Physical Effects - Rationale'!BW71,'Physical Effects - Numerical'!$A$3:$B$13,2,FALSE)</f>
        <v>0</v>
      </c>
      <c r="AN70" s="72">
        <f>VLOOKUP('Physical Effects - Rationale'!BY71,'Physical Effects - Numerical'!$A$3:$B$13,2,FALSE)</f>
        <v>0</v>
      </c>
      <c r="AO70" s="72">
        <f>VLOOKUP('Physical Effects - Rationale'!CA71,'Physical Effects - Numerical'!$A$3:$B$13,2,FALSE)</f>
        <v>0</v>
      </c>
      <c r="AP70" s="72">
        <f>VLOOKUP('Physical Effects - Rationale'!CC71,'Physical Effects - Numerical'!$A$3:$B$13,2,FALSE)</f>
        <v>2</v>
      </c>
      <c r="AQ70" s="72">
        <f>VLOOKUP('Physical Effects - Rationale'!CE71,'Physical Effects - Numerical'!$A$3:$B$13,2,FALSE)</f>
        <v>0</v>
      </c>
      <c r="AR70" s="72">
        <f>VLOOKUP('Physical Effects - Rationale'!CG71,'Physical Effects - Numerical'!$A$3:$B$13,2,FALSE)</f>
        <v>0</v>
      </c>
      <c r="AS70" s="72">
        <f>VLOOKUP('Physical Effects - Rationale'!CI71,'Physical Effects - Numerical'!$A$3:$B$13,2,FALSE)</f>
        <v>0</v>
      </c>
      <c r="AT70" s="72">
        <f>VLOOKUP('Physical Effects - Rationale'!CK71,'Physical Effects - Numerical'!$A$3:$B$13,2,FALSE)</f>
        <v>0</v>
      </c>
      <c r="AU70" s="72">
        <f>VLOOKUP('Physical Effects - Rationale'!CM71,'Physical Effects - Numerical'!$A$3:$B$13,2,FALSE)</f>
        <v>0</v>
      </c>
      <c r="AV70" s="72">
        <f>VLOOKUP('Physical Effects - Rationale'!CO71,'Physical Effects - Numerical'!$A$3:$B$13,2,FALSE)</f>
        <v>0</v>
      </c>
      <c r="AW70" s="72">
        <f>VLOOKUP('Physical Effects - Rationale'!CQ71,'Physical Effects - Numerical'!$A$3:$B$13,2,FALSE)</f>
        <v>0</v>
      </c>
      <c r="AX70" s="72">
        <f>VLOOKUP('Physical Effects - Rationale'!CS71,'Physical Effects - Numerical'!$A$3:$B$13,2,FALSE)</f>
        <v>3</v>
      </c>
      <c r="AY70" s="84">
        <f>VLOOKUP('Physical Effects - Rationale'!CU71,'Physical Effects - Numerical'!$A$3:$B$13,2,FALSE)</f>
        <v>0</v>
      </c>
    </row>
    <row r="71" spans="3:51">
      <c r="C71" s="83" t="s">
        <v>1195</v>
      </c>
      <c r="D71" s="75">
        <v>320</v>
      </c>
      <c r="E71" s="73">
        <f>VLOOKUP('Physical Effects - Rationale'!G72,'Physical Effects - Numerical'!$A$3:$B$13,2,FALSE)</f>
        <v>0</v>
      </c>
      <c r="F71" s="72">
        <f>VLOOKUP('Physical Effects - Rationale'!I72,'Physical Effects - Numerical'!$A$3:$B$13,2,FALSE)</f>
        <v>0</v>
      </c>
      <c r="G71" s="72">
        <f>VLOOKUP('Physical Effects - Rationale'!K72,'Physical Effects - Numerical'!$A$3:$B$13,2,FALSE)</f>
        <v>0</v>
      </c>
      <c r="H71" s="72">
        <f>VLOOKUP('Physical Effects - Rationale'!M72,'Physical Effects - Numerical'!$A$3:$B$13,2,FALSE)</f>
        <v>0</v>
      </c>
      <c r="I71" s="72">
        <f>VLOOKUP('Physical Effects - Rationale'!O72,'Physical Effects - Numerical'!$A$3:$B$13,2,FALSE)</f>
        <v>0</v>
      </c>
      <c r="J71" s="72">
        <f>VLOOKUP('Physical Effects - Rationale'!Q72,'Physical Effects - Numerical'!$A$3:$B$13,2,FALSE)</f>
        <v>0</v>
      </c>
      <c r="K71" s="72">
        <f>VLOOKUP('Physical Effects - Rationale'!S72,'Physical Effects - Numerical'!$A$3:$B$13,2,FALSE)</f>
        <v>0</v>
      </c>
      <c r="L71" s="72">
        <f>VLOOKUP('Physical Effects - Rationale'!U72,'Physical Effects - Numerical'!$A$3:$B$13,2,FALSE)</f>
        <v>0</v>
      </c>
      <c r="M71" s="72">
        <f>VLOOKUP('Physical Effects - Rationale'!W72,'Physical Effects - Numerical'!$A$3:$B$13,2,FALSE)</f>
        <v>0</v>
      </c>
      <c r="N71" s="72">
        <f>VLOOKUP('Physical Effects - Rationale'!Y72,'Physical Effects - Numerical'!$A$3:$B$13,2,FALSE)</f>
        <v>0</v>
      </c>
      <c r="O71" s="72">
        <f>VLOOKUP('Physical Effects - Rationale'!AA72,'Physical Effects - Numerical'!$A$3:$B$13,2,FALSE)</f>
        <v>0</v>
      </c>
      <c r="P71" s="72">
        <f>VLOOKUP('Physical Effects - Rationale'!AC72,'Physical Effects - Numerical'!$A$3:$B$13,2,FALSE)</f>
        <v>1</v>
      </c>
      <c r="Q71" s="72">
        <f>VLOOKUP('Physical Effects - Rationale'!AE72,'Physical Effects - Numerical'!$A$3:$B$13,2,FALSE)</f>
        <v>-2</v>
      </c>
      <c r="R71" s="72">
        <f>VLOOKUP('Physical Effects - Rationale'!AG72,'Physical Effects - Numerical'!$A$3:$B$13,2,FALSE)</f>
        <v>0</v>
      </c>
      <c r="S71" s="72">
        <f>VLOOKUP('Physical Effects - Rationale'!AI72,'Physical Effects - Numerical'!$A$3:$B$13,2,FALSE)</f>
        <v>0</v>
      </c>
      <c r="T71" s="72">
        <f>VLOOKUP('Physical Effects - Rationale'!AK72,'Physical Effects - Numerical'!$A$3:$B$13,2,FALSE)</f>
        <v>0</v>
      </c>
      <c r="U71" s="72">
        <f>VLOOKUP('Physical Effects - Rationale'!AM72,'Physical Effects - Numerical'!$A$3:$B$13,2,FALSE)</f>
        <v>0</v>
      </c>
      <c r="V71" s="72">
        <f>VLOOKUP('Physical Effects - Rationale'!AO72,'Physical Effects - Numerical'!$A$3:$B$13,2,FALSE)</f>
        <v>0</v>
      </c>
      <c r="W71" s="72">
        <f>VLOOKUP('Physical Effects - Rationale'!AQ72,'Physical Effects - Numerical'!$A$3:$B$13,2,FALSE)</f>
        <v>3</v>
      </c>
      <c r="X71" s="72">
        <f>VLOOKUP('Physical Effects - Rationale'!AS72,'Physical Effects - Numerical'!$A$3:$B$13,2,FALSE)</f>
        <v>-2</v>
      </c>
      <c r="Y71" s="72">
        <f>VLOOKUP('Physical Effects - Rationale'!AU72,'Physical Effects - Numerical'!$A$3:$B$13,2,FALSE)</f>
        <v>0</v>
      </c>
      <c r="Z71" s="72">
        <f>VLOOKUP('Physical Effects - Rationale'!AW72,'Physical Effects - Numerical'!$A$3:$B$13,2,FALSE)</f>
        <v>-2</v>
      </c>
      <c r="AA71" s="72">
        <f>VLOOKUP('Physical Effects - Rationale'!AY72,'Physical Effects - Numerical'!$A$3:$B$13,2,FALSE)</f>
        <v>0</v>
      </c>
      <c r="AB71" s="72">
        <f>VLOOKUP('Physical Effects - Rationale'!BA72,'Physical Effects - Numerical'!$A$3:$B$13,2,FALSE)</f>
        <v>0</v>
      </c>
      <c r="AC71" s="72">
        <f>VLOOKUP('Physical Effects - Rationale'!BC72,'Physical Effects - Numerical'!$A$3:$B$13,2,FALSE)</f>
        <v>0</v>
      </c>
      <c r="AD71" s="72">
        <f>VLOOKUP('Physical Effects - Rationale'!BE72,'Physical Effects - Numerical'!$A$3:$B$13,2,FALSE)</f>
        <v>0</v>
      </c>
      <c r="AE71" s="72">
        <f>VLOOKUP('Physical Effects - Rationale'!BG72,'Physical Effects - Numerical'!$A$3:$B$13,2,FALSE)</f>
        <v>0</v>
      </c>
      <c r="AF71" s="72">
        <f>VLOOKUP('Physical Effects - Rationale'!BI72,'Physical Effects - Numerical'!$A$3:$B$13,2,FALSE)</f>
        <v>0</v>
      </c>
      <c r="AG71" s="72">
        <f>VLOOKUP('Physical Effects - Rationale'!BK72,'Physical Effects - Numerical'!$A$3:$B$13,2,FALSE)</f>
        <v>0</v>
      </c>
      <c r="AH71" s="72">
        <f>VLOOKUP('Physical Effects - Rationale'!BM72,'Physical Effects - Numerical'!$A$3:$B$13,2,FALSE)</f>
        <v>0</v>
      </c>
      <c r="AI71" s="72">
        <f>VLOOKUP('Physical Effects - Rationale'!BO72,'Physical Effects - Numerical'!$A$3:$B$13,2,FALSE)</f>
        <v>0</v>
      </c>
      <c r="AJ71" s="72">
        <f>VLOOKUP('Physical Effects - Rationale'!BQ72,'Physical Effects - Numerical'!$A$3:$B$13,2,FALSE)</f>
        <v>0</v>
      </c>
      <c r="AK71" s="72">
        <f>VLOOKUP('Physical Effects - Rationale'!BS72,'Physical Effects - Numerical'!$A$3:$B$13,2,FALSE)</f>
        <v>0</v>
      </c>
      <c r="AL71" s="72">
        <f>VLOOKUP('Physical Effects - Rationale'!BU72,'Physical Effects - Numerical'!$A$3:$B$13,2,FALSE)</f>
        <v>0</v>
      </c>
      <c r="AM71" s="72">
        <f>VLOOKUP('Physical Effects - Rationale'!BW72,'Physical Effects - Numerical'!$A$3:$B$13,2,FALSE)</f>
        <v>0</v>
      </c>
      <c r="AN71" s="72">
        <f>VLOOKUP('Physical Effects - Rationale'!BY72,'Physical Effects - Numerical'!$A$3:$B$13,2,FALSE)</f>
        <v>0</v>
      </c>
      <c r="AO71" s="72">
        <f>VLOOKUP('Physical Effects - Rationale'!CA72,'Physical Effects - Numerical'!$A$3:$B$13,2,FALSE)</f>
        <v>0</v>
      </c>
      <c r="AP71" s="72">
        <f>VLOOKUP('Physical Effects - Rationale'!CC72,'Physical Effects - Numerical'!$A$3:$B$13,2,FALSE)</f>
        <v>2</v>
      </c>
      <c r="AQ71" s="72">
        <f>VLOOKUP('Physical Effects - Rationale'!CE72,'Physical Effects - Numerical'!$A$3:$B$13,2,FALSE)</f>
        <v>0</v>
      </c>
      <c r="AR71" s="72">
        <f>VLOOKUP('Physical Effects - Rationale'!CG72,'Physical Effects - Numerical'!$A$3:$B$13,2,FALSE)</f>
        <v>0</v>
      </c>
      <c r="AS71" s="72">
        <f>VLOOKUP('Physical Effects - Rationale'!CI72,'Physical Effects - Numerical'!$A$3:$B$13,2,FALSE)</f>
        <v>0</v>
      </c>
      <c r="AT71" s="72">
        <f>VLOOKUP('Physical Effects - Rationale'!CK72,'Physical Effects - Numerical'!$A$3:$B$13,2,FALSE)</f>
        <v>0</v>
      </c>
      <c r="AU71" s="72">
        <f>VLOOKUP('Physical Effects - Rationale'!CM72,'Physical Effects - Numerical'!$A$3:$B$13,2,FALSE)</f>
        <v>0</v>
      </c>
      <c r="AV71" s="72">
        <f>VLOOKUP('Physical Effects - Rationale'!CO72,'Physical Effects - Numerical'!$A$3:$B$13,2,FALSE)</f>
        <v>0</v>
      </c>
      <c r="AW71" s="72">
        <f>VLOOKUP('Physical Effects - Rationale'!CQ72,'Physical Effects - Numerical'!$A$3:$B$13,2,FALSE)</f>
        <v>0</v>
      </c>
      <c r="AX71" s="72">
        <f>VLOOKUP('Physical Effects - Rationale'!CS72,'Physical Effects - Numerical'!$A$3:$B$13,2,FALSE)</f>
        <v>0</v>
      </c>
      <c r="AY71" s="84">
        <f>VLOOKUP('Physical Effects - Rationale'!CU72,'Physical Effects - Numerical'!$A$3:$B$13,2,FALSE)</f>
        <v>0</v>
      </c>
    </row>
    <row r="72" spans="3:51">
      <c r="C72" s="83" t="s">
        <v>1207</v>
      </c>
      <c r="D72" s="75">
        <v>428</v>
      </c>
      <c r="E72" s="73">
        <f>VLOOKUP('Physical Effects - Rationale'!G73,'Physical Effects - Numerical'!$A$3:$B$13,2,FALSE)</f>
        <v>0</v>
      </c>
      <c r="F72" s="72">
        <f>VLOOKUP('Physical Effects - Rationale'!I73,'Physical Effects - Numerical'!$A$3:$B$13,2,FALSE)</f>
        <v>0</v>
      </c>
      <c r="G72" s="72">
        <f>VLOOKUP('Physical Effects - Rationale'!K73,'Physical Effects - Numerical'!$A$3:$B$13,2,FALSE)</f>
        <v>0</v>
      </c>
      <c r="H72" s="72">
        <f>VLOOKUP('Physical Effects - Rationale'!M73,'Physical Effects - Numerical'!$A$3:$B$13,2,FALSE)</f>
        <v>0</v>
      </c>
      <c r="I72" s="72">
        <f>VLOOKUP('Physical Effects - Rationale'!O73,'Physical Effects - Numerical'!$A$3:$B$13,2,FALSE)</f>
        <v>0</v>
      </c>
      <c r="J72" s="72">
        <f>VLOOKUP('Physical Effects - Rationale'!Q73,'Physical Effects - Numerical'!$A$3:$B$13,2,FALSE)</f>
        <v>0</v>
      </c>
      <c r="K72" s="72">
        <f>VLOOKUP('Physical Effects - Rationale'!S73,'Physical Effects - Numerical'!$A$3:$B$13,2,FALSE)</f>
        <v>0</v>
      </c>
      <c r="L72" s="72">
        <f>VLOOKUP('Physical Effects - Rationale'!U73,'Physical Effects - Numerical'!$A$3:$B$13,2,FALSE)</f>
        <v>0</v>
      </c>
      <c r="M72" s="72">
        <f>VLOOKUP('Physical Effects - Rationale'!W73,'Physical Effects - Numerical'!$A$3:$B$13,2,FALSE)</f>
        <v>0</v>
      </c>
      <c r="N72" s="72">
        <f>VLOOKUP('Physical Effects - Rationale'!Y73,'Physical Effects - Numerical'!$A$3:$B$13,2,FALSE)</f>
        <v>0</v>
      </c>
      <c r="O72" s="72">
        <f>VLOOKUP('Physical Effects - Rationale'!AA73,'Physical Effects - Numerical'!$A$3:$B$13,2,FALSE)</f>
        <v>0</v>
      </c>
      <c r="P72" s="72">
        <f>VLOOKUP('Physical Effects - Rationale'!AC73,'Physical Effects - Numerical'!$A$3:$B$13,2,FALSE)</f>
        <v>1</v>
      </c>
      <c r="Q72" s="72">
        <f>VLOOKUP('Physical Effects - Rationale'!AE73,'Physical Effects - Numerical'!$A$3:$B$13,2,FALSE)</f>
        <v>-1</v>
      </c>
      <c r="R72" s="72">
        <f>VLOOKUP('Physical Effects - Rationale'!AG73,'Physical Effects - Numerical'!$A$3:$B$13,2,FALSE)</f>
        <v>1</v>
      </c>
      <c r="S72" s="72">
        <f>VLOOKUP('Physical Effects - Rationale'!AI73,'Physical Effects - Numerical'!$A$3:$B$13,2,FALSE)</f>
        <v>0</v>
      </c>
      <c r="T72" s="72">
        <f>VLOOKUP('Physical Effects - Rationale'!AK73,'Physical Effects - Numerical'!$A$3:$B$13,2,FALSE)</f>
        <v>0</v>
      </c>
      <c r="U72" s="72">
        <f>VLOOKUP('Physical Effects - Rationale'!AM73,'Physical Effects - Numerical'!$A$3:$B$13,2,FALSE)</f>
        <v>0</v>
      </c>
      <c r="V72" s="72">
        <f>VLOOKUP('Physical Effects - Rationale'!AO73,'Physical Effects - Numerical'!$A$3:$B$13,2,FALSE)</f>
        <v>0</v>
      </c>
      <c r="W72" s="72">
        <f>VLOOKUP('Physical Effects - Rationale'!AQ73,'Physical Effects - Numerical'!$A$3:$B$13,2,FALSE)</f>
        <v>4</v>
      </c>
      <c r="X72" s="72">
        <f>VLOOKUP('Physical Effects - Rationale'!AS73,'Physical Effects - Numerical'!$A$3:$B$13,2,FALSE)</f>
        <v>1</v>
      </c>
      <c r="Y72" s="72">
        <f>VLOOKUP('Physical Effects - Rationale'!AU73,'Physical Effects - Numerical'!$A$3:$B$13,2,FALSE)</f>
        <v>1</v>
      </c>
      <c r="Z72" s="72">
        <f>VLOOKUP('Physical Effects - Rationale'!AW73,'Physical Effects - Numerical'!$A$3:$B$13,2,FALSE)</f>
        <v>-1</v>
      </c>
      <c r="AA72" s="72">
        <f>VLOOKUP('Physical Effects - Rationale'!AY73,'Physical Effects - Numerical'!$A$3:$B$13,2,FALSE)</f>
        <v>1</v>
      </c>
      <c r="AB72" s="72">
        <f>VLOOKUP('Physical Effects - Rationale'!BA73,'Physical Effects - Numerical'!$A$3:$B$13,2,FALSE)</f>
        <v>1</v>
      </c>
      <c r="AC72" s="72">
        <f>VLOOKUP('Physical Effects - Rationale'!BC73,'Physical Effects - Numerical'!$A$3:$B$13,2,FALSE)</f>
        <v>0</v>
      </c>
      <c r="AD72" s="72">
        <f>VLOOKUP('Physical Effects - Rationale'!BE73,'Physical Effects - Numerical'!$A$3:$B$13,2,FALSE)</f>
        <v>0</v>
      </c>
      <c r="AE72" s="72">
        <f>VLOOKUP('Physical Effects - Rationale'!BG73,'Physical Effects - Numerical'!$A$3:$B$13,2,FALSE)</f>
        <v>-1</v>
      </c>
      <c r="AF72" s="72">
        <f>VLOOKUP('Physical Effects - Rationale'!BI73,'Physical Effects - Numerical'!$A$3:$B$13,2,FALSE)</f>
        <v>1</v>
      </c>
      <c r="AG72" s="72">
        <f>VLOOKUP('Physical Effects - Rationale'!BK73,'Physical Effects - Numerical'!$A$3:$B$13,2,FALSE)</f>
        <v>1</v>
      </c>
      <c r="AH72" s="72">
        <f>VLOOKUP('Physical Effects - Rationale'!BM73,'Physical Effects - Numerical'!$A$3:$B$13,2,FALSE)</f>
        <v>2</v>
      </c>
      <c r="AI72" s="72">
        <f>VLOOKUP('Physical Effects - Rationale'!BO73,'Physical Effects - Numerical'!$A$3:$B$13,2,FALSE)</f>
        <v>0</v>
      </c>
      <c r="AJ72" s="72">
        <f>VLOOKUP('Physical Effects - Rationale'!BQ73,'Physical Effects - Numerical'!$A$3:$B$13,2,FALSE)</f>
        <v>0</v>
      </c>
      <c r="AK72" s="72">
        <f>VLOOKUP('Physical Effects - Rationale'!BS73,'Physical Effects - Numerical'!$A$3:$B$13,2,FALSE)</f>
        <v>0</v>
      </c>
      <c r="AL72" s="72">
        <f>VLOOKUP('Physical Effects - Rationale'!BU73,'Physical Effects - Numerical'!$A$3:$B$13,2,FALSE)</f>
        <v>0</v>
      </c>
      <c r="AM72" s="72">
        <f>VLOOKUP('Physical Effects - Rationale'!BW73,'Physical Effects - Numerical'!$A$3:$B$13,2,FALSE)</f>
        <v>0</v>
      </c>
      <c r="AN72" s="72">
        <f>VLOOKUP('Physical Effects - Rationale'!BY73,'Physical Effects - Numerical'!$A$3:$B$13,2,FALSE)</f>
        <v>0</v>
      </c>
      <c r="AO72" s="72">
        <f>VLOOKUP('Physical Effects - Rationale'!CA73,'Physical Effects - Numerical'!$A$3:$B$13,2,FALSE)</f>
        <v>0</v>
      </c>
      <c r="AP72" s="72">
        <f>VLOOKUP('Physical Effects - Rationale'!CC73,'Physical Effects - Numerical'!$A$3:$B$13,2,FALSE)</f>
        <v>2</v>
      </c>
      <c r="AQ72" s="72">
        <f>VLOOKUP('Physical Effects - Rationale'!CE73,'Physical Effects - Numerical'!$A$3:$B$13,2,FALSE)</f>
        <v>0</v>
      </c>
      <c r="AR72" s="72">
        <f>VLOOKUP('Physical Effects - Rationale'!CG73,'Physical Effects - Numerical'!$A$3:$B$13,2,FALSE)</f>
        <v>0</v>
      </c>
      <c r="AS72" s="72">
        <f>VLOOKUP('Physical Effects - Rationale'!CI73,'Physical Effects - Numerical'!$A$3:$B$13,2,FALSE)</f>
        <v>0</v>
      </c>
      <c r="AT72" s="72">
        <f>VLOOKUP('Physical Effects - Rationale'!CK73,'Physical Effects - Numerical'!$A$3:$B$13,2,FALSE)</f>
        <v>0</v>
      </c>
      <c r="AU72" s="72">
        <f>VLOOKUP('Physical Effects - Rationale'!CM73,'Physical Effects - Numerical'!$A$3:$B$13,2,FALSE)</f>
        <v>0</v>
      </c>
      <c r="AV72" s="72">
        <f>VLOOKUP('Physical Effects - Rationale'!CO73,'Physical Effects - Numerical'!$A$3:$B$13,2,FALSE)</f>
        <v>0</v>
      </c>
      <c r="AW72" s="72">
        <f>VLOOKUP('Physical Effects - Rationale'!CQ73,'Physical Effects - Numerical'!$A$3:$B$13,2,FALSE)</f>
        <v>0</v>
      </c>
      <c r="AX72" s="72">
        <f>VLOOKUP('Physical Effects - Rationale'!CS73,'Physical Effects - Numerical'!$A$3:$B$13,2,FALSE)</f>
        <v>3</v>
      </c>
      <c r="AY72" s="84">
        <f>VLOOKUP('Physical Effects - Rationale'!CU73,'Physical Effects - Numerical'!$A$3:$B$13,2,FALSE)</f>
        <v>0</v>
      </c>
    </row>
    <row r="73" spans="3:51">
      <c r="C73" s="83" t="s">
        <v>1223</v>
      </c>
      <c r="D73" s="75">
        <v>388</v>
      </c>
      <c r="E73" s="73">
        <f>VLOOKUP('Physical Effects - Rationale'!G74,'Physical Effects - Numerical'!$A$3:$B$13,2,FALSE)</f>
        <v>0</v>
      </c>
      <c r="F73" s="72">
        <f>VLOOKUP('Physical Effects - Rationale'!I74,'Physical Effects - Numerical'!$A$3:$B$13,2,FALSE)</f>
        <v>0</v>
      </c>
      <c r="G73" s="72">
        <f>VLOOKUP('Physical Effects - Rationale'!K74,'Physical Effects - Numerical'!$A$3:$B$13,2,FALSE)</f>
        <v>0</v>
      </c>
      <c r="H73" s="72">
        <f>VLOOKUP('Physical Effects - Rationale'!M74,'Physical Effects - Numerical'!$A$3:$B$13,2,FALSE)</f>
        <v>0</v>
      </c>
      <c r="I73" s="72">
        <f>VLOOKUP('Physical Effects - Rationale'!O74,'Physical Effects - Numerical'!$A$3:$B$13,2,FALSE)</f>
        <v>0</v>
      </c>
      <c r="J73" s="72">
        <f>VLOOKUP('Physical Effects - Rationale'!Q74,'Physical Effects - Numerical'!$A$3:$B$13,2,FALSE)</f>
        <v>0</v>
      </c>
      <c r="K73" s="72">
        <f>VLOOKUP('Physical Effects - Rationale'!S74,'Physical Effects - Numerical'!$A$3:$B$13,2,FALSE)</f>
        <v>0</v>
      </c>
      <c r="L73" s="72">
        <f>VLOOKUP('Physical Effects - Rationale'!U74,'Physical Effects - Numerical'!$A$3:$B$13,2,FALSE)</f>
        <v>0</v>
      </c>
      <c r="M73" s="72">
        <f>VLOOKUP('Physical Effects - Rationale'!W74,'Physical Effects - Numerical'!$A$3:$B$13,2,FALSE)</f>
        <v>0</v>
      </c>
      <c r="N73" s="72">
        <f>VLOOKUP('Physical Effects - Rationale'!Y74,'Physical Effects - Numerical'!$A$3:$B$13,2,FALSE)</f>
        <v>0</v>
      </c>
      <c r="O73" s="72">
        <f>VLOOKUP('Physical Effects - Rationale'!AA74,'Physical Effects - Numerical'!$A$3:$B$13,2,FALSE)</f>
        <v>0</v>
      </c>
      <c r="P73" s="72">
        <f>VLOOKUP('Physical Effects - Rationale'!AC74,'Physical Effects - Numerical'!$A$3:$B$13,2,FALSE)</f>
        <v>1</v>
      </c>
      <c r="Q73" s="72">
        <f>VLOOKUP('Physical Effects - Rationale'!AE74,'Physical Effects - Numerical'!$A$3:$B$13,2,FALSE)</f>
        <v>-1</v>
      </c>
      <c r="R73" s="72">
        <f>VLOOKUP('Physical Effects - Rationale'!AG74,'Physical Effects - Numerical'!$A$3:$B$13,2,FALSE)</f>
        <v>0</v>
      </c>
      <c r="S73" s="72">
        <f>VLOOKUP('Physical Effects - Rationale'!AI74,'Physical Effects - Numerical'!$A$3:$B$13,2,FALSE)</f>
        <v>0</v>
      </c>
      <c r="T73" s="72">
        <f>VLOOKUP('Physical Effects - Rationale'!AK74,'Physical Effects - Numerical'!$A$3:$B$13,2,FALSE)</f>
        <v>0</v>
      </c>
      <c r="U73" s="72">
        <f>VLOOKUP('Physical Effects - Rationale'!AM74,'Physical Effects - Numerical'!$A$3:$B$13,2,FALSE)</f>
        <v>0</v>
      </c>
      <c r="V73" s="72">
        <f>VLOOKUP('Physical Effects - Rationale'!AO74,'Physical Effects - Numerical'!$A$3:$B$13,2,FALSE)</f>
        <v>0</v>
      </c>
      <c r="W73" s="72">
        <f>VLOOKUP('Physical Effects - Rationale'!AQ74,'Physical Effects - Numerical'!$A$3:$B$13,2,FALSE)</f>
        <v>3</v>
      </c>
      <c r="X73" s="72">
        <f>VLOOKUP('Physical Effects - Rationale'!AS74,'Physical Effects - Numerical'!$A$3:$B$13,2,FALSE)</f>
        <v>0</v>
      </c>
      <c r="Y73" s="72">
        <f>VLOOKUP('Physical Effects - Rationale'!AU74,'Physical Effects - Numerical'!$A$3:$B$13,2,FALSE)</f>
        <v>0</v>
      </c>
      <c r="Z73" s="72">
        <f>VLOOKUP('Physical Effects - Rationale'!AW74,'Physical Effects - Numerical'!$A$3:$B$13,2,FALSE)</f>
        <v>-1</v>
      </c>
      <c r="AA73" s="72">
        <f>VLOOKUP('Physical Effects - Rationale'!AY74,'Physical Effects - Numerical'!$A$3:$B$13,2,FALSE)</f>
        <v>0</v>
      </c>
      <c r="AB73" s="72">
        <f>VLOOKUP('Physical Effects - Rationale'!BA74,'Physical Effects - Numerical'!$A$3:$B$13,2,FALSE)</f>
        <v>0</v>
      </c>
      <c r="AC73" s="72">
        <f>VLOOKUP('Physical Effects - Rationale'!BC74,'Physical Effects - Numerical'!$A$3:$B$13,2,FALSE)</f>
        <v>0</v>
      </c>
      <c r="AD73" s="72">
        <f>VLOOKUP('Physical Effects - Rationale'!BE74,'Physical Effects - Numerical'!$A$3:$B$13,2,FALSE)</f>
        <v>0</v>
      </c>
      <c r="AE73" s="72">
        <f>VLOOKUP('Physical Effects - Rationale'!BG74,'Physical Effects - Numerical'!$A$3:$B$13,2,FALSE)</f>
        <v>1</v>
      </c>
      <c r="AF73" s="72">
        <f>VLOOKUP('Physical Effects - Rationale'!BI74,'Physical Effects - Numerical'!$A$3:$B$13,2,FALSE)</f>
        <v>0</v>
      </c>
      <c r="AG73" s="72">
        <f>VLOOKUP('Physical Effects - Rationale'!BK74,'Physical Effects - Numerical'!$A$3:$B$13,2,FALSE)</f>
        <v>0</v>
      </c>
      <c r="AH73" s="72">
        <f>VLOOKUP('Physical Effects - Rationale'!BM74,'Physical Effects - Numerical'!$A$3:$B$13,2,FALSE)</f>
        <v>0</v>
      </c>
      <c r="AI73" s="72">
        <f>VLOOKUP('Physical Effects - Rationale'!BO74,'Physical Effects - Numerical'!$A$3:$B$13,2,FALSE)</f>
        <v>0</v>
      </c>
      <c r="AJ73" s="72">
        <f>VLOOKUP('Physical Effects - Rationale'!BQ74,'Physical Effects - Numerical'!$A$3:$B$13,2,FALSE)</f>
        <v>0</v>
      </c>
      <c r="AK73" s="72">
        <f>VLOOKUP('Physical Effects - Rationale'!BS74,'Physical Effects - Numerical'!$A$3:$B$13,2,FALSE)</f>
        <v>0</v>
      </c>
      <c r="AL73" s="72">
        <f>VLOOKUP('Physical Effects - Rationale'!BU74,'Physical Effects - Numerical'!$A$3:$B$13,2,FALSE)</f>
        <v>0</v>
      </c>
      <c r="AM73" s="72">
        <f>VLOOKUP('Physical Effects - Rationale'!BW74,'Physical Effects - Numerical'!$A$3:$B$13,2,FALSE)</f>
        <v>0</v>
      </c>
      <c r="AN73" s="72">
        <f>VLOOKUP('Physical Effects - Rationale'!BY74,'Physical Effects - Numerical'!$A$3:$B$13,2,FALSE)</f>
        <v>0</v>
      </c>
      <c r="AO73" s="72">
        <f>VLOOKUP('Physical Effects - Rationale'!CA74,'Physical Effects - Numerical'!$A$3:$B$13,2,FALSE)</f>
        <v>0</v>
      </c>
      <c r="AP73" s="72">
        <f>VLOOKUP('Physical Effects - Rationale'!CC74,'Physical Effects - Numerical'!$A$3:$B$13,2,FALSE)</f>
        <v>2</v>
      </c>
      <c r="AQ73" s="72">
        <f>VLOOKUP('Physical Effects - Rationale'!CE74,'Physical Effects - Numerical'!$A$3:$B$13,2,FALSE)</f>
        <v>0</v>
      </c>
      <c r="AR73" s="72">
        <f>VLOOKUP('Physical Effects - Rationale'!CG74,'Physical Effects - Numerical'!$A$3:$B$13,2,FALSE)</f>
        <v>0</v>
      </c>
      <c r="AS73" s="72">
        <f>VLOOKUP('Physical Effects - Rationale'!CI74,'Physical Effects - Numerical'!$A$3:$B$13,2,FALSE)</f>
        <v>0</v>
      </c>
      <c r="AT73" s="72">
        <f>VLOOKUP('Physical Effects - Rationale'!CK74,'Physical Effects - Numerical'!$A$3:$B$13,2,FALSE)</f>
        <v>0</v>
      </c>
      <c r="AU73" s="72">
        <f>VLOOKUP('Physical Effects - Rationale'!CM74,'Physical Effects - Numerical'!$A$3:$B$13,2,FALSE)</f>
        <v>0</v>
      </c>
      <c r="AV73" s="72">
        <f>VLOOKUP('Physical Effects - Rationale'!CO74,'Physical Effects - Numerical'!$A$3:$B$13,2,FALSE)</f>
        <v>0</v>
      </c>
      <c r="AW73" s="72">
        <f>VLOOKUP('Physical Effects - Rationale'!CQ74,'Physical Effects - Numerical'!$A$3:$B$13,2,FALSE)</f>
        <v>0</v>
      </c>
      <c r="AX73" s="72">
        <f>VLOOKUP('Physical Effects - Rationale'!CS74,'Physical Effects - Numerical'!$A$3:$B$13,2,FALSE)</f>
        <v>0</v>
      </c>
      <c r="AY73" s="84">
        <f>VLOOKUP('Physical Effects - Rationale'!CU74,'Physical Effects - Numerical'!$A$3:$B$13,2,FALSE)</f>
        <v>0</v>
      </c>
    </row>
    <row r="74" spans="3:51">
      <c r="C74" s="83" t="s">
        <v>1231</v>
      </c>
      <c r="D74" s="75">
        <v>464</v>
      </c>
      <c r="E74" s="73">
        <f>VLOOKUP('Physical Effects - Rationale'!G75,'Physical Effects - Numerical'!$A$3:$B$13,2,FALSE)</f>
        <v>1</v>
      </c>
      <c r="F74" s="72">
        <f>VLOOKUP('Physical Effects - Rationale'!I75,'Physical Effects - Numerical'!$A$3:$B$13,2,FALSE)</f>
        <v>0</v>
      </c>
      <c r="G74" s="72">
        <f>VLOOKUP('Physical Effects - Rationale'!K75,'Physical Effects - Numerical'!$A$3:$B$13,2,FALSE)</f>
        <v>1</v>
      </c>
      <c r="H74" s="72">
        <f>VLOOKUP('Physical Effects - Rationale'!M75,'Physical Effects - Numerical'!$A$3:$B$13,2,FALSE)</f>
        <v>0</v>
      </c>
      <c r="I74" s="72">
        <f>VLOOKUP('Physical Effects - Rationale'!O75,'Physical Effects - Numerical'!$A$3:$B$13,2,FALSE)</f>
        <v>0</v>
      </c>
      <c r="J74" s="72">
        <f>VLOOKUP('Physical Effects - Rationale'!Q75,'Physical Effects - Numerical'!$A$3:$B$13,2,FALSE)</f>
        <v>0</v>
      </c>
      <c r="K74" s="72">
        <f>VLOOKUP('Physical Effects - Rationale'!S75,'Physical Effects - Numerical'!$A$3:$B$13,2,FALSE)</f>
        <v>-2</v>
      </c>
      <c r="L74" s="72">
        <f>VLOOKUP('Physical Effects - Rationale'!U75,'Physical Effects - Numerical'!$A$3:$B$13,2,FALSE)</f>
        <v>-2</v>
      </c>
      <c r="M74" s="72">
        <f>VLOOKUP('Physical Effects - Rationale'!W75,'Physical Effects - Numerical'!$A$3:$B$13,2,FALSE)</f>
        <v>-1</v>
      </c>
      <c r="N74" s="72">
        <f>VLOOKUP('Physical Effects - Rationale'!Y75,'Physical Effects - Numerical'!$A$3:$B$13,2,FALSE)</f>
        <v>0</v>
      </c>
      <c r="O74" s="72">
        <f>VLOOKUP('Physical Effects - Rationale'!AA75,'Physical Effects - Numerical'!$A$3:$B$13,2,FALSE)</f>
        <v>0</v>
      </c>
      <c r="P74" s="72">
        <f>VLOOKUP('Physical Effects - Rationale'!AC75,'Physical Effects - Numerical'!$A$3:$B$13,2,FALSE)</f>
        <v>1</v>
      </c>
      <c r="Q74" s="72">
        <f>VLOOKUP('Physical Effects - Rationale'!AE75,'Physical Effects - Numerical'!$A$3:$B$13,2,FALSE)</f>
        <v>2</v>
      </c>
      <c r="R74" s="72">
        <f>VLOOKUP('Physical Effects - Rationale'!AG75,'Physical Effects - Numerical'!$A$3:$B$13,2,FALSE)</f>
        <v>0</v>
      </c>
      <c r="S74" s="72">
        <f>VLOOKUP('Physical Effects - Rationale'!AI75,'Physical Effects - Numerical'!$A$3:$B$13,2,FALSE)</f>
        <v>0</v>
      </c>
      <c r="T74" s="72">
        <f>VLOOKUP('Physical Effects - Rationale'!AK75,'Physical Effects - Numerical'!$A$3:$B$13,2,FALSE)</f>
        <v>0</v>
      </c>
      <c r="U74" s="72">
        <f>VLOOKUP('Physical Effects - Rationale'!AM75,'Physical Effects - Numerical'!$A$3:$B$13,2,FALSE)</f>
        <v>0</v>
      </c>
      <c r="V74" s="72">
        <f>VLOOKUP('Physical Effects - Rationale'!AO75,'Physical Effects - Numerical'!$A$3:$B$13,2,FALSE)</f>
        <v>0</v>
      </c>
      <c r="W74" s="72">
        <f>VLOOKUP('Physical Effects - Rationale'!AQ75,'Physical Effects - Numerical'!$A$3:$B$13,2,FALSE)</f>
        <v>4</v>
      </c>
      <c r="X74" s="72">
        <f>VLOOKUP('Physical Effects - Rationale'!AS75,'Physical Effects - Numerical'!$A$3:$B$13,2,FALSE)</f>
        <v>2</v>
      </c>
      <c r="Y74" s="72">
        <f>VLOOKUP('Physical Effects - Rationale'!AU75,'Physical Effects - Numerical'!$A$3:$B$13,2,FALSE)</f>
        <v>2</v>
      </c>
      <c r="Z74" s="72">
        <f>VLOOKUP('Physical Effects - Rationale'!AW75,'Physical Effects - Numerical'!$A$3:$B$13,2,FALSE)</f>
        <v>2</v>
      </c>
      <c r="AA74" s="72">
        <f>VLOOKUP('Physical Effects - Rationale'!AY75,'Physical Effects - Numerical'!$A$3:$B$13,2,FALSE)</f>
        <v>2</v>
      </c>
      <c r="AB74" s="72">
        <f>VLOOKUP('Physical Effects - Rationale'!BA75,'Physical Effects - Numerical'!$A$3:$B$13,2,FALSE)</f>
        <v>1</v>
      </c>
      <c r="AC74" s="72">
        <f>VLOOKUP('Physical Effects - Rationale'!BC75,'Physical Effects - Numerical'!$A$3:$B$13,2,FALSE)</f>
        <v>2</v>
      </c>
      <c r="AD74" s="72">
        <f>VLOOKUP('Physical Effects - Rationale'!BE75,'Physical Effects - Numerical'!$A$3:$B$13,2,FALSE)</f>
        <v>2</v>
      </c>
      <c r="AE74" s="72">
        <f>VLOOKUP('Physical Effects - Rationale'!BG75,'Physical Effects - Numerical'!$A$3:$B$13,2,FALSE)</f>
        <v>1</v>
      </c>
      <c r="AF74" s="72">
        <f>VLOOKUP('Physical Effects - Rationale'!BI75,'Physical Effects - Numerical'!$A$3:$B$13,2,FALSE)</f>
        <v>1</v>
      </c>
      <c r="AG74" s="72">
        <f>VLOOKUP('Physical Effects - Rationale'!BK75,'Physical Effects - Numerical'!$A$3:$B$13,2,FALSE)</f>
        <v>0</v>
      </c>
      <c r="AH74" s="72">
        <f>VLOOKUP('Physical Effects - Rationale'!BM75,'Physical Effects - Numerical'!$A$3:$B$13,2,FALSE)</f>
        <v>2</v>
      </c>
      <c r="AI74" s="72">
        <f>VLOOKUP('Physical Effects - Rationale'!BO75,'Physical Effects - Numerical'!$A$3:$B$13,2,FALSE)</f>
        <v>0</v>
      </c>
      <c r="AJ74" s="72">
        <f>VLOOKUP('Physical Effects - Rationale'!BQ75,'Physical Effects - Numerical'!$A$3:$B$13,2,FALSE)</f>
        <v>0</v>
      </c>
      <c r="AK74" s="72">
        <f>VLOOKUP('Physical Effects - Rationale'!BS75,'Physical Effects - Numerical'!$A$3:$B$13,2,FALSE)</f>
        <v>0</v>
      </c>
      <c r="AL74" s="72">
        <f>VLOOKUP('Physical Effects - Rationale'!BU75,'Physical Effects - Numerical'!$A$3:$B$13,2,FALSE)</f>
        <v>0</v>
      </c>
      <c r="AM74" s="72">
        <f>VLOOKUP('Physical Effects - Rationale'!BW75,'Physical Effects - Numerical'!$A$3:$B$13,2,FALSE)</f>
        <v>0</v>
      </c>
      <c r="AN74" s="72">
        <f>VLOOKUP('Physical Effects - Rationale'!BY75,'Physical Effects - Numerical'!$A$3:$B$13,2,FALSE)</f>
        <v>0</v>
      </c>
      <c r="AO74" s="72">
        <f>VLOOKUP('Physical Effects - Rationale'!CA75,'Physical Effects - Numerical'!$A$3:$B$13,2,FALSE)</f>
        <v>1</v>
      </c>
      <c r="AP74" s="72">
        <f>VLOOKUP('Physical Effects - Rationale'!CC75,'Physical Effects - Numerical'!$A$3:$B$13,2,FALSE)</f>
        <v>2</v>
      </c>
      <c r="AQ74" s="72">
        <f>VLOOKUP('Physical Effects - Rationale'!CE75,'Physical Effects - Numerical'!$A$3:$B$13,2,FALSE)</f>
        <v>0</v>
      </c>
      <c r="AR74" s="72">
        <f>VLOOKUP('Physical Effects - Rationale'!CG75,'Physical Effects - Numerical'!$A$3:$B$13,2,FALSE)</f>
        <v>0</v>
      </c>
      <c r="AS74" s="72">
        <f>VLOOKUP('Physical Effects - Rationale'!CI75,'Physical Effects - Numerical'!$A$3:$B$13,2,FALSE)</f>
        <v>0</v>
      </c>
      <c r="AT74" s="72">
        <f>VLOOKUP('Physical Effects - Rationale'!CK75,'Physical Effects - Numerical'!$A$3:$B$13,2,FALSE)</f>
        <v>0</v>
      </c>
      <c r="AU74" s="72">
        <f>VLOOKUP('Physical Effects - Rationale'!CM75,'Physical Effects - Numerical'!$A$3:$B$13,2,FALSE)</f>
        <v>0</v>
      </c>
      <c r="AV74" s="72">
        <f>VLOOKUP('Physical Effects - Rationale'!CO75,'Physical Effects - Numerical'!$A$3:$B$13,2,FALSE)</f>
        <v>0</v>
      </c>
      <c r="AW74" s="72">
        <f>VLOOKUP('Physical Effects - Rationale'!CQ75,'Physical Effects - Numerical'!$A$3:$B$13,2,FALSE)</f>
        <v>0</v>
      </c>
      <c r="AX74" s="72">
        <f>VLOOKUP('Physical Effects - Rationale'!CS75,'Physical Effects - Numerical'!$A$3:$B$13,2,FALSE)</f>
        <v>1</v>
      </c>
      <c r="AY74" s="84">
        <f>VLOOKUP('Physical Effects - Rationale'!CU75,'Physical Effects - Numerical'!$A$3:$B$13,2,FALSE)</f>
        <v>0</v>
      </c>
    </row>
    <row r="75" spans="3:51">
      <c r="C75" s="83" t="s">
        <v>1254</v>
      </c>
      <c r="D75" s="75">
        <v>430</v>
      </c>
      <c r="E75" s="73">
        <f>VLOOKUP('Physical Effects - Rationale'!G76,'Physical Effects - Numerical'!$A$3:$B$13,2,FALSE)</f>
        <v>0</v>
      </c>
      <c r="F75" s="72">
        <f>VLOOKUP('Physical Effects - Rationale'!I76,'Physical Effects - Numerical'!$A$3:$B$13,2,FALSE)</f>
        <v>0</v>
      </c>
      <c r="G75" s="72">
        <f>VLOOKUP('Physical Effects - Rationale'!K76,'Physical Effects - Numerical'!$A$3:$B$13,2,FALSE)</f>
        <v>0</v>
      </c>
      <c r="H75" s="72">
        <f>VLOOKUP('Physical Effects - Rationale'!M76,'Physical Effects - Numerical'!$A$3:$B$13,2,FALSE)</f>
        <v>2</v>
      </c>
      <c r="I75" s="72">
        <f>VLOOKUP('Physical Effects - Rationale'!O76,'Physical Effects - Numerical'!$A$3:$B$13,2,FALSE)</f>
        <v>0</v>
      </c>
      <c r="J75" s="72">
        <f>VLOOKUP('Physical Effects - Rationale'!Q76,'Physical Effects - Numerical'!$A$3:$B$13,2,FALSE)</f>
        <v>0</v>
      </c>
      <c r="K75" s="72">
        <f>VLOOKUP('Physical Effects - Rationale'!S76,'Physical Effects - Numerical'!$A$3:$B$13,2,FALSE)</f>
        <v>0</v>
      </c>
      <c r="L75" s="72">
        <f>VLOOKUP('Physical Effects - Rationale'!U76,'Physical Effects - Numerical'!$A$3:$B$13,2,FALSE)</f>
        <v>0</v>
      </c>
      <c r="M75" s="72">
        <f>VLOOKUP('Physical Effects - Rationale'!W76,'Physical Effects - Numerical'!$A$3:$B$13,2,FALSE)</f>
        <v>0</v>
      </c>
      <c r="N75" s="72">
        <f>VLOOKUP('Physical Effects - Rationale'!Y76,'Physical Effects - Numerical'!$A$3:$B$13,2,FALSE)</f>
        <v>0</v>
      </c>
      <c r="O75" s="72">
        <f>VLOOKUP('Physical Effects - Rationale'!AA76,'Physical Effects - Numerical'!$A$3:$B$13,2,FALSE)</f>
        <v>0</v>
      </c>
      <c r="P75" s="72">
        <f>VLOOKUP('Physical Effects - Rationale'!AC76,'Physical Effects - Numerical'!$A$3:$B$13,2,FALSE)</f>
        <v>0</v>
      </c>
      <c r="Q75" s="72">
        <f>VLOOKUP('Physical Effects - Rationale'!AE76,'Physical Effects - Numerical'!$A$3:$B$13,2,FALSE)</f>
        <v>1</v>
      </c>
      <c r="R75" s="72">
        <f>VLOOKUP('Physical Effects - Rationale'!AG76,'Physical Effects - Numerical'!$A$3:$B$13,2,FALSE)</f>
        <v>1</v>
      </c>
      <c r="S75" s="72">
        <f>VLOOKUP('Physical Effects - Rationale'!AI76,'Physical Effects - Numerical'!$A$3:$B$13,2,FALSE)</f>
        <v>0</v>
      </c>
      <c r="T75" s="72">
        <f>VLOOKUP('Physical Effects - Rationale'!AK76,'Physical Effects - Numerical'!$A$3:$B$13,2,FALSE)</f>
        <v>0</v>
      </c>
      <c r="U75" s="72">
        <f>VLOOKUP('Physical Effects - Rationale'!AM76,'Physical Effects - Numerical'!$A$3:$B$13,2,FALSE)</f>
        <v>0</v>
      </c>
      <c r="V75" s="72">
        <f>VLOOKUP('Physical Effects - Rationale'!AO76,'Physical Effects - Numerical'!$A$3:$B$13,2,FALSE)</f>
        <v>0</v>
      </c>
      <c r="W75" s="72">
        <f>VLOOKUP('Physical Effects - Rationale'!AQ76,'Physical Effects - Numerical'!$A$3:$B$13,2,FALSE)</f>
        <v>3</v>
      </c>
      <c r="X75" s="72">
        <f>VLOOKUP('Physical Effects - Rationale'!AS76,'Physical Effects - Numerical'!$A$3:$B$13,2,FALSE)</f>
        <v>1</v>
      </c>
      <c r="Y75" s="72">
        <f>VLOOKUP('Physical Effects - Rationale'!AU76,'Physical Effects - Numerical'!$A$3:$B$13,2,FALSE)</f>
        <v>0</v>
      </c>
      <c r="Z75" s="72">
        <f>VLOOKUP('Physical Effects - Rationale'!AW76,'Physical Effects - Numerical'!$A$3:$B$13,2,FALSE)</f>
        <v>1</v>
      </c>
      <c r="AA75" s="72">
        <f>VLOOKUP('Physical Effects - Rationale'!AY76,'Physical Effects - Numerical'!$A$3:$B$13,2,FALSE)</f>
        <v>1</v>
      </c>
      <c r="AB75" s="72">
        <f>VLOOKUP('Physical Effects - Rationale'!BA76,'Physical Effects - Numerical'!$A$3:$B$13,2,FALSE)</f>
        <v>1</v>
      </c>
      <c r="AC75" s="72">
        <f>VLOOKUP('Physical Effects - Rationale'!BC76,'Physical Effects - Numerical'!$A$3:$B$13,2,FALSE)</f>
        <v>0</v>
      </c>
      <c r="AD75" s="72">
        <f>VLOOKUP('Physical Effects - Rationale'!BE76,'Physical Effects - Numerical'!$A$3:$B$13,2,FALSE)</f>
        <v>0</v>
      </c>
      <c r="AE75" s="72">
        <f>VLOOKUP('Physical Effects - Rationale'!BG76,'Physical Effects - Numerical'!$A$3:$B$13,2,FALSE)</f>
        <v>0</v>
      </c>
      <c r="AF75" s="72">
        <f>VLOOKUP('Physical Effects - Rationale'!BI76,'Physical Effects - Numerical'!$A$3:$B$13,2,FALSE)</f>
        <v>1</v>
      </c>
      <c r="AG75" s="72">
        <f>VLOOKUP('Physical Effects - Rationale'!BK76,'Physical Effects - Numerical'!$A$3:$B$13,2,FALSE)</f>
        <v>1</v>
      </c>
      <c r="AH75" s="72">
        <f>VLOOKUP('Physical Effects - Rationale'!BM76,'Physical Effects - Numerical'!$A$3:$B$13,2,FALSE)</f>
        <v>2</v>
      </c>
      <c r="AI75" s="72">
        <f>VLOOKUP('Physical Effects - Rationale'!BO76,'Physical Effects - Numerical'!$A$3:$B$13,2,FALSE)</f>
        <v>0</v>
      </c>
      <c r="AJ75" s="72">
        <f>VLOOKUP('Physical Effects - Rationale'!BQ76,'Physical Effects - Numerical'!$A$3:$B$13,2,FALSE)</f>
        <v>0</v>
      </c>
      <c r="AK75" s="72">
        <f>VLOOKUP('Physical Effects - Rationale'!BS76,'Physical Effects - Numerical'!$A$3:$B$13,2,FALSE)</f>
        <v>2</v>
      </c>
      <c r="AL75" s="72">
        <f>VLOOKUP('Physical Effects - Rationale'!BU76,'Physical Effects - Numerical'!$A$3:$B$13,2,FALSE)</f>
        <v>0</v>
      </c>
      <c r="AM75" s="72">
        <f>VLOOKUP('Physical Effects - Rationale'!BW76,'Physical Effects - Numerical'!$A$3:$B$13,2,FALSE)</f>
        <v>0</v>
      </c>
      <c r="AN75" s="72">
        <f>VLOOKUP('Physical Effects - Rationale'!BY76,'Physical Effects - Numerical'!$A$3:$B$13,2,FALSE)</f>
        <v>0</v>
      </c>
      <c r="AO75" s="72">
        <f>VLOOKUP('Physical Effects - Rationale'!CA76,'Physical Effects - Numerical'!$A$3:$B$13,2,FALSE)</f>
        <v>0</v>
      </c>
      <c r="AP75" s="72">
        <f>VLOOKUP('Physical Effects - Rationale'!CC76,'Physical Effects - Numerical'!$A$3:$B$13,2,FALSE)</f>
        <v>2</v>
      </c>
      <c r="AQ75" s="72">
        <f>VLOOKUP('Physical Effects - Rationale'!CE76,'Physical Effects - Numerical'!$A$3:$B$13,2,FALSE)</f>
        <v>0</v>
      </c>
      <c r="AR75" s="72">
        <f>VLOOKUP('Physical Effects - Rationale'!CG76,'Physical Effects - Numerical'!$A$3:$B$13,2,FALSE)</f>
        <v>0</v>
      </c>
      <c r="AS75" s="72">
        <f>VLOOKUP('Physical Effects - Rationale'!CI76,'Physical Effects - Numerical'!$A$3:$B$13,2,FALSE)</f>
        <v>0</v>
      </c>
      <c r="AT75" s="72">
        <f>VLOOKUP('Physical Effects - Rationale'!CK76,'Physical Effects - Numerical'!$A$3:$B$13,2,FALSE)</f>
        <v>0</v>
      </c>
      <c r="AU75" s="72">
        <f>VLOOKUP('Physical Effects - Rationale'!CM76,'Physical Effects - Numerical'!$A$3:$B$13,2,FALSE)</f>
        <v>0</v>
      </c>
      <c r="AV75" s="72">
        <f>VLOOKUP('Physical Effects - Rationale'!CO76,'Physical Effects - Numerical'!$A$3:$B$13,2,FALSE)</f>
        <v>0</v>
      </c>
      <c r="AW75" s="72">
        <f>VLOOKUP('Physical Effects - Rationale'!CQ76,'Physical Effects - Numerical'!$A$3:$B$13,2,FALSE)</f>
        <v>0</v>
      </c>
      <c r="AX75" s="72">
        <f>VLOOKUP('Physical Effects - Rationale'!CS76,'Physical Effects - Numerical'!$A$3:$B$13,2,FALSE)</f>
        <v>3</v>
      </c>
      <c r="AY75" s="84">
        <f>VLOOKUP('Physical Effects - Rationale'!CU76,'Physical Effects - Numerical'!$A$3:$B$13,2,FALSE)</f>
        <v>0</v>
      </c>
    </row>
    <row r="76" spans="3:51">
      <c r="C76" s="83" t="s">
        <v>1266</v>
      </c>
      <c r="D76" s="75">
        <v>436</v>
      </c>
      <c r="E76" s="73">
        <f>VLOOKUP('Physical Effects - Rationale'!G77,'Physical Effects - Numerical'!$A$3:$B$13,2,FALSE)</f>
        <v>0</v>
      </c>
      <c r="F76" s="72">
        <f>VLOOKUP('Physical Effects - Rationale'!I77,'Physical Effects - Numerical'!$A$3:$B$13,2,FALSE)</f>
        <v>0</v>
      </c>
      <c r="G76" s="72">
        <f>VLOOKUP('Physical Effects - Rationale'!K77,'Physical Effects - Numerical'!$A$3:$B$13,2,FALSE)</f>
        <v>0</v>
      </c>
      <c r="H76" s="72">
        <f>VLOOKUP('Physical Effects - Rationale'!M77,'Physical Effects - Numerical'!$A$3:$B$13,2,FALSE)</f>
        <v>2</v>
      </c>
      <c r="I76" s="72">
        <f>VLOOKUP('Physical Effects - Rationale'!O77,'Physical Effects - Numerical'!$A$3:$B$13,2,FALSE)</f>
        <v>1</v>
      </c>
      <c r="J76" s="72">
        <f>VLOOKUP('Physical Effects - Rationale'!Q77,'Physical Effects - Numerical'!$A$3:$B$13,2,FALSE)</f>
        <v>0</v>
      </c>
      <c r="K76" s="72">
        <f>VLOOKUP('Physical Effects - Rationale'!S77,'Physical Effects - Numerical'!$A$3:$B$13,2,FALSE)</f>
        <v>0</v>
      </c>
      <c r="L76" s="72">
        <f>VLOOKUP('Physical Effects - Rationale'!U77,'Physical Effects - Numerical'!$A$3:$B$13,2,FALSE)</f>
        <v>0</v>
      </c>
      <c r="M76" s="72">
        <f>VLOOKUP('Physical Effects - Rationale'!W77,'Physical Effects - Numerical'!$A$3:$B$13,2,FALSE)</f>
        <v>0</v>
      </c>
      <c r="N76" s="72">
        <f>VLOOKUP('Physical Effects - Rationale'!Y77,'Physical Effects - Numerical'!$A$3:$B$13,2,FALSE)</f>
        <v>0</v>
      </c>
      <c r="O76" s="72">
        <f>VLOOKUP('Physical Effects - Rationale'!AA77,'Physical Effects - Numerical'!$A$3:$B$13,2,FALSE)</f>
        <v>0</v>
      </c>
      <c r="P76" s="72">
        <f>VLOOKUP('Physical Effects - Rationale'!AC77,'Physical Effects - Numerical'!$A$3:$B$13,2,FALSE)</f>
        <v>2</v>
      </c>
      <c r="Q76" s="72">
        <f>VLOOKUP('Physical Effects - Rationale'!AE77,'Physical Effects - Numerical'!$A$3:$B$13,2,FALSE)</f>
        <v>-1</v>
      </c>
      <c r="R76" s="72">
        <f>VLOOKUP('Physical Effects - Rationale'!AG77,'Physical Effects - Numerical'!$A$3:$B$13,2,FALSE)</f>
        <v>-1</v>
      </c>
      <c r="S76" s="72">
        <f>VLOOKUP('Physical Effects - Rationale'!AI77,'Physical Effects - Numerical'!$A$3:$B$13,2,FALSE)</f>
        <v>0</v>
      </c>
      <c r="T76" s="72">
        <f>VLOOKUP('Physical Effects - Rationale'!AK77,'Physical Effects - Numerical'!$A$3:$B$13,2,FALSE)</f>
        <v>0</v>
      </c>
      <c r="U76" s="72">
        <f>VLOOKUP('Physical Effects - Rationale'!AM77,'Physical Effects - Numerical'!$A$3:$B$13,2,FALSE)</f>
        <v>0</v>
      </c>
      <c r="V76" s="72">
        <f>VLOOKUP('Physical Effects - Rationale'!AO77,'Physical Effects - Numerical'!$A$3:$B$13,2,FALSE)</f>
        <v>0</v>
      </c>
      <c r="W76" s="72">
        <f>VLOOKUP('Physical Effects - Rationale'!AQ77,'Physical Effects - Numerical'!$A$3:$B$13,2,FALSE)</f>
        <v>2</v>
      </c>
      <c r="X76" s="72">
        <f>VLOOKUP('Physical Effects - Rationale'!AS77,'Physical Effects - Numerical'!$A$3:$B$13,2,FALSE)</f>
        <v>0</v>
      </c>
      <c r="Y76" s="72">
        <f>VLOOKUP('Physical Effects - Rationale'!AU77,'Physical Effects - Numerical'!$A$3:$B$13,2,FALSE)</f>
        <v>-1</v>
      </c>
      <c r="Z76" s="72">
        <f>VLOOKUP('Physical Effects - Rationale'!AW77,'Physical Effects - Numerical'!$A$3:$B$13,2,FALSE)</f>
        <v>0</v>
      </c>
      <c r="AA76" s="72">
        <f>VLOOKUP('Physical Effects - Rationale'!AY77,'Physical Effects - Numerical'!$A$3:$B$13,2,FALSE)</f>
        <v>0</v>
      </c>
      <c r="AB76" s="72">
        <f>VLOOKUP('Physical Effects - Rationale'!BA77,'Physical Effects - Numerical'!$A$3:$B$13,2,FALSE)</f>
        <v>2</v>
      </c>
      <c r="AC76" s="72">
        <f>VLOOKUP('Physical Effects - Rationale'!BC77,'Physical Effects - Numerical'!$A$3:$B$13,2,FALSE)</f>
        <v>0</v>
      </c>
      <c r="AD76" s="72">
        <f>VLOOKUP('Physical Effects - Rationale'!BE77,'Physical Effects - Numerical'!$A$3:$B$13,2,FALSE)</f>
        <v>0</v>
      </c>
      <c r="AE76" s="72">
        <f>VLOOKUP('Physical Effects - Rationale'!BG77,'Physical Effects - Numerical'!$A$3:$B$13,2,FALSE)</f>
        <v>0</v>
      </c>
      <c r="AF76" s="72">
        <f>VLOOKUP('Physical Effects - Rationale'!BI77,'Physical Effects - Numerical'!$A$3:$B$13,2,FALSE)</f>
        <v>0</v>
      </c>
      <c r="AG76" s="72">
        <f>VLOOKUP('Physical Effects - Rationale'!BK77,'Physical Effects - Numerical'!$A$3:$B$13,2,FALSE)</f>
        <v>0</v>
      </c>
      <c r="AH76" s="72">
        <f>VLOOKUP('Physical Effects - Rationale'!BM77,'Physical Effects - Numerical'!$A$3:$B$13,2,FALSE)</f>
        <v>0</v>
      </c>
      <c r="AI76" s="72">
        <f>VLOOKUP('Physical Effects - Rationale'!BO77,'Physical Effects - Numerical'!$A$3:$B$13,2,FALSE)</f>
        <v>0</v>
      </c>
      <c r="AJ76" s="72">
        <f>VLOOKUP('Physical Effects - Rationale'!BQ77,'Physical Effects - Numerical'!$A$3:$B$13,2,FALSE)</f>
        <v>0</v>
      </c>
      <c r="AK76" s="72">
        <f>VLOOKUP('Physical Effects - Rationale'!BS77,'Physical Effects - Numerical'!$A$3:$B$13,2,FALSE)</f>
        <v>0</v>
      </c>
      <c r="AL76" s="72">
        <f>VLOOKUP('Physical Effects - Rationale'!BU77,'Physical Effects - Numerical'!$A$3:$B$13,2,FALSE)</f>
        <v>0</v>
      </c>
      <c r="AM76" s="72">
        <f>VLOOKUP('Physical Effects - Rationale'!BW77,'Physical Effects - Numerical'!$A$3:$B$13,2,FALSE)</f>
        <v>0</v>
      </c>
      <c r="AN76" s="72">
        <f>VLOOKUP('Physical Effects - Rationale'!BY77,'Physical Effects - Numerical'!$A$3:$B$13,2,FALSE)</f>
        <v>0</v>
      </c>
      <c r="AO76" s="72">
        <f>VLOOKUP('Physical Effects - Rationale'!CA77,'Physical Effects - Numerical'!$A$3:$B$13,2,FALSE)</f>
        <v>0</v>
      </c>
      <c r="AP76" s="72">
        <f>VLOOKUP('Physical Effects - Rationale'!CC77,'Physical Effects - Numerical'!$A$3:$B$13,2,FALSE)</f>
        <v>2</v>
      </c>
      <c r="AQ76" s="72">
        <f>VLOOKUP('Physical Effects - Rationale'!CE77,'Physical Effects - Numerical'!$A$3:$B$13,2,FALSE)</f>
        <v>0</v>
      </c>
      <c r="AR76" s="72">
        <f>VLOOKUP('Physical Effects - Rationale'!CG77,'Physical Effects - Numerical'!$A$3:$B$13,2,FALSE)</f>
        <v>0</v>
      </c>
      <c r="AS76" s="72">
        <f>VLOOKUP('Physical Effects - Rationale'!CI77,'Physical Effects - Numerical'!$A$3:$B$13,2,FALSE)</f>
        <v>0</v>
      </c>
      <c r="AT76" s="72">
        <f>VLOOKUP('Physical Effects - Rationale'!CK77,'Physical Effects - Numerical'!$A$3:$B$13,2,FALSE)</f>
        <v>0</v>
      </c>
      <c r="AU76" s="72">
        <f>VLOOKUP('Physical Effects - Rationale'!CM77,'Physical Effects - Numerical'!$A$3:$B$13,2,FALSE)</f>
        <v>4</v>
      </c>
      <c r="AV76" s="72">
        <f>VLOOKUP('Physical Effects - Rationale'!CO77,'Physical Effects - Numerical'!$A$3:$B$13,2,FALSE)</f>
        <v>0</v>
      </c>
      <c r="AW76" s="72">
        <f>VLOOKUP('Physical Effects - Rationale'!CQ77,'Physical Effects - Numerical'!$A$3:$B$13,2,FALSE)</f>
        <v>0</v>
      </c>
      <c r="AX76" s="72">
        <f>VLOOKUP('Physical Effects - Rationale'!CS77,'Physical Effects - Numerical'!$A$3:$B$13,2,FALSE)</f>
        <v>2</v>
      </c>
      <c r="AY76" s="84">
        <f>VLOOKUP('Physical Effects - Rationale'!CU77,'Physical Effects - Numerical'!$A$3:$B$13,2,FALSE)</f>
        <v>0</v>
      </c>
    </row>
    <row r="77" spans="3:51">
      <c r="C77" s="83" t="s">
        <v>1276</v>
      </c>
      <c r="D77" s="75">
        <v>441</v>
      </c>
      <c r="E77" s="73">
        <f>VLOOKUP('Physical Effects - Rationale'!G78,'Physical Effects - Numerical'!$A$3:$B$13,2,FALSE)</f>
        <v>0</v>
      </c>
      <c r="F77" s="72">
        <f>VLOOKUP('Physical Effects - Rationale'!I78,'Physical Effects - Numerical'!$A$3:$B$13,2,FALSE)</f>
        <v>0</v>
      </c>
      <c r="G77" s="72">
        <f>VLOOKUP('Physical Effects - Rationale'!K78,'Physical Effects - Numerical'!$A$3:$B$13,2,FALSE)</f>
        <v>0</v>
      </c>
      <c r="H77" s="72">
        <f>VLOOKUP('Physical Effects - Rationale'!M78,'Physical Effects - Numerical'!$A$3:$B$13,2,FALSE)</f>
        <v>0</v>
      </c>
      <c r="I77" s="72">
        <f>VLOOKUP('Physical Effects - Rationale'!O78,'Physical Effects - Numerical'!$A$3:$B$13,2,FALSE)</f>
        <v>0</v>
      </c>
      <c r="J77" s="72">
        <f>VLOOKUP('Physical Effects - Rationale'!Q78,'Physical Effects - Numerical'!$A$3:$B$13,2,FALSE)</f>
        <v>0</v>
      </c>
      <c r="K77" s="72">
        <f>VLOOKUP('Physical Effects - Rationale'!S78,'Physical Effects - Numerical'!$A$3:$B$13,2,FALSE)</f>
        <v>0</v>
      </c>
      <c r="L77" s="72">
        <f>VLOOKUP('Physical Effects - Rationale'!U78,'Physical Effects - Numerical'!$A$3:$B$13,2,FALSE)</f>
        <v>0</v>
      </c>
      <c r="M77" s="72">
        <f>VLOOKUP('Physical Effects - Rationale'!W78,'Physical Effects - Numerical'!$A$3:$B$13,2,FALSE)</f>
        <v>1</v>
      </c>
      <c r="N77" s="72">
        <f>VLOOKUP('Physical Effects - Rationale'!Y78,'Physical Effects - Numerical'!$A$3:$B$13,2,FALSE)</f>
        <v>0</v>
      </c>
      <c r="O77" s="72">
        <f>VLOOKUP('Physical Effects - Rationale'!AA78,'Physical Effects - Numerical'!$A$3:$B$13,2,FALSE)</f>
        <v>0</v>
      </c>
      <c r="P77" s="72">
        <f>VLOOKUP('Physical Effects - Rationale'!AC78,'Physical Effects - Numerical'!$A$3:$B$13,2,FALSE)</f>
        <v>2</v>
      </c>
      <c r="Q77" s="72">
        <f>VLOOKUP('Physical Effects - Rationale'!AE78,'Physical Effects - Numerical'!$A$3:$B$13,2,FALSE)</f>
        <v>2</v>
      </c>
      <c r="R77" s="72">
        <f>VLOOKUP('Physical Effects - Rationale'!AG78,'Physical Effects - Numerical'!$A$3:$B$13,2,FALSE)</f>
        <v>2</v>
      </c>
      <c r="S77" s="72">
        <f>VLOOKUP('Physical Effects - Rationale'!AI78,'Physical Effects - Numerical'!$A$3:$B$13,2,FALSE)</f>
        <v>0</v>
      </c>
      <c r="T77" s="72">
        <f>VLOOKUP('Physical Effects - Rationale'!AK78,'Physical Effects - Numerical'!$A$3:$B$13,2,FALSE)</f>
        <v>0</v>
      </c>
      <c r="U77" s="72">
        <f>VLOOKUP('Physical Effects - Rationale'!AM78,'Physical Effects - Numerical'!$A$3:$B$13,2,FALSE)</f>
        <v>0</v>
      </c>
      <c r="V77" s="72">
        <f>VLOOKUP('Physical Effects - Rationale'!AO78,'Physical Effects - Numerical'!$A$3:$B$13,2,FALSE)</f>
        <v>0</v>
      </c>
      <c r="W77" s="72">
        <f>VLOOKUP('Physical Effects - Rationale'!AQ78,'Physical Effects - Numerical'!$A$3:$B$13,2,FALSE)</f>
        <v>4</v>
      </c>
      <c r="X77" s="72">
        <f>VLOOKUP('Physical Effects - Rationale'!AS78,'Physical Effects - Numerical'!$A$3:$B$13,2,FALSE)</f>
        <v>2</v>
      </c>
      <c r="Y77" s="72">
        <f>VLOOKUP('Physical Effects - Rationale'!AU78,'Physical Effects - Numerical'!$A$3:$B$13,2,FALSE)</f>
        <v>2</v>
      </c>
      <c r="Z77" s="72">
        <f>VLOOKUP('Physical Effects - Rationale'!AW78,'Physical Effects - Numerical'!$A$3:$B$13,2,FALSE)</f>
        <v>2</v>
      </c>
      <c r="AA77" s="72">
        <f>VLOOKUP('Physical Effects - Rationale'!AY78,'Physical Effects - Numerical'!$A$3:$B$13,2,FALSE)</f>
        <v>1</v>
      </c>
      <c r="AB77" s="72">
        <f>VLOOKUP('Physical Effects - Rationale'!BA78,'Physical Effects - Numerical'!$A$3:$B$13,2,FALSE)</f>
        <v>1</v>
      </c>
      <c r="AC77" s="72">
        <f>VLOOKUP('Physical Effects - Rationale'!BC78,'Physical Effects - Numerical'!$A$3:$B$13,2,FALSE)</f>
        <v>2</v>
      </c>
      <c r="AD77" s="72">
        <f>VLOOKUP('Physical Effects - Rationale'!BE78,'Physical Effects - Numerical'!$A$3:$B$13,2,FALSE)</f>
        <v>2</v>
      </c>
      <c r="AE77" s="72">
        <f>VLOOKUP('Physical Effects - Rationale'!BG78,'Physical Effects - Numerical'!$A$3:$B$13,2,FALSE)</f>
        <v>1</v>
      </c>
      <c r="AF77" s="72">
        <f>VLOOKUP('Physical Effects - Rationale'!BI78,'Physical Effects - Numerical'!$A$3:$B$13,2,FALSE)</f>
        <v>1</v>
      </c>
      <c r="AG77" s="72">
        <f>VLOOKUP('Physical Effects - Rationale'!BK78,'Physical Effects - Numerical'!$A$3:$B$13,2,FALSE)</f>
        <v>0</v>
      </c>
      <c r="AH77" s="72">
        <f>VLOOKUP('Physical Effects - Rationale'!BM78,'Physical Effects - Numerical'!$A$3:$B$13,2,FALSE)</f>
        <v>2</v>
      </c>
      <c r="AI77" s="72">
        <f>VLOOKUP('Physical Effects - Rationale'!BO78,'Physical Effects - Numerical'!$A$3:$B$13,2,FALSE)</f>
        <v>0</v>
      </c>
      <c r="AJ77" s="72">
        <f>VLOOKUP('Physical Effects - Rationale'!BQ78,'Physical Effects - Numerical'!$A$3:$B$13,2,FALSE)</f>
        <v>1</v>
      </c>
      <c r="AK77" s="72">
        <f>VLOOKUP('Physical Effects - Rationale'!BS78,'Physical Effects - Numerical'!$A$3:$B$13,2,FALSE)</f>
        <v>1</v>
      </c>
      <c r="AL77" s="72">
        <f>VLOOKUP('Physical Effects - Rationale'!BU78,'Physical Effects - Numerical'!$A$3:$B$13,2,FALSE)</f>
        <v>0</v>
      </c>
      <c r="AM77" s="72">
        <f>VLOOKUP('Physical Effects - Rationale'!BW78,'Physical Effects - Numerical'!$A$3:$B$13,2,FALSE)</f>
        <v>0</v>
      </c>
      <c r="AN77" s="72">
        <f>VLOOKUP('Physical Effects - Rationale'!BY78,'Physical Effects - Numerical'!$A$3:$B$13,2,FALSE)</f>
        <v>0</v>
      </c>
      <c r="AO77" s="72">
        <f>VLOOKUP('Physical Effects - Rationale'!CA78,'Physical Effects - Numerical'!$A$3:$B$13,2,FALSE)</f>
        <v>1</v>
      </c>
      <c r="AP77" s="72">
        <f>VLOOKUP('Physical Effects - Rationale'!CC78,'Physical Effects - Numerical'!$A$3:$B$13,2,FALSE)</f>
        <v>2</v>
      </c>
      <c r="AQ77" s="72">
        <f>VLOOKUP('Physical Effects - Rationale'!CE78,'Physical Effects - Numerical'!$A$3:$B$13,2,FALSE)</f>
        <v>0</v>
      </c>
      <c r="AR77" s="72">
        <f>VLOOKUP('Physical Effects - Rationale'!CG78,'Physical Effects - Numerical'!$A$3:$B$13,2,FALSE)</f>
        <v>0</v>
      </c>
      <c r="AS77" s="72">
        <f>VLOOKUP('Physical Effects - Rationale'!CI78,'Physical Effects - Numerical'!$A$3:$B$13,2,FALSE)</f>
        <v>4</v>
      </c>
      <c r="AT77" s="72">
        <f>VLOOKUP('Physical Effects - Rationale'!CK78,'Physical Effects - Numerical'!$A$3:$B$13,2,FALSE)</f>
        <v>0</v>
      </c>
      <c r="AU77" s="72">
        <f>VLOOKUP('Physical Effects - Rationale'!CM78,'Physical Effects - Numerical'!$A$3:$B$13,2,FALSE)</f>
        <v>0</v>
      </c>
      <c r="AV77" s="72">
        <f>VLOOKUP('Physical Effects - Rationale'!CO78,'Physical Effects - Numerical'!$A$3:$B$13,2,FALSE)</f>
        <v>0</v>
      </c>
      <c r="AW77" s="72">
        <f>VLOOKUP('Physical Effects - Rationale'!CQ78,'Physical Effects - Numerical'!$A$3:$B$13,2,FALSE)</f>
        <v>0</v>
      </c>
      <c r="AX77" s="72">
        <f>VLOOKUP('Physical Effects - Rationale'!CS78,'Physical Effects - Numerical'!$A$3:$B$13,2,FALSE)</f>
        <v>3</v>
      </c>
      <c r="AY77" s="84">
        <f>VLOOKUP('Physical Effects - Rationale'!CU78,'Physical Effects - Numerical'!$A$3:$B$13,2,FALSE)</f>
        <v>0</v>
      </c>
    </row>
    <row r="78" spans="3:51" ht="26">
      <c r="C78" s="83" t="s">
        <v>1298</v>
      </c>
      <c r="D78" s="75">
        <v>443</v>
      </c>
      <c r="E78" s="73">
        <f>VLOOKUP('Physical Effects - Rationale'!G79,'Physical Effects - Numerical'!$A$3:$B$13,2,FALSE)</f>
        <v>0</v>
      </c>
      <c r="F78" s="72">
        <f>VLOOKUP('Physical Effects - Rationale'!I79,'Physical Effects - Numerical'!$A$3:$B$13,2,FALSE)</f>
        <v>1</v>
      </c>
      <c r="G78" s="72">
        <f>VLOOKUP('Physical Effects - Rationale'!K79,'Physical Effects - Numerical'!$A$3:$B$13,2,FALSE)</f>
        <v>0</v>
      </c>
      <c r="H78" s="72">
        <f>VLOOKUP('Physical Effects - Rationale'!M79,'Physical Effects - Numerical'!$A$3:$B$13,2,FALSE)</f>
        <v>-1</v>
      </c>
      <c r="I78" s="72">
        <f>VLOOKUP('Physical Effects - Rationale'!O79,'Physical Effects - Numerical'!$A$3:$B$13,2,FALSE)</f>
        <v>-1</v>
      </c>
      <c r="J78" s="72">
        <f>VLOOKUP('Physical Effects - Rationale'!Q79,'Physical Effects - Numerical'!$A$3:$B$13,2,FALSE)</f>
        <v>0</v>
      </c>
      <c r="K78" s="72">
        <f>VLOOKUP('Physical Effects - Rationale'!S79,'Physical Effects - Numerical'!$A$3:$B$13,2,FALSE)</f>
        <v>-1</v>
      </c>
      <c r="L78" s="72">
        <f>VLOOKUP('Physical Effects - Rationale'!U79,'Physical Effects - Numerical'!$A$3:$B$13,2,FALSE)</f>
        <v>0</v>
      </c>
      <c r="M78" s="72">
        <f>VLOOKUP('Physical Effects - Rationale'!W79,'Physical Effects - Numerical'!$A$3:$B$13,2,FALSE)</f>
        <v>0</v>
      </c>
      <c r="N78" s="72">
        <f>VLOOKUP('Physical Effects - Rationale'!Y79,'Physical Effects - Numerical'!$A$3:$B$13,2,FALSE)</f>
        <v>0</v>
      </c>
      <c r="O78" s="72">
        <f>VLOOKUP('Physical Effects - Rationale'!AA79,'Physical Effects - Numerical'!$A$3:$B$13,2,FALSE)</f>
        <v>0</v>
      </c>
      <c r="P78" s="72">
        <f>VLOOKUP('Physical Effects - Rationale'!AC79,'Physical Effects - Numerical'!$A$3:$B$13,2,FALSE)</f>
        <v>1</v>
      </c>
      <c r="Q78" s="72">
        <f>VLOOKUP('Physical Effects - Rationale'!AE79,'Physical Effects - Numerical'!$A$3:$B$13,2,FALSE)</f>
        <v>1</v>
      </c>
      <c r="R78" s="72">
        <f>VLOOKUP('Physical Effects - Rationale'!AG79,'Physical Effects - Numerical'!$A$3:$B$13,2,FALSE)</f>
        <v>1</v>
      </c>
      <c r="S78" s="72">
        <f>VLOOKUP('Physical Effects - Rationale'!AI79,'Physical Effects - Numerical'!$A$3:$B$13,2,FALSE)</f>
        <v>0</v>
      </c>
      <c r="T78" s="72">
        <f>VLOOKUP('Physical Effects - Rationale'!AK79,'Physical Effects - Numerical'!$A$3:$B$13,2,FALSE)</f>
        <v>0</v>
      </c>
      <c r="U78" s="72">
        <f>VLOOKUP('Physical Effects - Rationale'!AM79,'Physical Effects - Numerical'!$A$3:$B$13,2,FALSE)</f>
        <v>0</v>
      </c>
      <c r="V78" s="72">
        <f>VLOOKUP('Physical Effects - Rationale'!AO79,'Physical Effects - Numerical'!$A$3:$B$13,2,FALSE)</f>
        <v>0</v>
      </c>
      <c r="W78" s="72">
        <f>VLOOKUP('Physical Effects - Rationale'!AQ79,'Physical Effects - Numerical'!$A$3:$B$13,2,FALSE)</f>
        <v>2</v>
      </c>
      <c r="X78" s="72">
        <f>VLOOKUP('Physical Effects - Rationale'!AS79,'Physical Effects - Numerical'!$A$3:$B$13,2,FALSE)</f>
        <v>1</v>
      </c>
      <c r="Y78" s="72">
        <f>VLOOKUP('Physical Effects - Rationale'!AU79,'Physical Effects - Numerical'!$A$3:$B$13,2,FALSE)</f>
        <v>1</v>
      </c>
      <c r="Z78" s="72">
        <f>VLOOKUP('Physical Effects - Rationale'!AW79,'Physical Effects - Numerical'!$A$3:$B$13,2,FALSE)</f>
        <v>1</v>
      </c>
      <c r="AA78" s="72">
        <f>VLOOKUP('Physical Effects - Rationale'!AY79,'Physical Effects - Numerical'!$A$3:$B$13,2,FALSE)</f>
        <v>1</v>
      </c>
      <c r="AB78" s="72">
        <f>VLOOKUP('Physical Effects - Rationale'!BA79,'Physical Effects - Numerical'!$A$3:$B$13,2,FALSE)</f>
        <v>0</v>
      </c>
      <c r="AC78" s="72">
        <f>VLOOKUP('Physical Effects - Rationale'!BC79,'Physical Effects - Numerical'!$A$3:$B$13,2,FALSE)</f>
        <v>1</v>
      </c>
      <c r="AD78" s="72">
        <f>VLOOKUP('Physical Effects - Rationale'!BE79,'Physical Effects - Numerical'!$A$3:$B$13,2,FALSE)</f>
        <v>1</v>
      </c>
      <c r="AE78" s="72">
        <f>VLOOKUP('Physical Effects - Rationale'!BG79,'Physical Effects - Numerical'!$A$3:$B$13,2,FALSE)</f>
        <v>1</v>
      </c>
      <c r="AF78" s="72">
        <f>VLOOKUP('Physical Effects - Rationale'!BI79,'Physical Effects - Numerical'!$A$3:$B$13,2,FALSE)</f>
        <v>1</v>
      </c>
      <c r="AG78" s="72">
        <f>VLOOKUP('Physical Effects - Rationale'!BK79,'Physical Effects - Numerical'!$A$3:$B$13,2,FALSE)</f>
        <v>1</v>
      </c>
      <c r="AH78" s="72">
        <f>VLOOKUP('Physical Effects - Rationale'!BM79,'Physical Effects - Numerical'!$A$3:$B$13,2,FALSE)</f>
        <v>1</v>
      </c>
      <c r="AI78" s="72">
        <f>VLOOKUP('Physical Effects - Rationale'!BO79,'Physical Effects - Numerical'!$A$3:$B$13,2,FALSE)</f>
        <v>0</v>
      </c>
      <c r="AJ78" s="72">
        <f>VLOOKUP('Physical Effects - Rationale'!BQ79,'Physical Effects - Numerical'!$A$3:$B$13,2,FALSE)</f>
        <v>1</v>
      </c>
      <c r="AK78" s="72">
        <f>VLOOKUP('Physical Effects - Rationale'!BS79,'Physical Effects - Numerical'!$A$3:$B$13,2,FALSE)</f>
        <v>1</v>
      </c>
      <c r="AL78" s="72">
        <f>VLOOKUP('Physical Effects - Rationale'!BU79,'Physical Effects - Numerical'!$A$3:$B$13,2,FALSE)</f>
        <v>0</v>
      </c>
      <c r="AM78" s="72">
        <f>VLOOKUP('Physical Effects - Rationale'!BW79,'Physical Effects - Numerical'!$A$3:$B$13,2,FALSE)</f>
        <v>0</v>
      </c>
      <c r="AN78" s="72">
        <f>VLOOKUP('Physical Effects - Rationale'!BY79,'Physical Effects - Numerical'!$A$3:$B$13,2,FALSE)</f>
        <v>0</v>
      </c>
      <c r="AO78" s="72">
        <f>VLOOKUP('Physical Effects - Rationale'!CA79,'Physical Effects - Numerical'!$A$3:$B$13,2,FALSE)</f>
        <v>1</v>
      </c>
      <c r="AP78" s="72">
        <f>VLOOKUP('Physical Effects - Rationale'!CC79,'Physical Effects - Numerical'!$A$3:$B$13,2,FALSE)</f>
        <v>2</v>
      </c>
      <c r="AQ78" s="72">
        <f>VLOOKUP('Physical Effects - Rationale'!CE79,'Physical Effects - Numerical'!$A$3:$B$13,2,FALSE)</f>
        <v>0</v>
      </c>
      <c r="AR78" s="72">
        <f>VLOOKUP('Physical Effects - Rationale'!CG79,'Physical Effects - Numerical'!$A$3:$B$13,2,FALSE)</f>
        <v>0</v>
      </c>
      <c r="AS78" s="72">
        <f>VLOOKUP('Physical Effects - Rationale'!CI79,'Physical Effects - Numerical'!$A$3:$B$13,2,FALSE)</f>
        <v>4</v>
      </c>
      <c r="AT78" s="72">
        <f>VLOOKUP('Physical Effects - Rationale'!CK79,'Physical Effects - Numerical'!$A$3:$B$13,2,FALSE)</f>
        <v>0</v>
      </c>
      <c r="AU78" s="72">
        <f>VLOOKUP('Physical Effects - Rationale'!CM79,'Physical Effects - Numerical'!$A$3:$B$13,2,FALSE)</f>
        <v>0</v>
      </c>
      <c r="AV78" s="72">
        <f>VLOOKUP('Physical Effects - Rationale'!CO79,'Physical Effects - Numerical'!$A$3:$B$13,2,FALSE)</f>
        <v>0</v>
      </c>
      <c r="AW78" s="72">
        <f>VLOOKUP('Physical Effects - Rationale'!CQ79,'Physical Effects - Numerical'!$A$3:$B$13,2,FALSE)</f>
        <v>0</v>
      </c>
      <c r="AX78" s="72">
        <f>VLOOKUP('Physical Effects - Rationale'!CS79,'Physical Effects - Numerical'!$A$3:$B$13,2,FALSE)</f>
        <v>3</v>
      </c>
      <c r="AY78" s="84">
        <f>VLOOKUP('Physical Effects - Rationale'!CU79,'Physical Effects - Numerical'!$A$3:$B$13,2,FALSE)</f>
        <v>0</v>
      </c>
    </row>
    <row r="79" spans="3:51">
      <c r="C79" s="83" t="s">
        <v>1310</v>
      </c>
      <c r="D79" s="75">
        <v>449</v>
      </c>
      <c r="E79" s="73">
        <f>VLOOKUP('Physical Effects - Rationale'!G80,'Physical Effects - Numerical'!$A$3:$B$13,2,FALSE)</f>
        <v>0</v>
      </c>
      <c r="F79" s="72">
        <f>VLOOKUP('Physical Effects - Rationale'!I80,'Physical Effects - Numerical'!$A$3:$B$13,2,FALSE)</f>
        <v>2</v>
      </c>
      <c r="G79" s="72">
        <f>VLOOKUP('Physical Effects - Rationale'!K80,'Physical Effects - Numerical'!$A$3:$B$13,2,FALSE)</f>
        <v>0</v>
      </c>
      <c r="H79" s="72">
        <f>VLOOKUP('Physical Effects - Rationale'!M80,'Physical Effects - Numerical'!$A$3:$B$13,2,FALSE)</f>
        <v>0</v>
      </c>
      <c r="I79" s="72">
        <f>VLOOKUP('Physical Effects - Rationale'!O80,'Physical Effects - Numerical'!$A$3:$B$13,2,FALSE)</f>
        <v>0</v>
      </c>
      <c r="J79" s="72">
        <f>VLOOKUP('Physical Effects - Rationale'!Q80,'Physical Effects - Numerical'!$A$3:$B$13,2,FALSE)</f>
        <v>0</v>
      </c>
      <c r="K79" s="72">
        <f>VLOOKUP('Physical Effects - Rationale'!S80,'Physical Effects - Numerical'!$A$3:$B$13,2,FALSE)</f>
        <v>0</v>
      </c>
      <c r="L79" s="72">
        <f>VLOOKUP('Physical Effects - Rationale'!U80,'Physical Effects - Numerical'!$A$3:$B$13,2,FALSE)</f>
        <v>1</v>
      </c>
      <c r="M79" s="72">
        <f>VLOOKUP('Physical Effects - Rationale'!W80,'Physical Effects - Numerical'!$A$3:$B$13,2,FALSE)</f>
        <v>2</v>
      </c>
      <c r="N79" s="72">
        <f>VLOOKUP('Physical Effects - Rationale'!Y80,'Physical Effects - Numerical'!$A$3:$B$13,2,FALSE)</f>
        <v>0</v>
      </c>
      <c r="O79" s="72">
        <f>VLOOKUP('Physical Effects - Rationale'!AA80,'Physical Effects - Numerical'!$A$3:$B$13,2,FALSE)</f>
        <v>0</v>
      </c>
      <c r="P79" s="72">
        <f>VLOOKUP('Physical Effects - Rationale'!AC80,'Physical Effects - Numerical'!$A$3:$B$13,2,FALSE)</f>
        <v>1</v>
      </c>
      <c r="Q79" s="72">
        <f>VLOOKUP('Physical Effects - Rationale'!AE80,'Physical Effects - Numerical'!$A$3:$B$13,2,FALSE)</f>
        <v>1</v>
      </c>
      <c r="R79" s="72">
        <f>VLOOKUP('Physical Effects - Rationale'!AG80,'Physical Effects - Numerical'!$A$3:$B$13,2,FALSE)</f>
        <v>0</v>
      </c>
      <c r="S79" s="72">
        <f>VLOOKUP('Physical Effects - Rationale'!AI80,'Physical Effects - Numerical'!$A$3:$B$13,2,FALSE)</f>
        <v>0</v>
      </c>
      <c r="T79" s="72">
        <f>VLOOKUP('Physical Effects - Rationale'!AK80,'Physical Effects - Numerical'!$A$3:$B$13,2,FALSE)</f>
        <v>0</v>
      </c>
      <c r="U79" s="72">
        <f>VLOOKUP('Physical Effects - Rationale'!AM80,'Physical Effects - Numerical'!$A$3:$B$13,2,FALSE)</f>
        <v>0</v>
      </c>
      <c r="V79" s="72">
        <f>VLOOKUP('Physical Effects - Rationale'!AO80,'Physical Effects - Numerical'!$A$3:$B$13,2,FALSE)</f>
        <v>0</v>
      </c>
      <c r="W79" s="72">
        <f>VLOOKUP('Physical Effects - Rationale'!AQ80,'Physical Effects - Numerical'!$A$3:$B$13,2,FALSE)</f>
        <v>5</v>
      </c>
      <c r="X79" s="72">
        <f>VLOOKUP('Physical Effects - Rationale'!AS80,'Physical Effects - Numerical'!$A$3:$B$13,2,FALSE)</f>
        <v>2</v>
      </c>
      <c r="Y79" s="72">
        <f>VLOOKUP('Physical Effects - Rationale'!AU80,'Physical Effects - Numerical'!$A$3:$B$13,2,FALSE)</f>
        <v>2</v>
      </c>
      <c r="Z79" s="72">
        <f>VLOOKUP('Physical Effects - Rationale'!AW80,'Physical Effects - Numerical'!$A$3:$B$13,2,FALSE)</f>
        <v>2</v>
      </c>
      <c r="AA79" s="72">
        <f>VLOOKUP('Physical Effects - Rationale'!AY80,'Physical Effects - Numerical'!$A$3:$B$13,2,FALSE)</f>
        <v>2</v>
      </c>
      <c r="AB79" s="72">
        <f>VLOOKUP('Physical Effects - Rationale'!BA80,'Physical Effects - Numerical'!$A$3:$B$13,2,FALSE)</f>
        <v>2</v>
      </c>
      <c r="AC79" s="72">
        <f>VLOOKUP('Physical Effects - Rationale'!BC80,'Physical Effects - Numerical'!$A$3:$B$13,2,FALSE)</f>
        <v>2</v>
      </c>
      <c r="AD79" s="72">
        <f>VLOOKUP('Physical Effects - Rationale'!BE80,'Physical Effects - Numerical'!$A$3:$B$13,2,FALSE)</f>
        <v>2</v>
      </c>
      <c r="AE79" s="72">
        <f>VLOOKUP('Physical Effects - Rationale'!BG80,'Physical Effects - Numerical'!$A$3:$B$13,2,FALSE)</f>
        <v>2</v>
      </c>
      <c r="AF79" s="72">
        <f>VLOOKUP('Physical Effects - Rationale'!BI80,'Physical Effects - Numerical'!$A$3:$B$13,2,FALSE)</f>
        <v>2</v>
      </c>
      <c r="AG79" s="72">
        <f>VLOOKUP('Physical Effects - Rationale'!BK80,'Physical Effects - Numerical'!$A$3:$B$13,2,FALSE)</f>
        <v>2</v>
      </c>
      <c r="AH79" s="72">
        <f>VLOOKUP('Physical Effects - Rationale'!BM80,'Physical Effects - Numerical'!$A$3:$B$13,2,FALSE)</f>
        <v>2</v>
      </c>
      <c r="AI79" s="72">
        <f>VLOOKUP('Physical Effects - Rationale'!BO80,'Physical Effects - Numerical'!$A$3:$B$13,2,FALSE)</f>
        <v>0</v>
      </c>
      <c r="AJ79" s="72">
        <f>VLOOKUP('Physical Effects - Rationale'!BQ80,'Physical Effects - Numerical'!$A$3:$B$13,2,FALSE)</f>
        <v>2</v>
      </c>
      <c r="AK79" s="72">
        <f>VLOOKUP('Physical Effects - Rationale'!BS80,'Physical Effects - Numerical'!$A$3:$B$13,2,FALSE)</f>
        <v>1</v>
      </c>
      <c r="AL79" s="72">
        <f>VLOOKUP('Physical Effects - Rationale'!BU80,'Physical Effects - Numerical'!$A$3:$B$13,2,FALSE)</f>
        <v>0</v>
      </c>
      <c r="AM79" s="72">
        <f>VLOOKUP('Physical Effects - Rationale'!BW80,'Physical Effects - Numerical'!$A$3:$B$13,2,FALSE)</f>
        <v>0</v>
      </c>
      <c r="AN79" s="72">
        <f>VLOOKUP('Physical Effects - Rationale'!BY80,'Physical Effects - Numerical'!$A$3:$B$13,2,FALSE)</f>
        <v>0</v>
      </c>
      <c r="AO79" s="72">
        <f>VLOOKUP('Physical Effects - Rationale'!CA80,'Physical Effects - Numerical'!$A$3:$B$13,2,FALSE)</f>
        <v>1</v>
      </c>
      <c r="AP79" s="72">
        <f>VLOOKUP('Physical Effects - Rationale'!CC80,'Physical Effects - Numerical'!$A$3:$B$13,2,FALSE)</f>
        <v>2</v>
      </c>
      <c r="AQ79" s="72">
        <f>VLOOKUP('Physical Effects - Rationale'!CE80,'Physical Effects - Numerical'!$A$3:$B$13,2,FALSE)</f>
        <v>0</v>
      </c>
      <c r="AR79" s="72">
        <f>VLOOKUP('Physical Effects - Rationale'!CG80,'Physical Effects - Numerical'!$A$3:$B$13,2,FALSE)</f>
        <v>0</v>
      </c>
      <c r="AS79" s="72">
        <f>VLOOKUP('Physical Effects - Rationale'!CI80,'Physical Effects - Numerical'!$A$3:$B$13,2,FALSE)</f>
        <v>4</v>
      </c>
      <c r="AT79" s="72">
        <f>VLOOKUP('Physical Effects - Rationale'!CK80,'Physical Effects - Numerical'!$A$3:$B$13,2,FALSE)</f>
        <v>0</v>
      </c>
      <c r="AU79" s="72">
        <f>VLOOKUP('Physical Effects - Rationale'!CM80,'Physical Effects - Numerical'!$A$3:$B$13,2,FALSE)</f>
        <v>0</v>
      </c>
      <c r="AV79" s="72">
        <f>VLOOKUP('Physical Effects - Rationale'!CO80,'Physical Effects - Numerical'!$A$3:$B$13,2,FALSE)</f>
        <v>0</v>
      </c>
      <c r="AW79" s="72">
        <f>VLOOKUP('Physical Effects - Rationale'!CQ80,'Physical Effects - Numerical'!$A$3:$B$13,2,FALSE)</f>
        <v>0</v>
      </c>
      <c r="AX79" s="72">
        <f>VLOOKUP('Physical Effects - Rationale'!CS80,'Physical Effects - Numerical'!$A$3:$B$13,2,FALSE)</f>
        <v>3</v>
      </c>
      <c r="AY79" s="84">
        <f>VLOOKUP('Physical Effects - Rationale'!CU80,'Physical Effects - Numerical'!$A$3:$B$13,2,FALSE)</f>
        <v>0</v>
      </c>
    </row>
    <row r="80" spans="3:51">
      <c r="C80" s="83" t="s">
        <v>1333</v>
      </c>
      <c r="D80" s="75">
        <v>460</v>
      </c>
      <c r="E80" s="73">
        <f>VLOOKUP('Physical Effects - Rationale'!G81,'Physical Effects - Numerical'!$A$3:$B$13,2,FALSE)</f>
        <v>0</v>
      </c>
      <c r="F80" s="72">
        <f>VLOOKUP('Physical Effects - Rationale'!I81,'Physical Effects - Numerical'!$A$3:$B$13,2,FALSE)</f>
        <v>0</v>
      </c>
      <c r="G80" s="72">
        <f>VLOOKUP('Physical Effects - Rationale'!K81,'Physical Effects - Numerical'!$A$3:$B$13,2,FALSE)</f>
        <v>0</v>
      </c>
      <c r="H80" s="72">
        <f>VLOOKUP('Physical Effects - Rationale'!M81,'Physical Effects - Numerical'!$A$3:$B$13,2,FALSE)</f>
        <v>0</v>
      </c>
      <c r="I80" s="72">
        <f>VLOOKUP('Physical Effects - Rationale'!O81,'Physical Effects - Numerical'!$A$3:$B$13,2,FALSE)</f>
        <v>0</v>
      </c>
      <c r="J80" s="72">
        <f>VLOOKUP('Physical Effects - Rationale'!Q81,'Physical Effects - Numerical'!$A$3:$B$13,2,FALSE)</f>
        <v>0</v>
      </c>
      <c r="K80" s="72">
        <f>VLOOKUP('Physical Effects - Rationale'!S81,'Physical Effects - Numerical'!$A$3:$B$13,2,FALSE)</f>
        <v>-1</v>
      </c>
      <c r="L80" s="72">
        <f>VLOOKUP('Physical Effects - Rationale'!U81,'Physical Effects - Numerical'!$A$3:$B$13,2,FALSE)</f>
        <v>-3</v>
      </c>
      <c r="M80" s="72">
        <f>VLOOKUP('Physical Effects - Rationale'!W81,'Physical Effects - Numerical'!$A$3:$B$13,2,FALSE)</f>
        <v>0</v>
      </c>
      <c r="N80" s="72">
        <f>VLOOKUP('Physical Effects - Rationale'!Y81,'Physical Effects - Numerical'!$A$3:$B$13,2,FALSE)</f>
        <v>-3</v>
      </c>
      <c r="O80" s="72">
        <f>VLOOKUP('Physical Effects - Rationale'!AA81,'Physical Effects - Numerical'!$A$3:$B$13,2,FALSE)</f>
        <v>-4</v>
      </c>
      <c r="P80" s="72">
        <f>VLOOKUP('Physical Effects - Rationale'!AC81,'Physical Effects - Numerical'!$A$3:$B$13,2,FALSE)</f>
        <v>-1</v>
      </c>
      <c r="Q80" s="72">
        <f>VLOOKUP('Physical Effects - Rationale'!AE81,'Physical Effects - Numerical'!$A$3:$B$13,2,FALSE)</f>
        <v>0</v>
      </c>
      <c r="R80" s="72">
        <f>VLOOKUP('Physical Effects - Rationale'!AG81,'Physical Effects - Numerical'!$A$3:$B$13,2,FALSE)</f>
        <v>0</v>
      </c>
      <c r="S80" s="72">
        <f>VLOOKUP('Physical Effects - Rationale'!AI81,'Physical Effects - Numerical'!$A$3:$B$13,2,FALSE)</f>
        <v>0</v>
      </c>
      <c r="T80" s="72">
        <f>VLOOKUP('Physical Effects - Rationale'!AK81,'Physical Effects - Numerical'!$A$3:$B$13,2,FALSE)</f>
        <v>0</v>
      </c>
      <c r="U80" s="72">
        <f>VLOOKUP('Physical Effects - Rationale'!AM81,'Physical Effects - Numerical'!$A$3:$B$13,2,FALSE)</f>
        <v>1</v>
      </c>
      <c r="V80" s="72">
        <f>VLOOKUP('Physical Effects - Rationale'!AO81,'Physical Effects - Numerical'!$A$3:$B$13,2,FALSE)</f>
        <v>-2</v>
      </c>
      <c r="W80" s="72">
        <f>VLOOKUP('Physical Effects - Rationale'!AQ81,'Physical Effects - Numerical'!$A$3:$B$13,2,FALSE)</f>
        <v>0</v>
      </c>
      <c r="X80" s="72">
        <f>VLOOKUP('Physical Effects - Rationale'!AS81,'Physical Effects - Numerical'!$A$3:$B$13,2,FALSE)</f>
        <v>-1</v>
      </c>
      <c r="Y80" s="72">
        <f>VLOOKUP('Physical Effects - Rationale'!AU81,'Physical Effects - Numerical'!$A$3:$B$13,2,FALSE)</f>
        <v>0</v>
      </c>
      <c r="Z80" s="72">
        <f>VLOOKUP('Physical Effects - Rationale'!AW81,'Physical Effects - Numerical'!$A$3:$B$13,2,FALSE)</f>
        <v>-1</v>
      </c>
      <c r="AA80" s="72">
        <f>VLOOKUP('Physical Effects - Rationale'!AY81,'Physical Effects - Numerical'!$A$3:$B$13,2,FALSE)</f>
        <v>0</v>
      </c>
      <c r="AB80" s="72">
        <f>VLOOKUP('Physical Effects - Rationale'!BA81,'Physical Effects - Numerical'!$A$3:$B$13,2,FALSE)</f>
        <v>-1</v>
      </c>
      <c r="AC80" s="72">
        <f>VLOOKUP('Physical Effects - Rationale'!BC81,'Physical Effects - Numerical'!$A$3:$B$13,2,FALSE)</f>
        <v>-1</v>
      </c>
      <c r="AD80" s="72">
        <f>VLOOKUP('Physical Effects - Rationale'!BE81,'Physical Effects - Numerical'!$A$3:$B$13,2,FALSE)</f>
        <v>0</v>
      </c>
      <c r="AE80" s="72">
        <f>VLOOKUP('Physical Effects - Rationale'!BG81,'Physical Effects - Numerical'!$A$3:$B$13,2,FALSE)</f>
        <v>-1</v>
      </c>
      <c r="AF80" s="72">
        <f>VLOOKUP('Physical Effects - Rationale'!BI81,'Physical Effects - Numerical'!$A$3:$B$13,2,FALSE)</f>
        <v>0</v>
      </c>
      <c r="AG80" s="72">
        <f>VLOOKUP('Physical Effects - Rationale'!BK81,'Physical Effects - Numerical'!$A$3:$B$13,2,FALSE)</f>
        <v>0</v>
      </c>
      <c r="AH80" s="72">
        <f>VLOOKUP('Physical Effects - Rationale'!BM81,'Physical Effects - Numerical'!$A$3:$B$13,2,FALSE)</f>
        <v>0</v>
      </c>
      <c r="AI80" s="72">
        <f>VLOOKUP('Physical Effects - Rationale'!BO81,'Physical Effects - Numerical'!$A$3:$B$13,2,FALSE)</f>
        <v>-2</v>
      </c>
      <c r="AJ80" s="72">
        <f>VLOOKUP('Physical Effects - Rationale'!BQ81,'Physical Effects - Numerical'!$A$3:$B$13,2,FALSE)</f>
        <v>-1</v>
      </c>
      <c r="AK80" s="72">
        <f>VLOOKUP('Physical Effects - Rationale'!BS81,'Physical Effects - Numerical'!$A$3:$B$13,2,FALSE)</f>
        <v>-1</v>
      </c>
      <c r="AL80" s="72">
        <f>VLOOKUP('Physical Effects - Rationale'!BU81,'Physical Effects - Numerical'!$A$3:$B$13,2,FALSE)</f>
        <v>0</v>
      </c>
      <c r="AM80" s="72">
        <f>VLOOKUP('Physical Effects - Rationale'!BW81,'Physical Effects - Numerical'!$A$3:$B$13,2,FALSE)</f>
        <v>0</v>
      </c>
      <c r="AN80" s="72">
        <f>VLOOKUP('Physical Effects - Rationale'!BY81,'Physical Effects - Numerical'!$A$3:$B$13,2,FALSE)</f>
        <v>0</v>
      </c>
      <c r="AO80" s="72">
        <f>VLOOKUP('Physical Effects - Rationale'!CA81,'Physical Effects - Numerical'!$A$3:$B$13,2,FALSE)</f>
        <v>-2</v>
      </c>
      <c r="AP80" s="72">
        <f>VLOOKUP('Physical Effects - Rationale'!CC81,'Physical Effects - Numerical'!$A$3:$B$13,2,FALSE)</f>
        <v>2</v>
      </c>
      <c r="AQ80" s="72">
        <f>VLOOKUP('Physical Effects - Rationale'!CE81,'Physical Effects - Numerical'!$A$3:$B$13,2,FALSE)</f>
        <v>0</v>
      </c>
      <c r="AR80" s="72">
        <f>VLOOKUP('Physical Effects - Rationale'!CG81,'Physical Effects - Numerical'!$A$3:$B$13,2,FALSE)</f>
        <v>4</v>
      </c>
      <c r="AS80" s="72">
        <f>VLOOKUP('Physical Effects - Rationale'!CI81,'Physical Effects - Numerical'!$A$3:$B$13,2,FALSE)</f>
        <v>0</v>
      </c>
      <c r="AT80" s="72">
        <f>VLOOKUP('Physical Effects - Rationale'!CK81,'Physical Effects - Numerical'!$A$3:$B$13,2,FALSE)</f>
        <v>-2</v>
      </c>
      <c r="AU80" s="72">
        <f>VLOOKUP('Physical Effects - Rationale'!CM81,'Physical Effects - Numerical'!$A$3:$B$13,2,FALSE)</f>
        <v>0</v>
      </c>
      <c r="AV80" s="72">
        <f>VLOOKUP('Physical Effects - Rationale'!CO81,'Physical Effects - Numerical'!$A$3:$B$13,2,FALSE)</f>
        <v>-2</v>
      </c>
      <c r="AW80" s="72">
        <f>VLOOKUP('Physical Effects - Rationale'!CQ81,'Physical Effects - Numerical'!$A$3:$B$13,2,FALSE)</f>
        <v>-1</v>
      </c>
      <c r="AX80" s="72">
        <f>VLOOKUP('Physical Effects - Rationale'!CS81,'Physical Effects - Numerical'!$A$3:$B$13,2,FALSE)</f>
        <v>0</v>
      </c>
      <c r="AY80" s="84">
        <f>VLOOKUP('Physical Effects - Rationale'!CU81,'Physical Effects - Numerical'!$A$3:$B$13,2,FALSE)</f>
        <v>1</v>
      </c>
    </row>
    <row r="81" spans="3:51" ht="26">
      <c r="C81" s="83" t="s">
        <v>1361</v>
      </c>
      <c r="D81" s="75">
        <v>543</v>
      </c>
      <c r="E81" s="73">
        <f>VLOOKUP('Physical Effects - Rationale'!G82,'Physical Effects - Numerical'!$A$3:$B$13,2,FALSE)</f>
        <v>4</v>
      </c>
      <c r="F81" s="72">
        <f>VLOOKUP('Physical Effects - Rationale'!I82,'Physical Effects - Numerical'!$A$3:$B$13,2,FALSE)</f>
        <v>4</v>
      </c>
      <c r="G81" s="72">
        <f>VLOOKUP('Physical Effects - Rationale'!K82,'Physical Effects - Numerical'!$A$3:$B$13,2,FALSE)</f>
        <v>4</v>
      </c>
      <c r="H81" s="72">
        <f>VLOOKUP('Physical Effects - Rationale'!M82,'Physical Effects - Numerical'!$A$3:$B$13,2,FALSE)</f>
        <v>1</v>
      </c>
      <c r="I81" s="72">
        <f>VLOOKUP('Physical Effects - Rationale'!O82,'Physical Effects - Numerical'!$A$3:$B$13,2,FALSE)</f>
        <v>0</v>
      </c>
      <c r="J81" s="72">
        <f>VLOOKUP('Physical Effects - Rationale'!Q82,'Physical Effects - Numerical'!$A$3:$B$13,2,FALSE)</f>
        <v>0</v>
      </c>
      <c r="K81" s="72">
        <f>VLOOKUP('Physical Effects - Rationale'!S82,'Physical Effects - Numerical'!$A$3:$B$13,2,FALSE)</f>
        <v>1</v>
      </c>
      <c r="L81" s="72">
        <f>VLOOKUP('Physical Effects - Rationale'!U82,'Physical Effects - Numerical'!$A$3:$B$13,2,FALSE)</f>
        <v>3</v>
      </c>
      <c r="M81" s="72">
        <f>VLOOKUP('Physical Effects - Rationale'!W82,'Physical Effects - Numerical'!$A$3:$B$13,2,FALSE)</f>
        <v>4</v>
      </c>
      <c r="N81" s="72">
        <f>VLOOKUP('Physical Effects - Rationale'!Y82,'Physical Effects - Numerical'!$A$3:$B$13,2,FALSE)</f>
        <v>0</v>
      </c>
      <c r="O81" s="72">
        <f>VLOOKUP('Physical Effects - Rationale'!AA82,'Physical Effects - Numerical'!$A$3:$B$13,2,FALSE)</f>
        <v>0</v>
      </c>
      <c r="P81" s="72">
        <f>VLOOKUP('Physical Effects - Rationale'!AC82,'Physical Effects - Numerical'!$A$3:$B$13,2,FALSE)</f>
        <v>2</v>
      </c>
      <c r="Q81" s="72">
        <f>VLOOKUP('Physical Effects - Rationale'!AE82,'Physical Effects - Numerical'!$A$3:$B$13,2,FALSE)</f>
        <v>0</v>
      </c>
      <c r="R81" s="72">
        <f>VLOOKUP('Physical Effects - Rationale'!AG82,'Physical Effects - Numerical'!$A$3:$B$13,2,FALSE)</f>
        <v>0</v>
      </c>
      <c r="S81" s="72">
        <f>VLOOKUP('Physical Effects - Rationale'!AI82,'Physical Effects - Numerical'!$A$3:$B$13,2,FALSE)</f>
        <v>0</v>
      </c>
      <c r="T81" s="72">
        <f>VLOOKUP('Physical Effects - Rationale'!AK82,'Physical Effects - Numerical'!$A$3:$B$13,2,FALSE)</f>
        <v>0</v>
      </c>
      <c r="U81" s="72">
        <f>VLOOKUP('Physical Effects - Rationale'!AM82,'Physical Effects - Numerical'!$A$3:$B$13,2,FALSE)</f>
        <v>0</v>
      </c>
      <c r="V81" s="72">
        <f>VLOOKUP('Physical Effects - Rationale'!AO82,'Physical Effects - Numerical'!$A$3:$B$13,2,FALSE)</f>
        <v>0</v>
      </c>
      <c r="W81" s="72">
        <f>VLOOKUP('Physical Effects - Rationale'!AQ82,'Physical Effects - Numerical'!$A$3:$B$13,2,FALSE)</f>
        <v>0</v>
      </c>
      <c r="X81" s="72">
        <f>VLOOKUP('Physical Effects - Rationale'!AS82,'Physical Effects - Numerical'!$A$3:$B$13,2,FALSE)</f>
        <v>0</v>
      </c>
      <c r="Y81" s="72">
        <f>VLOOKUP('Physical Effects - Rationale'!AU82,'Physical Effects - Numerical'!$A$3:$B$13,2,FALSE)</f>
        <v>0</v>
      </c>
      <c r="Z81" s="72">
        <f>VLOOKUP('Physical Effects - Rationale'!AW82,'Physical Effects - Numerical'!$A$3:$B$13,2,FALSE)</f>
        <v>3</v>
      </c>
      <c r="AA81" s="72">
        <f>VLOOKUP('Physical Effects - Rationale'!AY82,'Physical Effects - Numerical'!$A$3:$B$13,2,FALSE)</f>
        <v>0</v>
      </c>
      <c r="AB81" s="72">
        <f>VLOOKUP('Physical Effects - Rationale'!BA82,'Physical Effects - Numerical'!$A$3:$B$13,2,FALSE)</f>
        <v>4</v>
      </c>
      <c r="AC81" s="72">
        <f>VLOOKUP('Physical Effects - Rationale'!BC82,'Physical Effects - Numerical'!$A$3:$B$13,2,FALSE)</f>
        <v>0</v>
      </c>
      <c r="AD81" s="72">
        <f>VLOOKUP('Physical Effects - Rationale'!BE82,'Physical Effects - Numerical'!$A$3:$B$13,2,FALSE)</f>
        <v>0</v>
      </c>
      <c r="AE81" s="72">
        <f>VLOOKUP('Physical Effects - Rationale'!BG82,'Physical Effects - Numerical'!$A$3:$B$13,2,FALSE)</f>
        <v>0</v>
      </c>
      <c r="AF81" s="72">
        <f>VLOOKUP('Physical Effects - Rationale'!BI82,'Physical Effects - Numerical'!$A$3:$B$13,2,FALSE)</f>
        <v>1</v>
      </c>
      <c r="AG81" s="72">
        <f>VLOOKUP('Physical Effects - Rationale'!BK82,'Physical Effects - Numerical'!$A$3:$B$13,2,FALSE)</f>
        <v>1</v>
      </c>
      <c r="AH81" s="72">
        <f>VLOOKUP('Physical Effects - Rationale'!BM82,'Physical Effects - Numerical'!$A$3:$B$13,2,FALSE)</f>
        <v>1</v>
      </c>
      <c r="AI81" s="72">
        <f>VLOOKUP('Physical Effects - Rationale'!BO82,'Physical Effects - Numerical'!$A$3:$B$13,2,FALSE)</f>
        <v>0</v>
      </c>
      <c r="AJ81" s="72">
        <f>VLOOKUP('Physical Effects - Rationale'!BQ82,'Physical Effects - Numerical'!$A$3:$B$13,2,FALSE)</f>
        <v>1</v>
      </c>
      <c r="AK81" s="72">
        <f>VLOOKUP('Physical Effects - Rationale'!BS82,'Physical Effects - Numerical'!$A$3:$B$13,2,FALSE)</f>
        <v>1</v>
      </c>
      <c r="AL81" s="72">
        <f>VLOOKUP('Physical Effects - Rationale'!BU82,'Physical Effects - Numerical'!$A$3:$B$13,2,FALSE)</f>
        <v>0</v>
      </c>
      <c r="AM81" s="72">
        <f>VLOOKUP('Physical Effects - Rationale'!BW82,'Physical Effects - Numerical'!$A$3:$B$13,2,FALSE)</f>
        <v>0</v>
      </c>
      <c r="AN81" s="72">
        <f>VLOOKUP('Physical Effects - Rationale'!BY82,'Physical Effects - Numerical'!$A$3:$B$13,2,FALSE)</f>
        <v>0</v>
      </c>
      <c r="AO81" s="72">
        <f>VLOOKUP('Physical Effects - Rationale'!CA82,'Physical Effects - Numerical'!$A$3:$B$13,2,FALSE)</f>
        <v>4</v>
      </c>
      <c r="AP81" s="72">
        <f>VLOOKUP('Physical Effects - Rationale'!CC82,'Physical Effects - Numerical'!$A$3:$B$13,2,FALSE)</f>
        <v>4</v>
      </c>
      <c r="AQ81" s="72">
        <f>VLOOKUP('Physical Effects - Rationale'!CE82,'Physical Effects - Numerical'!$A$3:$B$13,2,FALSE)</f>
        <v>5</v>
      </c>
      <c r="AR81" s="72">
        <f>VLOOKUP('Physical Effects - Rationale'!CG82,'Physical Effects - Numerical'!$A$3:$B$13,2,FALSE)</f>
        <v>0</v>
      </c>
      <c r="AS81" s="72">
        <f>VLOOKUP('Physical Effects - Rationale'!CI82,'Physical Effects - Numerical'!$A$3:$B$13,2,FALSE)</f>
        <v>4</v>
      </c>
      <c r="AT81" s="72">
        <f>VLOOKUP('Physical Effects - Rationale'!CK82,'Physical Effects - Numerical'!$A$3:$B$13,2,FALSE)</f>
        <v>0</v>
      </c>
      <c r="AU81" s="72">
        <f>VLOOKUP('Physical Effects - Rationale'!CM82,'Physical Effects - Numerical'!$A$3:$B$13,2,FALSE)</f>
        <v>0</v>
      </c>
      <c r="AV81" s="72">
        <f>VLOOKUP('Physical Effects - Rationale'!CO82,'Physical Effects - Numerical'!$A$3:$B$13,2,FALSE)</f>
        <v>1</v>
      </c>
      <c r="AW81" s="72">
        <f>VLOOKUP('Physical Effects - Rationale'!CQ82,'Physical Effects - Numerical'!$A$3:$B$13,2,FALSE)</f>
        <v>1</v>
      </c>
      <c r="AX81" s="72">
        <f>VLOOKUP('Physical Effects - Rationale'!CS82,'Physical Effects - Numerical'!$A$3:$B$13,2,FALSE)</f>
        <v>0</v>
      </c>
      <c r="AY81" s="84">
        <f>VLOOKUP('Physical Effects - Rationale'!CU82,'Physical Effects - Numerical'!$A$3:$B$13,2,FALSE)</f>
        <v>0</v>
      </c>
    </row>
    <row r="82" spans="3:51" ht="26">
      <c r="C82" s="83" t="s">
        <v>1381</v>
      </c>
      <c r="D82" s="75">
        <v>453</v>
      </c>
      <c r="E82" s="73">
        <f>VLOOKUP('Physical Effects - Rationale'!G83,'Physical Effects - Numerical'!$A$3:$B$13,2,FALSE)</f>
        <v>2</v>
      </c>
      <c r="F82" s="72">
        <f>VLOOKUP('Physical Effects - Rationale'!I83,'Physical Effects - Numerical'!$A$3:$B$13,2,FALSE)</f>
        <v>2</v>
      </c>
      <c r="G82" s="72">
        <f>VLOOKUP('Physical Effects - Rationale'!K83,'Physical Effects - Numerical'!$A$3:$B$13,2,FALSE)</f>
        <v>2</v>
      </c>
      <c r="H82" s="72">
        <f>VLOOKUP('Physical Effects - Rationale'!M83,'Physical Effects - Numerical'!$A$3:$B$13,2,FALSE)</f>
        <v>0</v>
      </c>
      <c r="I82" s="72">
        <f>VLOOKUP('Physical Effects - Rationale'!O83,'Physical Effects - Numerical'!$A$3:$B$13,2,FALSE)</f>
        <v>0</v>
      </c>
      <c r="J82" s="72">
        <f>VLOOKUP('Physical Effects - Rationale'!Q83,'Physical Effects - Numerical'!$A$3:$B$13,2,FALSE)</f>
        <v>0</v>
      </c>
      <c r="K82" s="72">
        <f>VLOOKUP('Physical Effects - Rationale'!S83,'Physical Effects - Numerical'!$A$3:$B$13,2,FALSE)</f>
        <v>0</v>
      </c>
      <c r="L82" s="72">
        <f>VLOOKUP('Physical Effects - Rationale'!U83,'Physical Effects - Numerical'!$A$3:$B$13,2,FALSE)</f>
        <v>2</v>
      </c>
      <c r="M82" s="72">
        <f>VLOOKUP('Physical Effects - Rationale'!W83,'Physical Effects - Numerical'!$A$3:$B$13,2,FALSE)</f>
        <v>0</v>
      </c>
      <c r="N82" s="72">
        <f>VLOOKUP('Physical Effects - Rationale'!Y83,'Physical Effects - Numerical'!$A$3:$B$13,2,FALSE)</f>
        <v>0</v>
      </c>
      <c r="O82" s="72">
        <f>VLOOKUP('Physical Effects - Rationale'!AA83,'Physical Effects - Numerical'!$A$3:$B$13,2,FALSE)</f>
        <v>0</v>
      </c>
      <c r="P82" s="72">
        <f>VLOOKUP('Physical Effects - Rationale'!AC83,'Physical Effects - Numerical'!$A$3:$B$13,2,FALSE)</f>
        <v>2</v>
      </c>
      <c r="Q82" s="72">
        <f>VLOOKUP('Physical Effects - Rationale'!AE83,'Physical Effects - Numerical'!$A$3:$B$13,2,FALSE)</f>
        <v>2</v>
      </c>
      <c r="R82" s="72">
        <f>VLOOKUP('Physical Effects - Rationale'!AG83,'Physical Effects - Numerical'!$A$3:$B$13,2,FALSE)</f>
        <v>2</v>
      </c>
      <c r="S82" s="72">
        <f>VLOOKUP('Physical Effects - Rationale'!AI83,'Physical Effects - Numerical'!$A$3:$B$13,2,FALSE)</f>
        <v>0</v>
      </c>
      <c r="T82" s="72">
        <f>VLOOKUP('Physical Effects - Rationale'!AK83,'Physical Effects - Numerical'!$A$3:$B$13,2,FALSE)</f>
        <v>0</v>
      </c>
      <c r="U82" s="72">
        <f>VLOOKUP('Physical Effects - Rationale'!AM83,'Physical Effects - Numerical'!$A$3:$B$13,2,FALSE)</f>
        <v>0</v>
      </c>
      <c r="V82" s="72">
        <f>VLOOKUP('Physical Effects - Rationale'!AO83,'Physical Effects - Numerical'!$A$3:$B$13,2,FALSE)</f>
        <v>0</v>
      </c>
      <c r="W82" s="72">
        <f>VLOOKUP('Physical Effects - Rationale'!AQ83,'Physical Effects - Numerical'!$A$3:$B$13,2,FALSE)</f>
        <v>0</v>
      </c>
      <c r="X82" s="72">
        <f>VLOOKUP('Physical Effects - Rationale'!AS83,'Physical Effects - Numerical'!$A$3:$B$13,2,FALSE)</f>
        <v>0</v>
      </c>
      <c r="Y82" s="72">
        <f>VLOOKUP('Physical Effects - Rationale'!AU83,'Physical Effects - Numerical'!$A$3:$B$13,2,FALSE)</f>
        <v>0</v>
      </c>
      <c r="Z82" s="72">
        <f>VLOOKUP('Physical Effects - Rationale'!AW83,'Physical Effects - Numerical'!$A$3:$B$13,2,FALSE)</f>
        <v>1</v>
      </c>
      <c r="AA82" s="72">
        <f>VLOOKUP('Physical Effects - Rationale'!AY83,'Physical Effects - Numerical'!$A$3:$B$13,2,FALSE)</f>
        <v>0</v>
      </c>
      <c r="AB82" s="72">
        <f>VLOOKUP('Physical Effects - Rationale'!BA83,'Physical Effects - Numerical'!$A$3:$B$13,2,FALSE)</f>
        <v>4</v>
      </c>
      <c r="AC82" s="72">
        <f>VLOOKUP('Physical Effects - Rationale'!BC83,'Physical Effects - Numerical'!$A$3:$B$13,2,FALSE)</f>
        <v>0</v>
      </c>
      <c r="AD82" s="72">
        <f>VLOOKUP('Physical Effects - Rationale'!BE83,'Physical Effects - Numerical'!$A$3:$B$13,2,FALSE)</f>
        <v>0</v>
      </c>
      <c r="AE82" s="72">
        <f>VLOOKUP('Physical Effects - Rationale'!BG83,'Physical Effects - Numerical'!$A$3:$B$13,2,FALSE)</f>
        <v>4</v>
      </c>
      <c r="AF82" s="72">
        <f>VLOOKUP('Physical Effects - Rationale'!BI83,'Physical Effects - Numerical'!$A$3:$B$13,2,FALSE)</f>
        <v>0</v>
      </c>
      <c r="AG82" s="72">
        <f>VLOOKUP('Physical Effects - Rationale'!BK83,'Physical Effects - Numerical'!$A$3:$B$13,2,FALSE)</f>
        <v>0</v>
      </c>
      <c r="AH82" s="72">
        <f>VLOOKUP('Physical Effects - Rationale'!BM83,'Physical Effects - Numerical'!$A$3:$B$13,2,FALSE)</f>
        <v>0</v>
      </c>
      <c r="AI82" s="72">
        <f>VLOOKUP('Physical Effects - Rationale'!BO83,'Physical Effects - Numerical'!$A$3:$B$13,2,FALSE)</f>
        <v>0</v>
      </c>
      <c r="AJ82" s="72">
        <f>VLOOKUP('Physical Effects - Rationale'!BQ83,'Physical Effects - Numerical'!$A$3:$B$13,2,FALSE)</f>
        <v>0</v>
      </c>
      <c r="AK82" s="72">
        <f>VLOOKUP('Physical Effects - Rationale'!BS83,'Physical Effects - Numerical'!$A$3:$B$13,2,FALSE)</f>
        <v>1</v>
      </c>
      <c r="AL82" s="72">
        <f>VLOOKUP('Physical Effects - Rationale'!BU83,'Physical Effects - Numerical'!$A$3:$B$13,2,FALSE)</f>
        <v>0</v>
      </c>
      <c r="AM82" s="72">
        <f>VLOOKUP('Physical Effects - Rationale'!BW83,'Physical Effects - Numerical'!$A$3:$B$13,2,FALSE)</f>
        <v>0</v>
      </c>
      <c r="AN82" s="72">
        <f>VLOOKUP('Physical Effects - Rationale'!BY83,'Physical Effects - Numerical'!$A$3:$B$13,2,FALSE)</f>
        <v>0</v>
      </c>
      <c r="AO82" s="72">
        <f>VLOOKUP('Physical Effects - Rationale'!CA83,'Physical Effects - Numerical'!$A$3:$B$13,2,FALSE)</f>
        <v>4</v>
      </c>
      <c r="AP82" s="72">
        <f>VLOOKUP('Physical Effects - Rationale'!CC83,'Physical Effects - Numerical'!$A$3:$B$13,2,FALSE)</f>
        <v>4</v>
      </c>
      <c r="AQ82" s="72">
        <f>VLOOKUP('Physical Effects - Rationale'!CE83,'Physical Effects - Numerical'!$A$3:$B$13,2,FALSE)</f>
        <v>5</v>
      </c>
      <c r="AR82" s="72">
        <f>VLOOKUP('Physical Effects - Rationale'!CG83,'Physical Effects - Numerical'!$A$3:$B$13,2,FALSE)</f>
        <v>0</v>
      </c>
      <c r="AS82" s="72">
        <f>VLOOKUP('Physical Effects - Rationale'!CI83,'Physical Effects - Numerical'!$A$3:$B$13,2,FALSE)</f>
        <v>0</v>
      </c>
      <c r="AT82" s="72">
        <f>VLOOKUP('Physical Effects - Rationale'!CK83,'Physical Effects - Numerical'!$A$3:$B$13,2,FALSE)</f>
        <v>0</v>
      </c>
      <c r="AU82" s="72">
        <f>VLOOKUP('Physical Effects - Rationale'!CM83,'Physical Effects - Numerical'!$A$3:$B$13,2,FALSE)</f>
        <v>0</v>
      </c>
      <c r="AV82" s="72">
        <f>VLOOKUP('Physical Effects - Rationale'!CO83,'Physical Effects - Numerical'!$A$3:$B$13,2,FALSE)</f>
        <v>0</v>
      </c>
      <c r="AW82" s="72">
        <f>VLOOKUP('Physical Effects - Rationale'!CQ83,'Physical Effects - Numerical'!$A$3:$B$13,2,FALSE)</f>
        <v>0</v>
      </c>
      <c r="AX82" s="72">
        <f>VLOOKUP('Physical Effects - Rationale'!CS83,'Physical Effects - Numerical'!$A$3:$B$13,2,FALSE)</f>
        <v>0</v>
      </c>
      <c r="AY82" s="84">
        <f>VLOOKUP('Physical Effects - Rationale'!CU83,'Physical Effects - Numerical'!$A$3:$B$13,2,FALSE)</f>
        <v>0</v>
      </c>
    </row>
    <row r="83" spans="3:51" ht="26">
      <c r="C83" s="83" t="s">
        <v>1393</v>
      </c>
      <c r="D83" s="75">
        <v>455</v>
      </c>
      <c r="E83" s="73">
        <f>VLOOKUP('Physical Effects - Rationale'!G84,'Physical Effects - Numerical'!$A$3:$B$13,2,FALSE)</f>
        <v>2</v>
      </c>
      <c r="F83" s="72">
        <f>VLOOKUP('Physical Effects - Rationale'!I84,'Physical Effects - Numerical'!$A$3:$B$13,2,FALSE)</f>
        <v>2</v>
      </c>
      <c r="G83" s="72">
        <f>VLOOKUP('Physical Effects - Rationale'!K84,'Physical Effects - Numerical'!$A$3:$B$13,2,FALSE)</f>
        <v>2</v>
      </c>
      <c r="H83" s="72">
        <f>VLOOKUP('Physical Effects - Rationale'!M84,'Physical Effects - Numerical'!$A$3:$B$13,2,FALSE)</f>
        <v>0</v>
      </c>
      <c r="I83" s="72">
        <f>VLOOKUP('Physical Effects - Rationale'!O84,'Physical Effects - Numerical'!$A$3:$B$13,2,FALSE)</f>
        <v>0</v>
      </c>
      <c r="J83" s="72">
        <f>VLOOKUP('Physical Effects - Rationale'!Q84,'Physical Effects - Numerical'!$A$3:$B$13,2,FALSE)</f>
        <v>0</v>
      </c>
      <c r="K83" s="72">
        <f>VLOOKUP('Physical Effects - Rationale'!S84,'Physical Effects - Numerical'!$A$3:$B$13,2,FALSE)</f>
        <v>0</v>
      </c>
      <c r="L83" s="72">
        <f>VLOOKUP('Physical Effects - Rationale'!U84,'Physical Effects - Numerical'!$A$3:$B$13,2,FALSE)</f>
        <v>0</v>
      </c>
      <c r="M83" s="72">
        <f>VLOOKUP('Physical Effects - Rationale'!W84,'Physical Effects - Numerical'!$A$3:$B$13,2,FALSE)</f>
        <v>2</v>
      </c>
      <c r="N83" s="72">
        <f>VLOOKUP('Physical Effects - Rationale'!Y84,'Physical Effects - Numerical'!$A$3:$B$13,2,FALSE)</f>
        <v>0</v>
      </c>
      <c r="O83" s="72">
        <f>VLOOKUP('Physical Effects - Rationale'!AA84,'Physical Effects - Numerical'!$A$3:$B$13,2,FALSE)</f>
        <v>0</v>
      </c>
      <c r="P83" s="72">
        <f>VLOOKUP('Physical Effects - Rationale'!AC84,'Physical Effects - Numerical'!$A$3:$B$13,2,FALSE)</f>
        <v>1</v>
      </c>
      <c r="Q83" s="72">
        <f>VLOOKUP('Physical Effects - Rationale'!AE84,'Physical Effects - Numerical'!$A$3:$B$13,2,FALSE)</f>
        <v>2</v>
      </c>
      <c r="R83" s="72">
        <f>VLOOKUP('Physical Effects - Rationale'!AG84,'Physical Effects - Numerical'!$A$3:$B$13,2,FALSE)</f>
        <v>2</v>
      </c>
      <c r="S83" s="72">
        <f>VLOOKUP('Physical Effects - Rationale'!AI84,'Physical Effects - Numerical'!$A$3:$B$13,2,FALSE)</f>
        <v>0</v>
      </c>
      <c r="T83" s="72">
        <f>VLOOKUP('Physical Effects - Rationale'!AK84,'Physical Effects - Numerical'!$A$3:$B$13,2,FALSE)</f>
        <v>0</v>
      </c>
      <c r="U83" s="72">
        <f>VLOOKUP('Physical Effects - Rationale'!AM84,'Physical Effects - Numerical'!$A$3:$B$13,2,FALSE)</f>
        <v>0</v>
      </c>
      <c r="V83" s="72">
        <f>VLOOKUP('Physical Effects - Rationale'!AO84,'Physical Effects - Numerical'!$A$3:$B$13,2,FALSE)</f>
        <v>0</v>
      </c>
      <c r="W83" s="72">
        <f>VLOOKUP('Physical Effects - Rationale'!AQ84,'Physical Effects - Numerical'!$A$3:$B$13,2,FALSE)</f>
        <v>0</v>
      </c>
      <c r="X83" s="72">
        <f>VLOOKUP('Physical Effects - Rationale'!AS84,'Physical Effects - Numerical'!$A$3:$B$13,2,FALSE)</f>
        <v>0</v>
      </c>
      <c r="Y83" s="72">
        <f>VLOOKUP('Physical Effects - Rationale'!AU84,'Physical Effects - Numerical'!$A$3:$B$13,2,FALSE)</f>
        <v>0</v>
      </c>
      <c r="Z83" s="72">
        <f>VLOOKUP('Physical Effects - Rationale'!AW84,'Physical Effects - Numerical'!$A$3:$B$13,2,FALSE)</f>
        <v>0</v>
      </c>
      <c r="AA83" s="72">
        <f>VLOOKUP('Physical Effects - Rationale'!AY84,'Physical Effects - Numerical'!$A$3:$B$13,2,FALSE)</f>
        <v>0</v>
      </c>
      <c r="AB83" s="72">
        <f>VLOOKUP('Physical Effects - Rationale'!BA84,'Physical Effects - Numerical'!$A$3:$B$13,2,FALSE)</f>
        <v>0</v>
      </c>
      <c r="AC83" s="72">
        <f>VLOOKUP('Physical Effects - Rationale'!BC84,'Physical Effects - Numerical'!$A$3:$B$13,2,FALSE)</f>
        <v>0</v>
      </c>
      <c r="AD83" s="72">
        <f>VLOOKUP('Physical Effects - Rationale'!BE84,'Physical Effects - Numerical'!$A$3:$B$13,2,FALSE)</f>
        <v>0</v>
      </c>
      <c r="AE83" s="72">
        <f>VLOOKUP('Physical Effects - Rationale'!BG84,'Physical Effects - Numerical'!$A$3:$B$13,2,FALSE)</f>
        <v>4</v>
      </c>
      <c r="AF83" s="72">
        <f>VLOOKUP('Physical Effects - Rationale'!BI84,'Physical Effects - Numerical'!$A$3:$B$13,2,FALSE)</f>
        <v>2</v>
      </c>
      <c r="AG83" s="72">
        <f>VLOOKUP('Physical Effects - Rationale'!BK84,'Physical Effects - Numerical'!$A$3:$B$13,2,FALSE)</f>
        <v>0</v>
      </c>
      <c r="AH83" s="72">
        <f>VLOOKUP('Physical Effects - Rationale'!BM84,'Physical Effects - Numerical'!$A$3:$B$13,2,FALSE)</f>
        <v>2</v>
      </c>
      <c r="AI83" s="72">
        <f>VLOOKUP('Physical Effects - Rationale'!BO84,'Physical Effects - Numerical'!$A$3:$B$13,2,FALSE)</f>
        <v>0</v>
      </c>
      <c r="AJ83" s="72">
        <f>VLOOKUP('Physical Effects - Rationale'!BQ84,'Physical Effects - Numerical'!$A$3:$B$13,2,FALSE)</f>
        <v>0</v>
      </c>
      <c r="AK83" s="72">
        <f>VLOOKUP('Physical Effects - Rationale'!BS84,'Physical Effects - Numerical'!$A$3:$B$13,2,FALSE)</f>
        <v>0</v>
      </c>
      <c r="AL83" s="72">
        <f>VLOOKUP('Physical Effects - Rationale'!BU84,'Physical Effects - Numerical'!$A$3:$B$13,2,FALSE)</f>
        <v>0</v>
      </c>
      <c r="AM83" s="72">
        <f>VLOOKUP('Physical Effects - Rationale'!BW84,'Physical Effects - Numerical'!$A$3:$B$13,2,FALSE)</f>
        <v>0</v>
      </c>
      <c r="AN83" s="72">
        <f>VLOOKUP('Physical Effects - Rationale'!BY84,'Physical Effects - Numerical'!$A$3:$B$13,2,FALSE)</f>
        <v>0</v>
      </c>
      <c r="AO83" s="72">
        <f>VLOOKUP('Physical Effects - Rationale'!CA84,'Physical Effects - Numerical'!$A$3:$B$13,2,FALSE)</f>
        <v>4</v>
      </c>
      <c r="AP83" s="72">
        <f>VLOOKUP('Physical Effects - Rationale'!CC84,'Physical Effects - Numerical'!$A$3:$B$13,2,FALSE)</f>
        <v>4</v>
      </c>
      <c r="AQ83" s="72">
        <f>VLOOKUP('Physical Effects - Rationale'!CE84,'Physical Effects - Numerical'!$A$3:$B$13,2,FALSE)</f>
        <v>5</v>
      </c>
      <c r="AR83" s="72">
        <f>VLOOKUP('Physical Effects - Rationale'!CG84,'Physical Effects - Numerical'!$A$3:$B$13,2,FALSE)</f>
        <v>0</v>
      </c>
      <c r="AS83" s="72">
        <f>VLOOKUP('Physical Effects - Rationale'!CI84,'Physical Effects - Numerical'!$A$3:$B$13,2,FALSE)</f>
        <v>0</v>
      </c>
      <c r="AT83" s="72">
        <f>VLOOKUP('Physical Effects - Rationale'!CK84,'Physical Effects - Numerical'!$A$3:$B$13,2,FALSE)</f>
        <v>0</v>
      </c>
      <c r="AU83" s="72">
        <f>VLOOKUP('Physical Effects - Rationale'!CM84,'Physical Effects - Numerical'!$A$3:$B$13,2,FALSE)</f>
        <v>0</v>
      </c>
      <c r="AV83" s="72">
        <f>VLOOKUP('Physical Effects - Rationale'!CO84,'Physical Effects - Numerical'!$A$3:$B$13,2,FALSE)</f>
        <v>0</v>
      </c>
      <c r="AW83" s="72">
        <f>VLOOKUP('Physical Effects - Rationale'!CQ84,'Physical Effects - Numerical'!$A$3:$B$13,2,FALSE)</f>
        <v>0</v>
      </c>
      <c r="AX83" s="72">
        <f>VLOOKUP('Physical Effects - Rationale'!CS84,'Physical Effects - Numerical'!$A$3:$B$13,2,FALSE)</f>
        <v>0</v>
      </c>
      <c r="AY83" s="84">
        <f>VLOOKUP('Physical Effects - Rationale'!CU84,'Physical Effects - Numerical'!$A$3:$B$13,2,FALSE)</f>
        <v>0</v>
      </c>
    </row>
    <row r="84" spans="3:51">
      <c r="C84" s="83" t="s">
        <v>1403</v>
      </c>
      <c r="D84" s="75">
        <v>468</v>
      </c>
      <c r="E84" s="73">
        <f>VLOOKUP('Physical Effects - Rationale'!G85,'Physical Effects - Numerical'!$A$3:$B$13,2,FALSE)</f>
        <v>0</v>
      </c>
      <c r="F84" s="72">
        <f>VLOOKUP('Physical Effects - Rationale'!I85,'Physical Effects - Numerical'!$A$3:$B$13,2,FALSE)</f>
        <v>0</v>
      </c>
      <c r="G84" s="72">
        <f>VLOOKUP('Physical Effects - Rationale'!K85,'Physical Effects - Numerical'!$A$3:$B$13,2,FALSE)</f>
        <v>5</v>
      </c>
      <c r="H84" s="72">
        <f>VLOOKUP('Physical Effects - Rationale'!M85,'Physical Effects - Numerical'!$A$3:$B$13,2,FALSE)</f>
        <v>3</v>
      </c>
      <c r="I84" s="72">
        <f>VLOOKUP('Physical Effects - Rationale'!O85,'Physical Effects - Numerical'!$A$3:$B$13,2,FALSE)</f>
        <v>0</v>
      </c>
      <c r="J84" s="72">
        <f>VLOOKUP('Physical Effects - Rationale'!Q85,'Physical Effects - Numerical'!$A$3:$B$13,2,FALSE)</f>
        <v>0</v>
      </c>
      <c r="K84" s="72">
        <f>VLOOKUP('Physical Effects - Rationale'!S85,'Physical Effects - Numerical'!$A$3:$B$13,2,FALSE)</f>
        <v>0</v>
      </c>
      <c r="L84" s="72">
        <f>VLOOKUP('Physical Effects - Rationale'!U85,'Physical Effects - Numerical'!$A$3:$B$13,2,FALSE)</f>
        <v>0</v>
      </c>
      <c r="M84" s="72">
        <f>VLOOKUP('Physical Effects - Rationale'!W85,'Physical Effects - Numerical'!$A$3:$B$13,2,FALSE)</f>
        <v>0</v>
      </c>
      <c r="N84" s="72">
        <f>VLOOKUP('Physical Effects - Rationale'!Y85,'Physical Effects - Numerical'!$A$3:$B$13,2,FALSE)</f>
        <v>0</v>
      </c>
      <c r="O84" s="72">
        <f>VLOOKUP('Physical Effects - Rationale'!AA85,'Physical Effects - Numerical'!$A$3:$B$13,2,FALSE)</f>
        <v>1</v>
      </c>
      <c r="P84" s="72">
        <f>VLOOKUP('Physical Effects - Rationale'!AC85,'Physical Effects - Numerical'!$A$3:$B$13,2,FALSE)</f>
        <v>3</v>
      </c>
      <c r="Q84" s="72">
        <f>VLOOKUP('Physical Effects - Rationale'!AE85,'Physical Effects - Numerical'!$A$3:$B$13,2,FALSE)</f>
        <v>2</v>
      </c>
      <c r="R84" s="72">
        <f>VLOOKUP('Physical Effects - Rationale'!AG85,'Physical Effects - Numerical'!$A$3:$B$13,2,FALSE)</f>
        <v>2</v>
      </c>
      <c r="S84" s="72">
        <f>VLOOKUP('Physical Effects - Rationale'!AI85,'Physical Effects - Numerical'!$A$3:$B$13,2,FALSE)</f>
        <v>0</v>
      </c>
      <c r="T84" s="72">
        <f>VLOOKUP('Physical Effects - Rationale'!AK85,'Physical Effects - Numerical'!$A$3:$B$13,2,FALSE)</f>
        <v>0</v>
      </c>
      <c r="U84" s="72">
        <f>VLOOKUP('Physical Effects - Rationale'!AM85,'Physical Effects - Numerical'!$A$3:$B$13,2,FALSE)</f>
        <v>0</v>
      </c>
      <c r="V84" s="72">
        <f>VLOOKUP('Physical Effects - Rationale'!AO85,'Physical Effects - Numerical'!$A$3:$B$13,2,FALSE)</f>
        <v>-1</v>
      </c>
      <c r="W84" s="72">
        <f>VLOOKUP('Physical Effects - Rationale'!AQ85,'Physical Effects - Numerical'!$A$3:$B$13,2,FALSE)</f>
        <v>0</v>
      </c>
      <c r="X84" s="72">
        <f>VLOOKUP('Physical Effects - Rationale'!AS85,'Physical Effects - Numerical'!$A$3:$B$13,2,FALSE)</f>
        <v>0</v>
      </c>
      <c r="Y84" s="72">
        <f>VLOOKUP('Physical Effects - Rationale'!AU85,'Physical Effects - Numerical'!$A$3:$B$13,2,FALSE)</f>
        <v>2</v>
      </c>
      <c r="Z84" s="72">
        <f>VLOOKUP('Physical Effects - Rationale'!AW85,'Physical Effects - Numerical'!$A$3:$B$13,2,FALSE)</f>
        <v>0</v>
      </c>
      <c r="AA84" s="72">
        <f>VLOOKUP('Physical Effects - Rationale'!AY85,'Physical Effects - Numerical'!$A$3:$B$13,2,FALSE)</f>
        <v>0</v>
      </c>
      <c r="AB84" s="72">
        <f>VLOOKUP('Physical Effects - Rationale'!BA85,'Physical Effects - Numerical'!$A$3:$B$13,2,FALSE)</f>
        <v>5</v>
      </c>
      <c r="AC84" s="72">
        <f>VLOOKUP('Physical Effects - Rationale'!BC85,'Physical Effects - Numerical'!$A$3:$B$13,2,FALSE)</f>
        <v>0</v>
      </c>
      <c r="AD84" s="72">
        <f>VLOOKUP('Physical Effects - Rationale'!BE85,'Physical Effects - Numerical'!$A$3:$B$13,2,FALSE)</f>
        <v>0</v>
      </c>
      <c r="AE84" s="72">
        <f>VLOOKUP('Physical Effects - Rationale'!BG85,'Physical Effects - Numerical'!$A$3:$B$13,2,FALSE)</f>
        <v>1</v>
      </c>
      <c r="AF84" s="72">
        <f>VLOOKUP('Physical Effects - Rationale'!BI85,'Physical Effects - Numerical'!$A$3:$B$13,2,FALSE)</f>
        <v>0</v>
      </c>
      <c r="AG84" s="72">
        <f>VLOOKUP('Physical Effects - Rationale'!BK85,'Physical Effects - Numerical'!$A$3:$B$13,2,FALSE)</f>
        <v>0</v>
      </c>
      <c r="AH84" s="72">
        <f>VLOOKUP('Physical Effects - Rationale'!BM85,'Physical Effects - Numerical'!$A$3:$B$13,2,FALSE)</f>
        <v>0</v>
      </c>
      <c r="AI84" s="72">
        <f>VLOOKUP('Physical Effects - Rationale'!BO85,'Physical Effects - Numerical'!$A$3:$B$13,2,FALSE)</f>
        <v>0</v>
      </c>
      <c r="AJ84" s="72">
        <f>VLOOKUP('Physical Effects - Rationale'!BQ85,'Physical Effects - Numerical'!$A$3:$B$13,2,FALSE)</f>
        <v>0</v>
      </c>
      <c r="AK84" s="72">
        <f>VLOOKUP('Physical Effects - Rationale'!BS85,'Physical Effects - Numerical'!$A$3:$B$13,2,FALSE)</f>
        <v>0</v>
      </c>
      <c r="AL84" s="72">
        <f>VLOOKUP('Physical Effects - Rationale'!BU85,'Physical Effects - Numerical'!$A$3:$B$13,2,FALSE)</f>
        <v>0</v>
      </c>
      <c r="AM84" s="72">
        <f>VLOOKUP('Physical Effects - Rationale'!BW85,'Physical Effects - Numerical'!$A$3:$B$13,2,FALSE)</f>
        <v>0</v>
      </c>
      <c r="AN84" s="72">
        <f>VLOOKUP('Physical Effects - Rationale'!BY85,'Physical Effects - Numerical'!$A$3:$B$13,2,FALSE)</f>
        <v>0</v>
      </c>
      <c r="AO84" s="72">
        <f>VLOOKUP('Physical Effects - Rationale'!CA85,'Physical Effects - Numerical'!$A$3:$B$13,2,FALSE)</f>
        <v>0</v>
      </c>
      <c r="AP84" s="72">
        <f>VLOOKUP('Physical Effects - Rationale'!CC85,'Physical Effects - Numerical'!$A$3:$B$13,2,FALSE)</f>
        <v>0</v>
      </c>
      <c r="AQ84" s="72">
        <f>VLOOKUP('Physical Effects - Rationale'!CE85,'Physical Effects - Numerical'!$A$3:$B$13,2,FALSE)</f>
        <v>0</v>
      </c>
      <c r="AR84" s="72">
        <f>VLOOKUP('Physical Effects - Rationale'!CG85,'Physical Effects - Numerical'!$A$3:$B$13,2,FALSE)</f>
        <v>0</v>
      </c>
      <c r="AS84" s="72">
        <f>VLOOKUP('Physical Effects - Rationale'!CI85,'Physical Effects - Numerical'!$A$3:$B$13,2,FALSE)</f>
        <v>0</v>
      </c>
      <c r="AT84" s="72">
        <f>VLOOKUP('Physical Effects - Rationale'!CK85,'Physical Effects - Numerical'!$A$3:$B$13,2,FALSE)</f>
        <v>0</v>
      </c>
      <c r="AU84" s="72">
        <f>VLOOKUP('Physical Effects - Rationale'!CM85,'Physical Effects - Numerical'!$A$3:$B$13,2,FALSE)</f>
        <v>0</v>
      </c>
      <c r="AV84" s="72">
        <f>VLOOKUP('Physical Effects - Rationale'!CO85,'Physical Effects - Numerical'!$A$3:$B$13,2,FALSE)</f>
        <v>-1</v>
      </c>
      <c r="AW84" s="72">
        <f>VLOOKUP('Physical Effects - Rationale'!CQ85,'Physical Effects - Numerical'!$A$3:$B$13,2,FALSE)</f>
        <v>0</v>
      </c>
      <c r="AX84" s="72">
        <f>VLOOKUP('Physical Effects - Rationale'!CS85,'Physical Effects - Numerical'!$A$3:$B$13,2,FALSE)</f>
        <v>0</v>
      </c>
      <c r="AY84" s="84">
        <f>VLOOKUP('Physical Effects - Rationale'!CU85,'Physical Effects - Numerical'!$A$3:$B$13,2,FALSE)</f>
        <v>1</v>
      </c>
    </row>
    <row r="85" spans="3:51">
      <c r="C85" s="83" t="s">
        <v>1415</v>
      </c>
      <c r="D85" s="75">
        <v>516</v>
      </c>
      <c r="E85" s="73">
        <f>VLOOKUP('Physical Effects - Rationale'!G86,'Physical Effects - Numerical'!$A$3:$B$13,2,FALSE)</f>
        <v>0</v>
      </c>
      <c r="F85" s="72">
        <f>VLOOKUP('Physical Effects - Rationale'!I86,'Physical Effects - Numerical'!$A$3:$B$13,2,FALSE)</f>
        <v>0</v>
      </c>
      <c r="G85" s="72">
        <f>VLOOKUP('Physical Effects - Rationale'!K86,'Physical Effects - Numerical'!$A$3:$B$13,2,FALSE)</f>
        <v>0</v>
      </c>
      <c r="H85" s="72">
        <f>VLOOKUP('Physical Effects - Rationale'!M86,'Physical Effects - Numerical'!$A$3:$B$13,2,FALSE)</f>
        <v>0</v>
      </c>
      <c r="I85" s="72">
        <f>VLOOKUP('Physical Effects - Rationale'!O86,'Physical Effects - Numerical'!$A$3:$B$13,2,FALSE)</f>
        <v>0</v>
      </c>
      <c r="J85" s="72">
        <f>VLOOKUP('Physical Effects - Rationale'!Q86,'Physical Effects - Numerical'!$A$3:$B$13,2,FALSE)</f>
        <v>0</v>
      </c>
      <c r="K85" s="72">
        <f>VLOOKUP('Physical Effects - Rationale'!S86,'Physical Effects - Numerical'!$A$3:$B$13,2,FALSE)</f>
        <v>0</v>
      </c>
      <c r="L85" s="72">
        <f>VLOOKUP('Physical Effects - Rationale'!U86,'Physical Effects - Numerical'!$A$3:$B$13,2,FALSE)</f>
        <v>0</v>
      </c>
      <c r="M85" s="72">
        <f>VLOOKUP('Physical Effects - Rationale'!W86,'Physical Effects - Numerical'!$A$3:$B$13,2,FALSE)</f>
        <v>0</v>
      </c>
      <c r="N85" s="72">
        <f>VLOOKUP('Physical Effects - Rationale'!Y86,'Physical Effects - Numerical'!$A$3:$B$13,2,FALSE)</f>
        <v>0</v>
      </c>
      <c r="O85" s="72">
        <f>VLOOKUP('Physical Effects - Rationale'!AA86,'Physical Effects - Numerical'!$A$3:$B$13,2,FALSE)</f>
        <v>0</v>
      </c>
      <c r="P85" s="72">
        <f>VLOOKUP('Physical Effects - Rationale'!AC86,'Physical Effects - Numerical'!$A$3:$B$13,2,FALSE)</f>
        <v>0</v>
      </c>
      <c r="Q85" s="72">
        <f>VLOOKUP('Physical Effects - Rationale'!AE86,'Physical Effects - Numerical'!$A$3:$B$13,2,FALSE)</f>
        <v>0</v>
      </c>
      <c r="R85" s="72">
        <f>VLOOKUP('Physical Effects - Rationale'!AG86,'Physical Effects - Numerical'!$A$3:$B$13,2,FALSE)</f>
        <v>0</v>
      </c>
      <c r="S85" s="72">
        <f>VLOOKUP('Physical Effects - Rationale'!AI86,'Physical Effects - Numerical'!$A$3:$B$13,2,FALSE)</f>
        <v>0</v>
      </c>
      <c r="T85" s="72">
        <f>VLOOKUP('Physical Effects - Rationale'!AK86,'Physical Effects - Numerical'!$A$3:$B$13,2,FALSE)</f>
        <v>0</v>
      </c>
      <c r="U85" s="72">
        <f>VLOOKUP('Physical Effects - Rationale'!AM86,'Physical Effects - Numerical'!$A$3:$B$13,2,FALSE)</f>
        <v>0</v>
      </c>
      <c r="V85" s="72">
        <f>VLOOKUP('Physical Effects - Rationale'!AO86,'Physical Effects - Numerical'!$A$3:$B$13,2,FALSE)</f>
        <v>0</v>
      </c>
      <c r="W85" s="72">
        <f>VLOOKUP('Physical Effects - Rationale'!AQ86,'Physical Effects - Numerical'!$A$3:$B$13,2,FALSE)</f>
        <v>0</v>
      </c>
      <c r="X85" s="72">
        <f>VLOOKUP('Physical Effects - Rationale'!AS86,'Physical Effects - Numerical'!$A$3:$B$13,2,FALSE)</f>
        <v>0</v>
      </c>
      <c r="Y85" s="72">
        <f>VLOOKUP('Physical Effects - Rationale'!AU86,'Physical Effects - Numerical'!$A$3:$B$13,2,FALSE)</f>
        <v>0</v>
      </c>
      <c r="Z85" s="72">
        <f>VLOOKUP('Physical Effects - Rationale'!AW86,'Physical Effects - Numerical'!$A$3:$B$13,2,FALSE)</f>
        <v>0</v>
      </c>
      <c r="AA85" s="72">
        <f>VLOOKUP('Physical Effects - Rationale'!AY86,'Physical Effects - Numerical'!$A$3:$B$13,2,FALSE)</f>
        <v>0</v>
      </c>
      <c r="AB85" s="72">
        <f>VLOOKUP('Physical Effects - Rationale'!BA86,'Physical Effects - Numerical'!$A$3:$B$13,2,FALSE)</f>
        <v>0</v>
      </c>
      <c r="AC85" s="72">
        <f>VLOOKUP('Physical Effects - Rationale'!BC86,'Physical Effects - Numerical'!$A$3:$B$13,2,FALSE)</f>
        <v>0</v>
      </c>
      <c r="AD85" s="72">
        <f>VLOOKUP('Physical Effects - Rationale'!BE86,'Physical Effects - Numerical'!$A$3:$B$13,2,FALSE)</f>
        <v>0</v>
      </c>
      <c r="AE85" s="72">
        <f>VLOOKUP('Physical Effects - Rationale'!BG86,'Physical Effects - Numerical'!$A$3:$B$13,2,FALSE)</f>
        <v>0</v>
      </c>
      <c r="AF85" s="72">
        <f>VLOOKUP('Physical Effects - Rationale'!BI86,'Physical Effects - Numerical'!$A$3:$B$13,2,FALSE)</f>
        <v>0</v>
      </c>
      <c r="AG85" s="72">
        <f>VLOOKUP('Physical Effects - Rationale'!BK86,'Physical Effects - Numerical'!$A$3:$B$13,2,FALSE)</f>
        <v>0</v>
      </c>
      <c r="AH85" s="72">
        <f>VLOOKUP('Physical Effects - Rationale'!BM86,'Physical Effects - Numerical'!$A$3:$B$13,2,FALSE)</f>
        <v>0</v>
      </c>
      <c r="AI85" s="72">
        <f>VLOOKUP('Physical Effects - Rationale'!BO86,'Physical Effects - Numerical'!$A$3:$B$13,2,FALSE)</f>
        <v>0</v>
      </c>
      <c r="AJ85" s="72">
        <f>VLOOKUP('Physical Effects - Rationale'!BQ86,'Physical Effects - Numerical'!$A$3:$B$13,2,FALSE)</f>
        <v>0</v>
      </c>
      <c r="AK85" s="72">
        <f>VLOOKUP('Physical Effects - Rationale'!BS86,'Physical Effects - Numerical'!$A$3:$B$13,2,FALSE)</f>
        <v>2</v>
      </c>
      <c r="AL85" s="72">
        <f>VLOOKUP('Physical Effects - Rationale'!BU86,'Physical Effects - Numerical'!$A$3:$B$13,2,FALSE)</f>
        <v>0</v>
      </c>
      <c r="AM85" s="72">
        <f>VLOOKUP('Physical Effects - Rationale'!BW86,'Physical Effects - Numerical'!$A$3:$B$13,2,FALSE)</f>
        <v>0</v>
      </c>
      <c r="AN85" s="72">
        <f>VLOOKUP('Physical Effects - Rationale'!BY86,'Physical Effects - Numerical'!$A$3:$B$13,2,FALSE)</f>
        <v>0</v>
      </c>
      <c r="AO85" s="72">
        <f>VLOOKUP('Physical Effects - Rationale'!CA86,'Physical Effects - Numerical'!$A$3:$B$13,2,FALSE)</f>
        <v>0</v>
      </c>
      <c r="AP85" s="72">
        <f>VLOOKUP('Physical Effects - Rationale'!CC86,'Physical Effects - Numerical'!$A$3:$B$13,2,FALSE)</f>
        <v>2</v>
      </c>
      <c r="AQ85" s="72">
        <f>VLOOKUP('Physical Effects - Rationale'!CE86,'Physical Effects - Numerical'!$A$3:$B$13,2,FALSE)</f>
        <v>0</v>
      </c>
      <c r="AR85" s="72">
        <f>VLOOKUP('Physical Effects - Rationale'!CG86,'Physical Effects - Numerical'!$A$3:$B$13,2,FALSE)</f>
        <v>0</v>
      </c>
      <c r="AS85" s="72">
        <f>VLOOKUP('Physical Effects - Rationale'!CI86,'Physical Effects - Numerical'!$A$3:$B$13,2,FALSE)</f>
        <v>0</v>
      </c>
      <c r="AT85" s="72">
        <f>VLOOKUP('Physical Effects - Rationale'!CK86,'Physical Effects - Numerical'!$A$3:$B$13,2,FALSE)</f>
        <v>0</v>
      </c>
      <c r="AU85" s="72">
        <f>VLOOKUP('Physical Effects - Rationale'!CM86,'Physical Effects - Numerical'!$A$3:$B$13,2,FALSE)</f>
        <v>5</v>
      </c>
      <c r="AV85" s="72">
        <f>VLOOKUP('Physical Effects - Rationale'!CO86,'Physical Effects - Numerical'!$A$3:$B$13,2,FALSE)</f>
        <v>0</v>
      </c>
      <c r="AW85" s="72">
        <f>VLOOKUP('Physical Effects - Rationale'!CQ86,'Physical Effects - Numerical'!$A$3:$B$13,2,FALSE)</f>
        <v>0</v>
      </c>
      <c r="AX85" s="72">
        <f>VLOOKUP('Physical Effects - Rationale'!CS86,'Physical Effects - Numerical'!$A$3:$B$13,2,FALSE)</f>
        <v>3</v>
      </c>
      <c r="AY85" s="84">
        <f>VLOOKUP('Physical Effects - Rationale'!CU86,'Physical Effects - Numerical'!$A$3:$B$13,2,FALSE)</f>
        <v>0</v>
      </c>
    </row>
    <row r="86" spans="3:51">
      <c r="C86" s="83" t="s">
        <v>1419</v>
      </c>
      <c r="D86" s="75" t="s">
        <v>1420</v>
      </c>
      <c r="E86" s="73">
        <f>VLOOKUP('Physical Effects - Rationale'!G87,'Physical Effects - Numerical'!$A$3:$B$13,2,FALSE)</f>
        <v>0</v>
      </c>
      <c r="F86" s="72">
        <f>VLOOKUP('Physical Effects - Rationale'!I87,'Physical Effects - Numerical'!$A$3:$B$13,2,FALSE)</f>
        <v>0</v>
      </c>
      <c r="G86" s="72">
        <f>VLOOKUP('Physical Effects - Rationale'!K87,'Physical Effects - Numerical'!$A$3:$B$13,2,FALSE)</f>
        <v>0</v>
      </c>
      <c r="H86" s="72">
        <f>VLOOKUP('Physical Effects - Rationale'!M87,'Physical Effects - Numerical'!$A$3:$B$13,2,FALSE)</f>
        <v>0</v>
      </c>
      <c r="I86" s="72">
        <f>VLOOKUP('Physical Effects - Rationale'!O87,'Physical Effects - Numerical'!$A$3:$B$13,2,FALSE)</f>
        <v>3</v>
      </c>
      <c r="J86" s="72">
        <f>VLOOKUP('Physical Effects - Rationale'!Q87,'Physical Effects - Numerical'!$A$3:$B$13,2,FALSE)</f>
        <v>0</v>
      </c>
      <c r="K86" s="72">
        <f>VLOOKUP('Physical Effects - Rationale'!S87,'Physical Effects - Numerical'!$A$3:$B$13,2,FALSE)</f>
        <v>0</v>
      </c>
      <c r="L86" s="72">
        <f>VLOOKUP('Physical Effects - Rationale'!U87,'Physical Effects - Numerical'!$A$3:$B$13,2,FALSE)</f>
        <v>0</v>
      </c>
      <c r="M86" s="72">
        <f>VLOOKUP('Physical Effects - Rationale'!W87,'Physical Effects - Numerical'!$A$3:$B$13,2,FALSE)</f>
        <v>0</v>
      </c>
      <c r="N86" s="72">
        <f>VLOOKUP('Physical Effects - Rationale'!Y87,'Physical Effects - Numerical'!$A$3:$B$13,2,FALSE)</f>
        <v>0</v>
      </c>
      <c r="O86" s="72">
        <f>VLOOKUP('Physical Effects - Rationale'!AA87,'Physical Effects - Numerical'!$A$3:$B$13,2,FALSE)</f>
        <v>0</v>
      </c>
      <c r="P86" s="72">
        <f>VLOOKUP('Physical Effects - Rationale'!AC87,'Physical Effects - Numerical'!$A$3:$B$13,2,FALSE)</f>
        <v>0</v>
      </c>
      <c r="Q86" s="72">
        <f>VLOOKUP('Physical Effects - Rationale'!AE87,'Physical Effects - Numerical'!$A$3:$B$13,2,FALSE)</f>
        <v>0</v>
      </c>
      <c r="R86" s="72">
        <f>VLOOKUP('Physical Effects - Rationale'!AG87,'Physical Effects - Numerical'!$A$3:$B$13,2,FALSE)</f>
        <v>0</v>
      </c>
      <c r="S86" s="72">
        <f>VLOOKUP('Physical Effects - Rationale'!AI87,'Physical Effects - Numerical'!$A$3:$B$13,2,FALSE)</f>
        <v>0</v>
      </c>
      <c r="T86" s="72">
        <f>VLOOKUP('Physical Effects - Rationale'!AK87,'Physical Effects - Numerical'!$A$3:$B$13,2,FALSE)</f>
        <v>0</v>
      </c>
      <c r="U86" s="72">
        <f>VLOOKUP('Physical Effects - Rationale'!AM87,'Physical Effects - Numerical'!$A$3:$B$13,2,FALSE)</f>
        <v>0</v>
      </c>
      <c r="V86" s="72">
        <f>VLOOKUP('Physical Effects - Rationale'!AO87,'Physical Effects - Numerical'!$A$3:$B$13,2,FALSE)</f>
        <v>0</v>
      </c>
      <c r="W86" s="72">
        <f>VLOOKUP('Physical Effects - Rationale'!AQ87,'Physical Effects - Numerical'!$A$3:$B$13,2,FALSE)</f>
        <v>0</v>
      </c>
      <c r="X86" s="72">
        <f>VLOOKUP('Physical Effects - Rationale'!AS87,'Physical Effects - Numerical'!$A$3:$B$13,2,FALSE)</f>
        <v>3</v>
      </c>
      <c r="Y86" s="72">
        <f>VLOOKUP('Physical Effects - Rationale'!AU87,'Physical Effects - Numerical'!$A$3:$B$13,2,FALSE)</f>
        <v>0</v>
      </c>
      <c r="Z86" s="72">
        <f>VLOOKUP('Physical Effects - Rationale'!AW87,'Physical Effects - Numerical'!$A$3:$B$13,2,FALSE)</f>
        <v>0</v>
      </c>
      <c r="AA86" s="72">
        <f>VLOOKUP('Physical Effects - Rationale'!AY87,'Physical Effects - Numerical'!$A$3:$B$13,2,FALSE)</f>
        <v>0</v>
      </c>
      <c r="AB86" s="72">
        <f>VLOOKUP('Physical Effects - Rationale'!BA87,'Physical Effects - Numerical'!$A$3:$B$13,2,FALSE)</f>
        <v>0</v>
      </c>
      <c r="AC86" s="72">
        <f>VLOOKUP('Physical Effects - Rationale'!BC87,'Physical Effects - Numerical'!$A$3:$B$13,2,FALSE)</f>
        <v>0</v>
      </c>
      <c r="AD86" s="72">
        <f>VLOOKUP('Physical Effects - Rationale'!BE87,'Physical Effects - Numerical'!$A$3:$B$13,2,FALSE)</f>
        <v>0</v>
      </c>
      <c r="AE86" s="72">
        <f>VLOOKUP('Physical Effects - Rationale'!BG87,'Physical Effects - Numerical'!$A$3:$B$13,2,FALSE)</f>
        <v>0</v>
      </c>
      <c r="AF86" s="72">
        <f>VLOOKUP('Physical Effects - Rationale'!BI87,'Physical Effects - Numerical'!$A$3:$B$13,2,FALSE)</f>
        <v>0</v>
      </c>
      <c r="AG86" s="72">
        <f>VLOOKUP('Physical Effects - Rationale'!BK87,'Physical Effects - Numerical'!$A$3:$B$13,2,FALSE)</f>
        <v>0</v>
      </c>
      <c r="AH86" s="72">
        <f>VLOOKUP('Physical Effects - Rationale'!BM87,'Physical Effects - Numerical'!$A$3:$B$13,2,FALSE)</f>
        <v>0</v>
      </c>
      <c r="AI86" s="72">
        <f>VLOOKUP('Physical Effects - Rationale'!BO87,'Physical Effects - Numerical'!$A$3:$B$13,2,FALSE)</f>
        <v>0</v>
      </c>
      <c r="AJ86" s="72">
        <f>VLOOKUP('Physical Effects - Rationale'!BQ87,'Physical Effects - Numerical'!$A$3:$B$13,2,FALSE)</f>
        <v>0</v>
      </c>
      <c r="AK86" s="72">
        <f>VLOOKUP('Physical Effects - Rationale'!BS87,'Physical Effects - Numerical'!$A$3:$B$13,2,FALSE)</f>
        <v>0</v>
      </c>
      <c r="AL86" s="72">
        <f>VLOOKUP('Physical Effects - Rationale'!BU87,'Physical Effects - Numerical'!$A$3:$B$13,2,FALSE)</f>
        <v>0</v>
      </c>
      <c r="AM86" s="72">
        <f>VLOOKUP('Physical Effects - Rationale'!BW87,'Physical Effects - Numerical'!$A$3:$B$13,2,FALSE)</f>
        <v>0</v>
      </c>
      <c r="AN86" s="72">
        <f>VLOOKUP('Physical Effects - Rationale'!BY87,'Physical Effects - Numerical'!$A$3:$B$13,2,FALSE)</f>
        <v>0</v>
      </c>
      <c r="AO86" s="72">
        <f>VLOOKUP('Physical Effects - Rationale'!CA87,'Physical Effects - Numerical'!$A$3:$B$13,2,FALSE)</f>
        <v>0</v>
      </c>
      <c r="AP86" s="72">
        <f>VLOOKUP('Physical Effects - Rationale'!CC87,'Physical Effects - Numerical'!$A$3:$B$13,2,FALSE)</f>
        <v>0</v>
      </c>
      <c r="AQ86" s="72">
        <f>VLOOKUP('Physical Effects - Rationale'!CE87,'Physical Effects - Numerical'!$A$3:$B$13,2,FALSE)</f>
        <v>0</v>
      </c>
      <c r="AR86" s="72">
        <f>VLOOKUP('Physical Effects - Rationale'!CG87,'Physical Effects - Numerical'!$A$3:$B$13,2,FALSE)</f>
        <v>0</v>
      </c>
      <c r="AS86" s="72">
        <f>VLOOKUP('Physical Effects - Rationale'!CI87,'Physical Effects - Numerical'!$A$3:$B$13,2,FALSE)</f>
        <v>3</v>
      </c>
      <c r="AT86" s="72">
        <f>VLOOKUP('Physical Effects - Rationale'!CK87,'Physical Effects - Numerical'!$A$3:$B$13,2,FALSE)</f>
        <v>5</v>
      </c>
      <c r="AU86" s="72">
        <f>VLOOKUP('Physical Effects - Rationale'!CM87,'Physical Effects - Numerical'!$A$3:$B$13,2,FALSE)</f>
        <v>0</v>
      </c>
      <c r="AV86" s="72">
        <f>VLOOKUP('Physical Effects - Rationale'!CO87,'Physical Effects - Numerical'!$A$3:$B$13,2,FALSE)</f>
        <v>0</v>
      </c>
      <c r="AW86" s="72">
        <f>VLOOKUP('Physical Effects - Rationale'!CQ87,'Physical Effects - Numerical'!$A$3:$B$13,2,FALSE)</f>
        <v>0</v>
      </c>
      <c r="AX86" s="72">
        <f>VLOOKUP('Physical Effects - Rationale'!CS87,'Physical Effects - Numerical'!$A$3:$B$13,2,FALSE)</f>
        <v>0</v>
      </c>
      <c r="AY86" s="84">
        <f>VLOOKUP('Physical Effects - Rationale'!CU87,'Physical Effects - Numerical'!$A$3:$B$13,2,FALSE)</f>
        <v>0</v>
      </c>
    </row>
    <row r="87" spans="3:51">
      <c r="C87" s="83" t="s">
        <v>1426</v>
      </c>
      <c r="D87" s="75">
        <v>457</v>
      </c>
      <c r="E87" s="73">
        <f>VLOOKUP('Physical Effects - Rationale'!G88,'Physical Effects - Numerical'!$A$3:$B$13,2,FALSE)</f>
        <v>0</v>
      </c>
      <c r="F87" s="72">
        <f>VLOOKUP('Physical Effects - Rationale'!I88,'Physical Effects - Numerical'!$A$3:$B$13,2,FALSE)</f>
        <v>0</v>
      </c>
      <c r="G87" s="72">
        <f>VLOOKUP('Physical Effects - Rationale'!K88,'Physical Effects - Numerical'!$A$3:$B$13,2,FALSE)</f>
        <v>0</v>
      </c>
      <c r="H87" s="72">
        <f>VLOOKUP('Physical Effects - Rationale'!M88,'Physical Effects - Numerical'!$A$3:$B$13,2,FALSE)</f>
        <v>0</v>
      </c>
      <c r="I87" s="72">
        <f>VLOOKUP('Physical Effects - Rationale'!O88,'Physical Effects - Numerical'!$A$3:$B$13,2,FALSE)</f>
        <v>0</v>
      </c>
      <c r="J87" s="72">
        <f>VLOOKUP('Physical Effects - Rationale'!Q88,'Physical Effects - Numerical'!$A$3:$B$13,2,FALSE)</f>
        <v>2</v>
      </c>
      <c r="K87" s="72">
        <f>VLOOKUP('Physical Effects - Rationale'!S88,'Physical Effects - Numerical'!$A$3:$B$13,2,FALSE)</f>
        <v>0</v>
      </c>
      <c r="L87" s="72">
        <f>VLOOKUP('Physical Effects - Rationale'!U88,'Physical Effects - Numerical'!$A$3:$B$13,2,FALSE)</f>
        <v>0</v>
      </c>
      <c r="M87" s="72">
        <f>VLOOKUP('Physical Effects - Rationale'!W88,'Physical Effects - Numerical'!$A$3:$B$13,2,FALSE)</f>
        <v>0</v>
      </c>
      <c r="N87" s="72">
        <f>VLOOKUP('Physical Effects - Rationale'!Y88,'Physical Effects - Numerical'!$A$3:$B$13,2,FALSE)</f>
        <v>0</v>
      </c>
      <c r="O87" s="72">
        <f>VLOOKUP('Physical Effects - Rationale'!AA88,'Physical Effects - Numerical'!$A$3:$B$13,2,FALSE)</f>
        <v>0</v>
      </c>
      <c r="P87" s="72">
        <f>VLOOKUP('Physical Effects - Rationale'!AC88,'Physical Effects - Numerical'!$A$3:$B$13,2,FALSE)</f>
        <v>0</v>
      </c>
      <c r="Q87" s="72">
        <f>VLOOKUP('Physical Effects - Rationale'!AE88,'Physical Effects - Numerical'!$A$3:$B$13,2,FALSE)</f>
        <v>2</v>
      </c>
      <c r="R87" s="72">
        <f>VLOOKUP('Physical Effects - Rationale'!AG88,'Physical Effects - Numerical'!$A$3:$B$13,2,FALSE)</f>
        <v>0</v>
      </c>
      <c r="S87" s="72">
        <f>VLOOKUP('Physical Effects - Rationale'!AI88,'Physical Effects - Numerical'!$A$3:$B$13,2,FALSE)</f>
        <v>0</v>
      </c>
      <c r="T87" s="72">
        <f>VLOOKUP('Physical Effects - Rationale'!AK88,'Physical Effects - Numerical'!$A$3:$B$13,2,FALSE)</f>
        <v>0</v>
      </c>
      <c r="U87" s="72">
        <f>VLOOKUP('Physical Effects - Rationale'!AM88,'Physical Effects - Numerical'!$A$3:$B$13,2,FALSE)</f>
        <v>0</v>
      </c>
      <c r="V87" s="72">
        <f>VLOOKUP('Physical Effects - Rationale'!AO88,'Physical Effects - Numerical'!$A$3:$B$13,2,FALSE)</f>
        <v>0</v>
      </c>
      <c r="W87" s="72">
        <f>VLOOKUP('Physical Effects - Rationale'!AQ88,'Physical Effects - Numerical'!$A$3:$B$13,2,FALSE)</f>
        <v>0</v>
      </c>
      <c r="X87" s="72">
        <f>VLOOKUP('Physical Effects - Rationale'!AS88,'Physical Effects - Numerical'!$A$3:$B$13,2,FALSE)</f>
        <v>0</v>
      </c>
      <c r="Y87" s="72">
        <f>VLOOKUP('Physical Effects - Rationale'!AU88,'Physical Effects - Numerical'!$A$3:$B$13,2,FALSE)</f>
        <v>0</v>
      </c>
      <c r="Z87" s="72">
        <f>VLOOKUP('Physical Effects - Rationale'!AW88,'Physical Effects - Numerical'!$A$3:$B$13,2,FALSE)</f>
        <v>0</v>
      </c>
      <c r="AA87" s="72">
        <f>VLOOKUP('Physical Effects - Rationale'!AY88,'Physical Effects - Numerical'!$A$3:$B$13,2,FALSE)</f>
        <v>0</v>
      </c>
      <c r="AB87" s="72">
        <f>VLOOKUP('Physical Effects - Rationale'!BA88,'Physical Effects - Numerical'!$A$3:$B$13,2,FALSE)</f>
        <v>0</v>
      </c>
      <c r="AC87" s="72">
        <f>VLOOKUP('Physical Effects - Rationale'!BC88,'Physical Effects - Numerical'!$A$3:$B$13,2,FALSE)</f>
        <v>0</v>
      </c>
      <c r="AD87" s="72">
        <f>VLOOKUP('Physical Effects - Rationale'!BE88,'Physical Effects - Numerical'!$A$3:$B$13,2,FALSE)</f>
        <v>0</v>
      </c>
      <c r="AE87" s="72">
        <f>VLOOKUP('Physical Effects - Rationale'!BG88,'Physical Effects - Numerical'!$A$3:$B$13,2,FALSE)</f>
        <v>2</v>
      </c>
      <c r="AF87" s="72">
        <f>VLOOKUP('Physical Effects - Rationale'!BI88,'Physical Effects - Numerical'!$A$3:$B$13,2,FALSE)</f>
        <v>1</v>
      </c>
      <c r="AG87" s="72">
        <f>VLOOKUP('Physical Effects - Rationale'!BK88,'Physical Effects - Numerical'!$A$3:$B$13,2,FALSE)</f>
        <v>0</v>
      </c>
      <c r="AH87" s="72">
        <f>VLOOKUP('Physical Effects - Rationale'!BM88,'Physical Effects - Numerical'!$A$3:$B$13,2,FALSE)</f>
        <v>2</v>
      </c>
      <c r="AI87" s="72">
        <f>VLOOKUP('Physical Effects - Rationale'!BO88,'Physical Effects - Numerical'!$A$3:$B$13,2,FALSE)</f>
        <v>0</v>
      </c>
      <c r="AJ87" s="72">
        <f>VLOOKUP('Physical Effects - Rationale'!BQ88,'Physical Effects - Numerical'!$A$3:$B$13,2,FALSE)</f>
        <v>0</v>
      </c>
      <c r="AK87" s="72">
        <f>VLOOKUP('Physical Effects - Rationale'!BS88,'Physical Effects - Numerical'!$A$3:$B$13,2,FALSE)</f>
        <v>1</v>
      </c>
      <c r="AL87" s="72">
        <f>VLOOKUP('Physical Effects - Rationale'!BU88,'Physical Effects - Numerical'!$A$3:$B$13,2,FALSE)</f>
        <v>0</v>
      </c>
      <c r="AM87" s="72">
        <f>VLOOKUP('Physical Effects - Rationale'!BW88,'Physical Effects - Numerical'!$A$3:$B$13,2,FALSE)</f>
        <v>1</v>
      </c>
      <c r="AN87" s="72">
        <f>VLOOKUP('Physical Effects - Rationale'!BY88,'Physical Effects - Numerical'!$A$3:$B$13,2,FALSE)</f>
        <v>0</v>
      </c>
      <c r="AO87" s="72">
        <f>VLOOKUP('Physical Effects - Rationale'!CA88,'Physical Effects - Numerical'!$A$3:$B$13,2,FALSE)</f>
        <v>0</v>
      </c>
      <c r="AP87" s="72">
        <f>VLOOKUP('Physical Effects - Rationale'!CC88,'Physical Effects - Numerical'!$A$3:$B$13,2,FALSE)</f>
        <v>0</v>
      </c>
      <c r="AQ87" s="72">
        <f>VLOOKUP('Physical Effects - Rationale'!CE88,'Physical Effects - Numerical'!$A$3:$B$13,2,FALSE)</f>
        <v>0</v>
      </c>
      <c r="AR87" s="72">
        <f>VLOOKUP('Physical Effects - Rationale'!CG88,'Physical Effects - Numerical'!$A$3:$B$13,2,FALSE)</f>
        <v>0</v>
      </c>
      <c r="AS87" s="72">
        <f>VLOOKUP('Physical Effects - Rationale'!CI88,'Physical Effects - Numerical'!$A$3:$B$13,2,FALSE)</f>
        <v>0</v>
      </c>
      <c r="AT87" s="72">
        <f>VLOOKUP('Physical Effects - Rationale'!CK88,'Physical Effects - Numerical'!$A$3:$B$13,2,FALSE)</f>
        <v>0</v>
      </c>
      <c r="AU87" s="72">
        <f>VLOOKUP('Physical Effects - Rationale'!CM88,'Physical Effects - Numerical'!$A$3:$B$13,2,FALSE)</f>
        <v>0</v>
      </c>
      <c r="AV87" s="72">
        <f>VLOOKUP('Physical Effects - Rationale'!CO88,'Physical Effects - Numerical'!$A$3:$B$13,2,FALSE)</f>
        <v>0</v>
      </c>
      <c r="AW87" s="72">
        <f>VLOOKUP('Physical Effects - Rationale'!CQ88,'Physical Effects - Numerical'!$A$3:$B$13,2,FALSE)</f>
        <v>0</v>
      </c>
      <c r="AX87" s="72">
        <f>VLOOKUP('Physical Effects - Rationale'!CS88,'Physical Effects - Numerical'!$A$3:$B$13,2,FALSE)</f>
        <v>0</v>
      </c>
      <c r="AY87" s="84">
        <f>VLOOKUP('Physical Effects - Rationale'!CU88,'Physical Effects - Numerical'!$A$3:$B$13,2,FALSE)</f>
        <v>0</v>
      </c>
    </row>
    <row r="88" spans="3:51">
      <c r="C88" s="83" t="s">
        <v>1434</v>
      </c>
      <c r="D88" s="75">
        <v>353</v>
      </c>
      <c r="E88" s="73">
        <f>VLOOKUP('Physical Effects - Rationale'!G89,'Physical Effects - Numerical'!$A$3:$B$13,2,FALSE)</f>
        <v>0</v>
      </c>
      <c r="F88" s="72">
        <f>VLOOKUP('Physical Effects - Rationale'!I89,'Physical Effects - Numerical'!$A$3:$B$13,2,FALSE)</f>
        <v>0</v>
      </c>
      <c r="G88" s="72">
        <f>VLOOKUP('Physical Effects - Rationale'!K89,'Physical Effects - Numerical'!$A$3:$B$13,2,FALSE)</f>
        <v>0</v>
      </c>
      <c r="H88" s="72">
        <f>VLOOKUP('Physical Effects - Rationale'!M89,'Physical Effects - Numerical'!$A$3:$B$13,2,FALSE)</f>
        <v>0</v>
      </c>
      <c r="I88" s="72">
        <f>VLOOKUP('Physical Effects - Rationale'!O89,'Physical Effects - Numerical'!$A$3:$B$13,2,FALSE)</f>
        <v>0</v>
      </c>
      <c r="J88" s="72">
        <f>VLOOKUP('Physical Effects - Rationale'!Q89,'Physical Effects - Numerical'!$A$3:$B$13,2,FALSE)</f>
        <v>0</v>
      </c>
      <c r="K88" s="72">
        <f>VLOOKUP('Physical Effects - Rationale'!S89,'Physical Effects - Numerical'!$A$3:$B$13,2,FALSE)</f>
        <v>0</v>
      </c>
      <c r="L88" s="72">
        <f>VLOOKUP('Physical Effects - Rationale'!U89,'Physical Effects - Numerical'!$A$3:$B$13,2,FALSE)</f>
        <v>0</v>
      </c>
      <c r="M88" s="72">
        <f>VLOOKUP('Physical Effects - Rationale'!W89,'Physical Effects - Numerical'!$A$3:$B$13,2,FALSE)</f>
        <v>0</v>
      </c>
      <c r="N88" s="72">
        <f>VLOOKUP('Physical Effects - Rationale'!Y89,'Physical Effects - Numerical'!$A$3:$B$13,2,FALSE)</f>
        <v>0</v>
      </c>
      <c r="O88" s="72">
        <f>VLOOKUP('Physical Effects - Rationale'!AA89,'Physical Effects - Numerical'!$A$3:$B$13,2,FALSE)</f>
        <v>0</v>
      </c>
      <c r="P88" s="72">
        <f>VLOOKUP('Physical Effects - Rationale'!AC89,'Physical Effects - Numerical'!$A$3:$B$13,2,FALSE)</f>
        <v>0</v>
      </c>
      <c r="Q88" s="72">
        <f>VLOOKUP('Physical Effects - Rationale'!AE89,'Physical Effects - Numerical'!$A$3:$B$13,2,FALSE)</f>
        <v>0</v>
      </c>
      <c r="R88" s="72">
        <f>VLOOKUP('Physical Effects - Rationale'!AG89,'Physical Effects - Numerical'!$A$3:$B$13,2,FALSE)</f>
        <v>0</v>
      </c>
      <c r="S88" s="72">
        <f>VLOOKUP('Physical Effects - Rationale'!AI89,'Physical Effects - Numerical'!$A$3:$B$13,2,FALSE)</f>
        <v>0</v>
      </c>
      <c r="T88" s="72">
        <f>VLOOKUP('Physical Effects - Rationale'!AK89,'Physical Effects - Numerical'!$A$3:$B$13,2,FALSE)</f>
        <v>0</v>
      </c>
      <c r="U88" s="72">
        <f>VLOOKUP('Physical Effects - Rationale'!AM89,'Physical Effects - Numerical'!$A$3:$B$13,2,FALSE)</f>
        <v>0</v>
      </c>
      <c r="V88" s="72">
        <f>VLOOKUP('Physical Effects - Rationale'!AO89,'Physical Effects - Numerical'!$A$3:$B$13,2,FALSE)</f>
        <v>0</v>
      </c>
      <c r="W88" s="72">
        <f>VLOOKUP('Physical Effects - Rationale'!AQ89,'Physical Effects - Numerical'!$A$3:$B$13,2,FALSE)</f>
        <v>0</v>
      </c>
      <c r="X88" s="72">
        <f>VLOOKUP('Physical Effects - Rationale'!AS89,'Physical Effects - Numerical'!$A$3:$B$13,2,FALSE)</f>
        <v>0</v>
      </c>
      <c r="Y88" s="72">
        <f>VLOOKUP('Physical Effects - Rationale'!AU89,'Physical Effects - Numerical'!$A$3:$B$13,2,FALSE)</f>
        <v>0</v>
      </c>
      <c r="Z88" s="72">
        <f>VLOOKUP('Physical Effects - Rationale'!AW89,'Physical Effects - Numerical'!$A$3:$B$13,2,FALSE)</f>
        <v>0</v>
      </c>
      <c r="AA88" s="72">
        <f>VLOOKUP('Physical Effects - Rationale'!AY89,'Physical Effects - Numerical'!$A$3:$B$13,2,FALSE)</f>
        <v>0</v>
      </c>
      <c r="AB88" s="72">
        <f>VLOOKUP('Physical Effects - Rationale'!BA89,'Physical Effects - Numerical'!$A$3:$B$13,2,FALSE)</f>
        <v>0</v>
      </c>
      <c r="AC88" s="72">
        <f>VLOOKUP('Physical Effects - Rationale'!BC89,'Physical Effects - Numerical'!$A$3:$B$13,2,FALSE)</f>
        <v>0</v>
      </c>
      <c r="AD88" s="72">
        <f>VLOOKUP('Physical Effects - Rationale'!BE89,'Physical Effects - Numerical'!$A$3:$B$13,2,FALSE)</f>
        <v>0</v>
      </c>
      <c r="AE88" s="72">
        <f>VLOOKUP('Physical Effects - Rationale'!BG89,'Physical Effects - Numerical'!$A$3:$B$13,2,FALSE)</f>
        <v>0</v>
      </c>
      <c r="AF88" s="72">
        <f>VLOOKUP('Physical Effects - Rationale'!BI89,'Physical Effects - Numerical'!$A$3:$B$13,2,FALSE)</f>
        <v>0</v>
      </c>
      <c r="AG88" s="72">
        <f>VLOOKUP('Physical Effects - Rationale'!BK89,'Physical Effects - Numerical'!$A$3:$B$13,2,FALSE)</f>
        <v>0</v>
      </c>
      <c r="AH88" s="72">
        <f>VLOOKUP('Physical Effects - Rationale'!BM89,'Physical Effects - Numerical'!$A$3:$B$13,2,FALSE)</f>
        <v>0</v>
      </c>
      <c r="AI88" s="72">
        <f>VLOOKUP('Physical Effects - Rationale'!BO89,'Physical Effects - Numerical'!$A$3:$B$13,2,FALSE)</f>
        <v>0</v>
      </c>
      <c r="AJ88" s="72">
        <f>VLOOKUP('Physical Effects - Rationale'!BQ89,'Physical Effects - Numerical'!$A$3:$B$13,2,FALSE)</f>
        <v>0</v>
      </c>
      <c r="AK88" s="72">
        <f>VLOOKUP('Physical Effects - Rationale'!BS89,'Physical Effects - Numerical'!$A$3:$B$13,2,FALSE)</f>
        <v>0</v>
      </c>
      <c r="AL88" s="72">
        <f>VLOOKUP('Physical Effects - Rationale'!BU89,'Physical Effects - Numerical'!$A$3:$B$13,2,FALSE)</f>
        <v>0</v>
      </c>
      <c r="AM88" s="72">
        <f>VLOOKUP('Physical Effects - Rationale'!BW89,'Physical Effects - Numerical'!$A$3:$B$13,2,FALSE)</f>
        <v>0</v>
      </c>
      <c r="AN88" s="72">
        <f>VLOOKUP('Physical Effects - Rationale'!BY89,'Physical Effects - Numerical'!$A$3:$B$13,2,FALSE)</f>
        <v>0</v>
      </c>
      <c r="AO88" s="72">
        <f>VLOOKUP('Physical Effects - Rationale'!CA89,'Physical Effects - Numerical'!$A$3:$B$13,2,FALSE)</f>
        <v>0</v>
      </c>
      <c r="AP88" s="72">
        <f>VLOOKUP('Physical Effects - Rationale'!CC89,'Physical Effects - Numerical'!$A$3:$B$13,2,FALSE)</f>
        <v>0</v>
      </c>
      <c r="AQ88" s="72">
        <f>VLOOKUP('Physical Effects - Rationale'!CE89,'Physical Effects - Numerical'!$A$3:$B$13,2,FALSE)</f>
        <v>0</v>
      </c>
      <c r="AR88" s="72">
        <f>VLOOKUP('Physical Effects - Rationale'!CG89,'Physical Effects - Numerical'!$A$3:$B$13,2,FALSE)</f>
        <v>0</v>
      </c>
      <c r="AS88" s="72">
        <f>VLOOKUP('Physical Effects - Rationale'!CI89,'Physical Effects - Numerical'!$A$3:$B$13,2,FALSE)</f>
        <v>0</v>
      </c>
      <c r="AT88" s="72">
        <f>VLOOKUP('Physical Effects - Rationale'!CK89,'Physical Effects - Numerical'!$A$3:$B$13,2,FALSE)</f>
        <v>0</v>
      </c>
      <c r="AU88" s="72">
        <f>VLOOKUP('Physical Effects - Rationale'!CM89,'Physical Effects - Numerical'!$A$3:$B$13,2,FALSE)</f>
        <v>0</v>
      </c>
      <c r="AV88" s="72">
        <f>VLOOKUP('Physical Effects - Rationale'!CO89,'Physical Effects - Numerical'!$A$3:$B$13,2,FALSE)</f>
        <v>0</v>
      </c>
      <c r="AW88" s="72">
        <f>VLOOKUP('Physical Effects - Rationale'!CQ89,'Physical Effects - Numerical'!$A$3:$B$13,2,FALSE)</f>
        <v>0</v>
      </c>
      <c r="AX88" s="72">
        <f>VLOOKUP('Physical Effects - Rationale'!CS89,'Physical Effects - Numerical'!$A$3:$B$13,2,FALSE)</f>
        <v>0</v>
      </c>
      <c r="AY88" s="84">
        <f>VLOOKUP('Physical Effects - Rationale'!CU89,'Physical Effects - Numerical'!$A$3:$B$13,2,FALSE)</f>
        <v>0</v>
      </c>
    </row>
    <row r="89" spans="3:51">
      <c r="C89" s="83" t="s">
        <v>1436</v>
      </c>
      <c r="D89" s="75">
        <v>484</v>
      </c>
      <c r="E89" s="73">
        <f>VLOOKUP('Physical Effects - Rationale'!G90,'Physical Effects - Numerical'!$A$3:$B$13,2,FALSE)</f>
        <v>4</v>
      </c>
      <c r="F89" s="72">
        <f>VLOOKUP('Physical Effects - Rationale'!I90,'Physical Effects - Numerical'!$A$3:$B$13,2,FALSE)</f>
        <v>4</v>
      </c>
      <c r="G89" s="72">
        <f>VLOOKUP('Physical Effects - Rationale'!K90,'Physical Effects - Numerical'!$A$3:$B$13,2,FALSE)</f>
        <v>0</v>
      </c>
      <c r="H89" s="72">
        <f>VLOOKUP('Physical Effects - Rationale'!M90,'Physical Effects - Numerical'!$A$3:$B$13,2,FALSE)</f>
        <v>0</v>
      </c>
      <c r="I89" s="72">
        <f>VLOOKUP('Physical Effects - Rationale'!O90,'Physical Effects - Numerical'!$A$3:$B$13,2,FALSE)</f>
        <v>2</v>
      </c>
      <c r="J89" s="72">
        <f>VLOOKUP('Physical Effects - Rationale'!Q90,'Physical Effects - Numerical'!$A$3:$B$13,2,FALSE)</f>
        <v>0</v>
      </c>
      <c r="K89" s="72">
        <f>VLOOKUP('Physical Effects - Rationale'!S90,'Physical Effects - Numerical'!$A$3:$B$13,2,FALSE)</f>
        <v>1</v>
      </c>
      <c r="L89" s="72">
        <f>VLOOKUP('Physical Effects - Rationale'!U90,'Physical Effects - Numerical'!$A$3:$B$13,2,FALSE)</f>
        <v>1</v>
      </c>
      <c r="M89" s="72">
        <f>VLOOKUP('Physical Effects - Rationale'!W90,'Physical Effects - Numerical'!$A$3:$B$13,2,FALSE)</f>
        <v>1</v>
      </c>
      <c r="N89" s="72">
        <f>VLOOKUP('Physical Effects - Rationale'!Y90,'Physical Effects - Numerical'!$A$3:$B$13,2,FALSE)</f>
        <v>2</v>
      </c>
      <c r="O89" s="72">
        <f>VLOOKUP('Physical Effects - Rationale'!AA90,'Physical Effects - Numerical'!$A$3:$B$13,2,FALSE)</f>
        <v>0</v>
      </c>
      <c r="P89" s="72">
        <f>VLOOKUP('Physical Effects - Rationale'!AC90,'Physical Effects - Numerical'!$A$3:$B$13,2,FALSE)</f>
        <v>0</v>
      </c>
      <c r="Q89" s="72">
        <f>VLOOKUP('Physical Effects - Rationale'!AE90,'Physical Effects - Numerical'!$A$3:$B$13,2,FALSE)</f>
        <v>0</v>
      </c>
      <c r="R89" s="72">
        <f>VLOOKUP('Physical Effects - Rationale'!AG90,'Physical Effects - Numerical'!$A$3:$B$13,2,FALSE)</f>
        <v>0</v>
      </c>
      <c r="S89" s="72">
        <f>VLOOKUP('Physical Effects - Rationale'!AI90,'Physical Effects - Numerical'!$A$3:$B$13,2,FALSE)</f>
        <v>0</v>
      </c>
      <c r="T89" s="72">
        <f>VLOOKUP('Physical Effects - Rationale'!AK90,'Physical Effects - Numerical'!$A$3:$B$13,2,FALSE)</f>
        <v>4</v>
      </c>
      <c r="U89" s="72">
        <f>VLOOKUP('Physical Effects - Rationale'!AM90,'Physical Effects - Numerical'!$A$3:$B$13,2,FALSE)</f>
        <v>0</v>
      </c>
      <c r="V89" s="72">
        <f>VLOOKUP('Physical Effects - Rationale'!AO90,'Physical Effects - Numerical'!$A$3:$B$13,2,FALSE)</f>
        <v>0</v>
      </c>
      <c r="W89" s="72">
        <f>VLOOKUP('Physical Effects - Rationale'!AQ90,'Physical Effects - Numerical'!$A$3:$B$13,2,FALSE)</f>
        <v>3</v>
      </c>
      <c r="X89" s="72">
        <f>VLOOKUP('Physical Effects - Rationale'!AS90,'Physical Effects - Numerical'!$A$3:$B$13,2,FALSE)</f>
        <v>2</v>
      </c>
      <c r="Y89" s="72">
        <f>VLOOKUP('Physical Effects - Rationale'!AU90,'Physical Effects - Numerical'!$A$3:$B$13,2,FALSE)</f>
        <v>0</v>
      </c>
      <c r="Z89" s="72">
        <f>VLOOKUP('Physical Effects - Rationale'!AW90,'Physical Effects - Numerical'!$A$3:$B$13,2,FALSE)</f>
        <v>0</v>
      </c>
      <c r="AA89" s="72">
        <f>VLOOKUP('Physical Effects - Rationale'!AY90,'Physical Effects - Numerical'!$A$3:$B$13,2,FALSE)</f>
        <v>0</v>
      </c>
      <c r="AB89" s="72">
        <f>VLOOKUP('Physical Effects - Rationale'!BA90,'Physical Effects - Numerical'!$A$3:$B$13,2,FALSE)</f>
        <v>2</v>
      </c>
      <c r="AC89" s="72">
        <f>VLOOKUP('Physical Effects - Rationale'!BC90,'Physical Effects - Numerical'!$A$3:$B$13,2,FALSE)</f>
        <v>0</v>
      </c>
      <c r="AD89" s="72">
        <f>VLOOKUP('Physical Effects - Rationale'!BE90,'Physical Effects - Numerical'!$A$3:$B$13,2,FALSE)</f>
        <v>0</v>
      </c>
      <c r="AE89" s="72">
        <f>VLOOKUP('Physical Effects - Rationale'!BG90,'Physical Effects - Numerical'!$A$3:$B$13,2,FALSE)</f>
        <v>0</v>
      </c>
      <c r="AF89" s="72">
        <f>VLOOKUP('Physical Effects - Rationale'!BI90,'Physical Effects - Numerical'!$A$3:$B$13,2,FALSE)</f>
        <v>0</v>
      </c>
      <c r="AG89" s="72">
        <f>VLOOKUP('Physical Effects - Rationale'!BK90,'Physical Effects - Numerical'!$A$3:$B$13,2,FALSE)</f>
        <v>1</v>
      </c>
      <c r="AH89" s="72">
        <f>VLOOKUP('Physical Effects - Rationale'!BM90,'Physical Effects - Numerical'!$A$3:$B$13,2,FALSE)</f>
        <v>0</v>
      </c>
      <c r="AI89" s="72">
        <f>VLOOKUP('Physical Effects - Rationale'!BO90,'Physical Effects - Numerical'!$A$3:$B$13,2,FALSE)</f>
        <v>0</v>
      </c>
      <c r="AJ89" s="72">
        <f>VLOOKUP('Physical Effects - Rationale'!BQ90,'Physical Effects - Numerical'!$A$3:$B$13,2,FALSE)</f>
        <v>4</v>
      </c>
      <c r="AK89" s="72">
        <f>VLOOKUP('Physical Effects - Rationale'!BS90,'Physical Effects - Numerical'!$A$3:$B$13,2,FALSE)</f>
        <v>1</v>
      </c>
      <c r="AL89" s="72">
        <f>VLOOKUP('Physical Effects - Rationale'!BU90,'Physical Effects - Numerical'!$A$3:$B$13,2,FALSE)</f>
        <v>0</v>
      </c>
      <c r="AM89" s="72">
        <f>VLOOKUP('Physical Effects - Rationale'!BW90,'Physical Effects - Numerical'!$A$3:$B$13,2,FALSE)</f>
        <v>0</v>
      </c>
      <c r="AN89" s="72">
        <f>VLOOKUP('Physical Effects - Rationale'!BY90,'Physical Effects - Numerical'!$A$3:$B$13,2,FALSE)</f>
        <v>0</v>
      </c>
      <c r="AO89" s="72">
        <f>VLOOKUP('Physical Effects - Rationale'!CA90,'Physical Effects - Numerical'!$A$3:$B$13,2,FALSE)</f>
        <v>0</v>
      </c>
      <c r="AP89" s="72">
        <f>VLOOKUP('Physical Effects - Rationale'!CC90,'Physical Effects - Numerical'!$A$3:$B$13,2,FALSE)</f>
        <v>1</v>
      </c>
      <c r="AQ89" s="72">
        <f>VLOOKUP('Physical Effects - Rationale'!CE90,'Physical Effects - Numerical'!$A$3:$B$13,2,FALSE)</f>
        <v>0</v>
      </c>
      <c r="AR89" s="72">
        <f>VLOOKUP('Physical Effects - Rationale'!CG90,'Physical Effects - Numerical'!$A$3:$B$13,2,FALSE)</f>
        <v>0</v>
      </c>
      <c r="AS89" s="72">
        <f>VLOOKUP('Physical Effects - Rationale'!CI90,'Physical Effects - Numerical'!$A$3:$B$13,2,FALSE)</f>
        <v>0</v>
      </c>
      <c r="AT89" s="72">
        <f>VLOOKUP('Physical Effects - Rationale'!CK90,'Physical Effects - Numerical'!$A$3:$B$13,2,FALSE)</f>
        <v>0</v>
      </c>
      <c r="AU89" s="72">
        <f>VLOOKUP('Physical Effects - Rationale'!CM90,'Physical Effects - Numerical'!$A$3:$B$13,2,FALSE)</f>
        <v>0</v>
      </c>
      <c r="AV89" s="72">
        <f>VLOOKUP('Physical Effects - Rationale'!CO90,'Physical Effects - Numerical'!$A$3:$B$13,2,FALSE)</f>
        <v>1</v>
      </c>
      <c r="AW89" s="72">
        <f>VLOOKUP('Physical Effects - Rationale'!CQ90,'Physical Effects - Numerical'!$A$3:$B$13,2,FALSE)</f>
        <v>0</v>
      </c>
      <c r="AX89" s="72">
        <f>VLOOKUP('Physical Effects - Rationale'!CS90,'Physical Effects - Numerical'!$A$3:$B$13,2,FALSE)</f>
        <v>0</v>
      </c>
      <c r="AY89" s="84">
        <f>VLOOKUP('Physical Effects - Rationale'!CU90,'Physical Effects - Numerical'!$A$3:$B$13,2,FALSE)</f>
        <v>0</v>
      </c>
    </row>
    <row r="90" spans="3:51">
      <c r="C90" s="83" t="s">
        <v>1460</v>
      </c>
      <c r="D90" s="75">
        <v>590</v>
      </c>
      <c r="E90" s="73">
        <f>VLOOKUP('Physical Effects - Rationale'!G91,'Physical Effects - Numerical'!$A$3:$B$13,2,FALSE)</f>
        <v>0</v>
      </c>
      <c r="F90" s="72">
        <f>VLOOKUP('Physical Effects - Rationale'!I91,'Physical Effects - Numerical'!$A$3:$B$13,2,FALSE)</f>
        <v>0</v>
      </c>
      <c r="G90" s="72">
        <f>VLOOKUP('Physical Effects - Rationale'!K91,'Physical Effects - Numerical'!$A$3:$B$13,2,FALSE)</f>
        <v>0</v>
      </c>
      <c r="H90" s="72">
        <f>VLOOKUP('Physical Effects - Rationale'!M91,'Physical Effects - Numerical'!$A$3:$B$13,2,FALSE)</f>
        <v>0</v>
      </c>
      <c r="I90" s="72">
        <f>VLOOKUP('Physical Effects - Rationale'!O91,'Physical Effects - Numerical'!$A$3:$B$13,2,FALSE)</f>
        <v>0</v>
      </c>
      <c r="J90" s="72">
        <f>VLOOKUP('Physical Effects - Rationale'!Q91,'Physical Effects - Numerical'!$A$3:$B$13,2,FALSE)</f>
        <v>0</v>
      </c>
      <c r="K90" s="72">
        <f>VLOOKUP('Physical Effects - Rationale'!S91,'Physical Effects - Numerical'!$A$3:$B$13,2,FALSE)</f>
        <v>0</v>
      </c>
      <c r="L90" s="72">
        <f>VLOOKUP('Physical Effects - Rationale'!U91,'Physical Effects - Numerical'!$A$3:$B$13,2,FALSE)</f>
        <v>2</v>
      </c>
      <c r="M90" s="72">
        <f>VLOOKUP('Physical Effects - Rationale'!W91,'Physical Effects - Numerical'!$A$3:$B$13,2,FALSE)</f>
        <v>1</v>
      </c>
      <c r="N90" s="72">
        <f>VLOOKUP('Physical Effects - Rationale'!Y91,'Physical Effects - Numerical'!$A$3:$B$13,2,FALSE)</f>
        <v>0</v>
      </c>
      <c r="O90" s="72">
        <f>VLOOKUP('Physical Effects - Rationale'!AA91,'Physical Effects - Numerical'!$A$3:$B$13,2,FALSE)</f>
        <v>1</v>
      </c>
      <c r="P90" s="72">
        <f>VLOOKUP('Physical Effects - Rationale'!AC91,'Physical Effects - Numerical'!$A$3:$B$13,2,FALSE)</f>
        <v>0</v>
      </c>
      <c r="Q90" s="72">
        <f>VLOOKUP('Physical Effects - Rationale'!AE91,'Physical Effects - Numerical'!$A$3:$B$13,2,FALSE)</f>
        <v>0</v>
      </c>
      <c r="R90" s="72">
        <f>VLOOKUP('Physical Effects - Rationale'!AG91,'Physical Effects - Numerical'!$A$3:$B$13,2,FALSE)</f>
        <v>0</v>
      </c>
      <c r="S90" s="72">
        <f>VLOOKUP('Physical Effects - Rationale'!AI91,'Physical Effects - Numerical'!$A$3:$B$13,2,FALSE)</f>
        <v>0</v>
      </c>
      <c r="T90" s="72">
        <f>VLOOKUP('Physical Effects - Rationale'!AK91,'Physical Effects - Numerical'!$A$3:$B$13,2,FALSE)</f>
        <v>1</v>
      </c>
      <c r="U90" s="72">
        <f>VLOOKUP('Physical Effects - Rationale'!AM91,'Physical Effects - Numerical'!$A$3:$B$13,2,FALSE)</f>
        <v>0</v>
      </c>
      <c r="V90" s="72">
        <f>VLOOKUP('Physical Effects - Rationale'!AO91,'Physical Effects - Numerical'!$A$3:$B$13,2,FALSE)</f>
        <v>0</v>
      </c>
      <c r="W90" s="72">
        <f>VLOOKUP('Physical Effects - Rationale'!AQ91,'Physical Effects - Numerical'!$A$3:$B$13,2,FALSE)</f>
        <v>0</v>
      </c>
      <c r="X90" s="72">
        <f>VLOOKUP('Physical Effects - Rationale'!AS91,'Physical Effects - Numerical'!$A$3:$B$13,2,FALSE)</f>
        <v>5</v>
      </c>
      <c r="Y90" s="72">
        <f>VLOOKUP('Physical Effects - Rationale'!AU91,'Physical Effects - Numerical'!$A$3:$B$13,2,FALSE)</f>
        <v>5</v>
      </c>
      <c r="Z90" s="72">
        <f>VLOOKUP('Physical Effects - Rationale'!AW91,'Physical Effects - Numerical'!$A$3:$B$13,2,FALSE)</f>
        <v>4</v>
      </c>
      <c r="AA90" s="72">
        <f>VLOOKUP('Physical Effects - Rationale'!AY91,'Physical Effects - Numerical'!$A$3:$B$13,2,FALSE)</f>
        <v>4</v>
      </c>
      <c r="AB90" s="72">
        <f>VLOOKUP('Physical Effects - Rationale'!BA91,'Physical Effects - Numerical'!$A$3:$B$13,2,FALSE)</f>
        <v>0</v>
      </c>
      <c r="AC90" s="72">
        <f>VLOOKUP('Physical Effects - Rationale'!BC91,'Physical Effects - Numerical'!$A$3:$B$13,2,FALSE)</f>
        <v>0</v>
      </c>
      <c r="AD90" s="72">
        <f>VLOOKUP('Physical Effects - Rationale'!BE91,'Physical Effects - Numerical'!$A$3:$B$13,2,FALSE)</f>
        <v>0</v>
      </c>
      <c r="AE90" s="72">
        <f>VLOOKUP('Physical Effects - Rationale'!BG91,'Physical Effects - Numerical'!$A$3:$B$13,2,FALSE)</f>
        <v>0</v>
      </c>
      <c r="AF90" s="72">
        <f>VLOOKUP('Physical Effects - Rationale'!BI91,'Physical Effects - Numerical'!$A$3:$B$13,2,FALSE)</f>
        <v>0</v>
      </c>
      <c r="AG90" s="72">
        <f>VLOOKUP('Physical Effects - Rationale'!BK91,'Physical Effects - Numerical'!$A$3:$B$13,2,FALSE)</f>
        <v>1</v>
      </c>
      <c r="AH90" s="72">
        <f>VLOOKUP('Physical Effects - Rationale'!BM91,'Physical Effects - Numerical'!$A$3:$B$13,2,FALSE)</f>
        <v>1</v>
      </c>
      <c r="AI90" s="72">
        <f>VLOOKUP('Physical Effects - Rationale'!BO91,'Physical Effects - Numerical'!$A$3:$B$13,2,FALSE)</f>
        <v>0</v>
      </c>
      <c r="AJ90" s="72">
        <f>VLOOKUP('Physical Effects - Rationale'!BQ91,'Physical Effects - Numerical'!$A$3:$B$13,2,FALSE)</f>
        <v>2</v>
      </c>
      <c r="AK90" s="72">
        <f>VLOOKUP('Physical Effects - Rationale'!BS91,'Physical Effects - Numerical'!$A$3:$B$13,2,FALSE)</f>
        <v>4</v>
      </c>
      <c r="AL90" s="72">
        <f>VLOOKUP('Physical Effects - Rationale'!BU91,'Physical Effects - Numerical'!$A$3:$B$13,2,FALSE)</f>
        <v>2</v>
      </c>
      <c r="AM90" s="72">
        <f>VLOOKUP('Physical Effects - Rationale'!BW91,'Physical Effects - Numerical'!$A$3:$B$13,2,FALSE)</f>
        <v>2</v>
      </c>
      <c r="AN90" s="72">
        <f>VLOOKUP('Physical Effects - Rationale'!BY91,'Physical Effects - Numerical'!$A$3:$B$13,2,FALSE)</f>
        <v>2</v>
      </c>
      <c r="AO90" s="72">
        <f>VLOOKUP('Physical Effects - Rationale'!CA91,'Physical Effects - Numerical'!$A$3:$B$13,2,FALSE)</f>
        <v>0</v>
      </c>
      <c r="AP90" s="72">
        <f>VLOOKUP('Physical Effects - Rationale'!CC91,'Physical Effects - Numerical'!$A$3:$B$13,2,FALSE)</f>
        <v>5</v>
      </c>
      <c r="AQ90" s="72">
        <f>VLOOKUP('Physical Effects - Rationale'!CE91,'Physical Effects - Numerical'!$A$3:$B$13,2,FALSE)</f>
        <v>1</v>
      </c>
      <c r="AR90" s="72">
        <f>VLOOKUP('Physical Effects - Rationale'!CG91,'Physical Effects - Numerical'!$A$3:$B$13,2,FALSE)</f>
        <v>0</v>
      </c>
      <c r="AS90" s="72">
        <f>VLOOKUP('Physical Effects - Rationale'!CI91,'Physical Effects - Numerical'!$A$3:$B$13,2,FALSE)</f>
        <v>0</v>
      </c>
      <c r="AT90" s="72">
        <f>VLOOKUP('Physical Effects - Rationale'!CK91,'Physical Effects - Numerical'!$A$3:$B$13,2,FALSE)</f>
        <v>0</v>
      </c>
      <c r="AU90" s="72">
        <f>VLOOKUP('Physical Effects - Rationale'!CM91,'Physical Effects - Numerical'!$A$3:$B$13,2,FALSE)</f>
        <v>0</v>
      </c>
      <c r="AV90" s="72">
        <f>VLOOKUP('Physical Effects - Rationale'!CO91,'Physical Effects - Numerical'!$A$3:$B$13,2,FALSE)</f>
        <v>0</v>
      </c>
      <c r="AW90" s="72">
        <f>VLOOKUP('Physical Effects - Rationale'!CQ91,'Physical Effects - Numerical'!$A$3:$B$13,2,FALSE)</f>
        <v>0</v>
      </c>
      <c r="AX90" s="72">
        <f>VLOOKUP('Physical Effects - Rationale'!CS91,'Physical Effects - Numerical'!$A$3:$B$13,2,FALSE)</f>
        <v>0</v>
      </c>
      <c r="AY90" s="84">
        <f>VLOOKUP('Physical Effects - Rationale'!CU91,'Physical Effects - Numerical'!$A$3:$B$13,2,FALSE)</f>
        <v>0</v>
      </c>
    </row>
    <row r="91" spans="3:51">
      <c r="C91" s="83" t="s">
        <v>1477</v>
      </c>
      <c r="D91" s="75">
        <v>500</v>
      </c>
      <c r="E91" s="73">
        <f>VLOOKUP('Physical Effects - Rationale'!G92,'Physical Effects - Numerical'!$A$3:$B$13,2,FALSE)</f>
        <v>0</v>
      </c>
      <c r="F91" s="72">
        <f>VLOOKUP('Physical Effects - Rationale'!I92,'Physical Effects - Numerical'!$A$3:$B$13,2,FALSE)</f>
        <v>0</v>
      </c>
      <c r="G91" s="72">
        <f>VLOOKUP('Physical Effects - Rationale'!K92,'Physical Effects - Numerical'!$A$3:$B$13,2,FALSE)</f>
        <v>0</v>
      </c>
      <c r="H91" s="72">
        <f>VLOOKUP('Physical Effects - Rationale'!M92,'Physical Effects - Numerical'!$A$3:$B$13,2,FALSE)</f>
        <v>0</v>
      </c>
      <c r="I91" s="72">
        <f>VLOOKUP('Physical Effects - Rationale'!O92,'Physical Effects - Numerical'!$A$3:$B$13,2,FALSE)</f>
        <v>0</v>
      </c>
      <c r="J91" s="72">
        <f>VLOOKUP('Physical Effects - Rationale'!Q92,'Physical Effects - Numerical'!$A$3:$B$13,2,FALSE)</f>
        <v>0</v>
      </c>
      <c r="K91" s="72">
        <f>VLOOKUP('Physical Effects - Rationale'!S92,'Physical Effects - Numerical'!$A$3:$B$13,2,FALSE)</f>
        <v>-1</v>
      </c>
      <c r="L91" s="72">
        <f>VLOOKUP('Physical Effects - Rationale'!U92,'Physical Effects - Numerical'!$A$3:$B$13,2,FALSE)</f>
        <v>1</v>
      </c>
      <c r="M91" s="72">
        <f>VLOOKUP('Physical Effects - Rationale'!W92,'Physical Effects - Numerical'!$A$3:$B$13,2,FALSE)</f>
        <v>0</v>
      </c>
      <c r="N91" s="72">
        <f>VLOOKUP('Physical Effects - Rationale'!Y92,'Physical Effects - Numerical'!$A$3:$B$13,2,FALSE)</f>
        <v>0</v>
      </c>
      <c r="O91" s="72">
        <f>VLOOKUP('Physical Effects - Rationale'!AA92,'Physical Effects - Numerical'!$A$3:$B$13,2,FALSE)</f>
        <v>0</v>
      </c>
      <c r="P91" s="72">
        <f>VLOOKUP('Physical Effects - Rationale'!AC92,'Physical Effects - Numerical'!$A$3:$B$13,2,FALSE)</f>
        <v>0</v>
      </c>
      <c r="Q91" s="72">
        <f>VLOOKUP('Physical Effects - Rationale'!AE92,'Physical Effects - Numerical'!$A$3:$B$13,2,FALSE)</f>
        <v>0</v>
      </c>
      <c r="R91" s="72">
        <f>VLOOKUP('Physical Effects - Rationale'!AG92,'Physical Effects - Numerical'!$A$3:$B$13,2,FALSE)</f>
        <v>0</v>
      </c>
      <c r="S91" s="72">
        <f>VLOOKUP('Physical Effects - Rationale'!AI92,'Physical Effects - Numerical'!$A$3:$B$13,2,FALSE)</f>
        <v>2</v>
      </c>
      <c r="T91" s="72">
        <f>VLOOKUP('Physical Effects - Rationale'!AK92,'Physical Effects - Numerical'!$A$3:$B$13,2,FALSE)</f>
        <v>0</v>
      </c>
      <c r="U91" s="72">
        <f>VLOOKUP('Physical Effects - Rationale'!AM92,'Physical Effects - Numerical'!$A$3:$B$13,2,FALSE)</f>
        <v>0</v>
      </c>
      <c r="V91" s="72">
        <f>VLOOKUP('Physical Effects - Rationale'!AO92,'Physical Effects - Numerical'!$A$3:$B$13,2,FALSE)</f>
        <v>0</v>
      </c>
      <c r="W91" s="72">
        <f>VLOOKUP('Physical Effects - Rationale'!AQ92,'Physical Effects - Numerical'!$A$3:$B$13,2,FALSE)</f>
        <v>0</v>
      </c>
      <c r="X91" s="72">
        <f>VLOOKUP('Physical Effects - Rationale'!AS92,'Physical Effects - Numerical'!$A$3:$B$13,2,FALSE)</f>
        <v>0</v>
      </c>
      <c r="Y91" s="72">
        <f>VLOOKUP('Physical Effects - Rationale'!AU92,'Physical Effects - Numerical'!$A$3:$B$13,2,FALSE)</f>
        <v>0</v>
      </c>
      <c r="Z91" s="72">
        <f>VLOOKUP('Physical Effects - Rationale'!AW92,'Physical Effects - Numerical'!$A$3:$B$13,2,FALSE)</f>
        <v>0</v>
      </c>
      <c r="AA91" s="72">
        <f>VLOOKUP('Physical Effects - Rationale'!AY92,'Physical Effects - Numerical'!$A$3:$B$13,2,FALSE)</f>
        <v>0</v>
      </c>
      <c r="AB91" s="72">
        <f>VLOOKUP('Physical Effects - Rationale'!BA92,'Physical Effects - Numerical'!$A$3:$B$13,2,FALSE)</f>
        <v>0</v>
      </c>
      <c r="AC91" s="72">
        <f>VLOOKUP('Physical Effects - Rationale'!BC92,'Physical Effects - Numerical'!$A$3:$B$13,2,FALSE)</f>
        <v>0</v>
      </c>
      <c r="AD91" s="72">
        <f>VLOOKUP('Physical Effects - Rationale'!BE92,'Physical Effects - Numerical'!$A$3:$B$13,2,FALSE)</f>
        <v>0</v>
      </c>
      <c r="AE91" s="72">
        <f>VLOOKUP('Physical Effects - Rationale'!BG92,'Physical Effects - Numerical'!$A$3:$B$13,2,FALSE)</f>
        <v>0</v>
      </c>
      <c r="AF91" s="72">
        <f>VLOOKUP('Physical Effects - Rationale'!BI92,'Physical Effects - Numerical'!$A$3:$B$13,2,FALSE)</f>
        <v>0</v>
      </c>
      <c r="AG91" s="72">
        <f>VLOOKUP('Physical Effects - Rationale'!BK92,'Physical Effects - Numerical'!$A$3:$B$13,2,FALSE)</f>
        <v>0</v>
      </c>
      <c r="AH91" s="72">
        <f>VLOOKUP('Physical Effects - Rationale'!BM92,'Physical Effects - Numerical'!$A$3:$B$13,2,FALSE)</f>
        <v>0</v>
      </c>
      <c r="AI91" s="72">
        <f>VLOOKUP('Physical Effects - Rationale'!BO92,'Physical Effects - Numerical'!$A$3:$B$13,2,FALSE)</f>
        <v>0</v>
      </c>
      <c r="AJ91" s="72">
        <f>VLOOKUP('Physical Effects - Rationale'!BQ92,'Physical Effects - Numerical'!$A$3:$B$13,2,FALSE)</f>
        <v>0</v>
      </c>
      <c r="AK91" s="72">
        <f>VLOOKUP('Physical Effects - Rationale'!BS92,'Physical Effects - Numerical'!$A$3:$B$13,2,FALSE)</f>
        <v>0</v>
      </c>
      <c r="AL91" s="72">
        <f>VLOOKUP('Physical Effects - Rationale'!BU92,'Physical Effects - Numerical'!$A$3:$B$13,2,FALSE)</f>
        <v>0</v>
      </c>
      <c r="AM91" s="72">
        <f>VLOOKUP('Physical Effects - Rationale'!BW92,'Physical Effects - Numerical'!$A$3:$B$13,2,FALSE)</f>
        <v>0</v>
      </c>
      <c r="AN91" s="72">
        <f>VLOOKUP('Physical Effects - Rationale'!BY92,'Physical Effects - Numerical'!$A$3:$B$13,2,FALSE)</f>
        <v>0</v>
      </c>
      <c r="AO91" s="72">
        <f>VLOOKUP('Physical Effects - Rationale'!CA92,'Physical Effects - Numerical'!$A$3:$B$13,2,FALSE)</f>
        <v>0</v>
      </c>
      <c r="AP91" s="72">
        <f>VLOOKUP('Physical Effects - Rationale'!CC92,'Physical Effects - Numerical'!$A$3:$B$13,2,FALSE)</f>
        <v>0</v>
      </c>
      <c r="AQ91" s="72">
        <f>VLOOKUP('Physical Effects - Rationale'!CE92,'Physical Effects - Numerical'!$A$3:$B$13,2,FALSE)</f>
        <v>0</v>
      </c>
      <c r="AR91" s="72">
        <f>VLOOKUP('Physical Effects - Rationale'!CG92,'Physical Effects - Numerical'!$A$3:$B$13,2,FALSE)</f>
        <v>0</v>
      </c>
      <c r="AS91" s="72">
        <f>VLOOKUP('Physical Effects - Rationale'!CI92,'Physical Effects - Numerical'!$A$3:$B$13,2,FALSE)</f>
        <v>2</v>
      </c>
      <c r="AT91" s="72">
        <f>VLOOKUP('Physical Effects - Rationale'!CK92,'Physical Effects - Numerical'!$A$3:$B$13,2,FALSE)</f>
        <v>-1</v>
      </c>
      <c r="AU91" s="72">
        <f>VLOOKUP('Physical Effects - Rationale'!CM92,'Physical Effects - Numerical'!$A$3:$B$13,2,FALSE)</f>
        <v>0</v>
      </c>
      <c r="AV91" s="72">
        <f>VLOOKUP('Physical Effects - Rationale'!CO92,'Physical Effects - Numerical'!$A$3:$B$13,2,FALSE)</f>
        <v>0</v>
      </c>
      <c r="AW91" s="72">
        <f>VLOOKUP('Physical Effects - Rationale'!CQ92,'Physical Effects - Numerical'!$A$3:$B$13,2,FALSE)</f>
        <v>0</v>
      </c>
      <c r="AX91" s="72">
        <f>VLOOKUP('Physical Effects - Rationale'!CS92,'Physical Effects - Numerical'!$A$3:$B$13,2,FALSE)</f>
        <v>0</v>
      </c>
      <c r="AY91" s="84">
        <f>VLOOKUP('Physical Effects - Rationale'!CU92,'Physical Effects - Numerical'!$A$3:$B$13,2,FALSE)</f>
        <v>0</v>
      </c>
    </row>
    <row r="92" spans="3:51" ht="26">
      <c r="C92" s="83" t="s">
        <v>1488</v>
      </c>
      <c r="D92" s="75" t="s">
        <v>1489</v>
      </c>
      <c r="E92" s="73">
        <f>VLOOKUP('Physical Effects - Rationale'!G93,'Physical Effects - Numerical'!$A$3:$B$13,2,FALSE)</f>
        <v>0</v>
      </c>
      <c r="F92" s="72">
        <f>VLOOKUP('Physical Effects - Rationale'!I93,'Physical Effects - Numerical'!$A$3:$B$13,2,FALSE)</f>
        <v>0</v>
      </c>
      <c r="G92" s="72">
        <f>VLOOKUP('Physical Effects - Rationale'!K93,'Physical Effects - Numerical'!$A$3:$B$13,2,FALSE)</f>
        <v>0</v>
      </c>
      <c r="H92" s="72">
        <f>VLOOKUP('Physical Effects - Rationale'!M93,'Physical Effects - Numerical'!$A$3:$B$13,2,FALSE)</f>
        <v>0</v>
      </c>
      <c r="I92" s="72">
        <f>VLOOKUP('Physical Effects - Rationale'!O93,'Physical Effects - Numerical'!$A$3:$B$13,2,FALSE)</f>
        <v>0</v>
      </c>
      <c r="J92" s="72">
        <f>VLOOKUP('Physical Effects - Rationale'!Q93,'Physical Effects - Numerical'!$A$3:$B$13,2,FALSE)</f>
        <v>0</v>
      </c>
      <c r="K92" s="72">
        <f>VLOOKUP('Physical Effects - Rationale'!S93,'Physical Effects - Numerical'!$A$3:$B$13,2,FALSE)</f>
        <v>0</v>
      </c>
      <c r="L92" s="72">
        <f>VLOOKUP('Physical Effects - Rationale'!U93,'Physical Effects - Numerical'!$A$3:$B$13,2,FALSE)</f>
        <v>0</v>
      </c>
      <c r="M92" s="72">
        <f>VLOOKUP('Physical Effects - Rationale'!W93,'Physical Effects - Numerical'!$A$3:$B$13,2,FALSE)</f>
        <v>0</v>
      </c>
      <c r="N92" s="72">
        <f>VLOOKUP('Physical Effects - Rationale'!Y93,'Physical Effects - Numerical'!$A$3:$B$13,2,FALSE)</f>
        <v>0</v>
      </c>
      <c r="O92" s="72">
        <f>VLOOKUP('Physical Effects - Rationale'!AA93,'Physical Effects - Numerical'!$A$3:$B$13,2,FALSE)</f>
        <v>0</v>
      </c>
      <c r="P92" s="72">
        <f>VLOOKUP('Physical Effects - Rationale'!AC93,'Physical Effects - Numerical'!$A$3:$B$13,2,FALSE)</f>
        <v>0</v>
      </c>
      <c r="Q92" s="72">
        <f>VLOOKUP('Physical Effects - Rationale'!AE93,'Physical Effects - Numerical'!$A$3:$B$13,2,FALSE)</f>
        <v>0</v>
      </c>
      <c r="R92" s="72">
        <f>VLOOKUP('Physical Effects - Rationale'!AG93,'Physical Effects - Numerical'!$A$3:$B$13,2,FALSE)</f>
        <v>0</v>
      </c>
      <c r="S92" s="72">
        <f>VLOOKUP('Physical Effects - Rationale'!AI93,'Physical Effects - Numerical'!$A$3:$B$13,2,FALSE)</f>
        <v>0</v>
      </c>
      <c r="T92" s="72">
        <f>VLOOKUP('Physical Effects - Rationale'!AK93,'Physical Effects - Numerical'!$A$3:$B$13,2,FALSE)</f>
        <v>0</v>
      </c>
      <c r="U92" s="72">
        <f>VLOOKUP('Physical Effects - Rationale'!AM93,'Physical Effects - Numerical'!$A$3:$B$13,2,FALSE)</f>
        <v>0</v>
      </c>
      <c r="V92" s="72">
        <f>VLOOKUP('Physical Effects - Rationale'!AO93,'Physical Effects - Numerical'!$A$3:$B$13,2,FALSE)</f>
        <v>0</v>
      </c>
      <c r="W92" s="72">
        <f>VLOOKUP('Physical Effects - Rationale'!AQ93,'Physical Effects - Numerical'!$A$3:$B$13,2,FALSE)</f>
        <v>0</v>
      </c>
      <c r="X92" s="72">
        <f>VLOOKUP('Physical Effects - Rationale'!AS93,'Physical Effects - Numerical'!$A$3:$B$13,2,FALSE)</f>
        <v>0</v>
      </c>
      <c r="Y92" s="72">
        <f>VLOOKUP('Physical Effects - Rationale'!AU93,'Physical Effects - Numerical'!$A$3:$B$13,2,FALSE)</f>
        <v>0</v>
      </c>
      <c r="Z92" s="72">
        <f>VLOOKUP('Physical Effects - Rationale'!AW93,'Physical Effects - Numerical'!$A$3:$B$13,2,FALSE)</f>
        <v>0</v>
      </c>
      <c r="AA92" s="72">
        <f>VLOOKUP('Physical Effects - Rationale'!AY93,'Physical Effects - Numerical'!$A$3:$B$13,2,FALSE)</f>
        <v>0</v>
      </c>
      <c r="AB92" s="72">
        <f>VLOOKUP('Physical Effects - Rationale'!BA93,'Physical Effects - Numerical'!$A$3:$B$13,2,FALSE)</f>
        <v>0</v>
      </c>
      <c r="AC92" s="72">
        <f>VLOOKUP('Physical Effects - Rationale'!BC93,'Physical Effects - Numerical'!$A$3:$B$13,2,FALSE)</f>
        <v>0</v>
      </c>
      <c r="AD92" s="72">
        <f>VLOOKUP('Physical Effects - Rationale'!BE93,'Physical Effects - Numerical'!$A$3:$B$13,2,FALSE)</f>
        <v>0</v>
      </c>
      <c r="AE92" s="72">
        <f>VLOOKUP('Physical Effects - Rationale'!BG93,'Physical Effects - Numerical'!$A$3:$B$13,2,FALSE)</f>
        <v>5</v>
      </c>
      <c r="AF92" s="72">
        <f>VLOOKUP('Physical Effects - Rationale'!BI93,'Physical Effects - Numerical'!$A$3:$B$13,2,FALSE)</f>
        <v>5</v>
      </c>
      <c r="AG92" s="72">
        <f>VLOOKUP('Physical Effects - Rationale'!BK93,'Physical Effects - Numerical'!$A$3:$B$13,2,FALSE)</f>
        <v>0</v>
      </c>
      <c r="AH92" s="72">
        <f>VLOOKUP('Physical Effects - Rationale'!BM93,'Physical Effects - Numerical'!$A$3:$B$13,2,FALSE)</f>
        <v>0</v>
      </c>
      <c r="AI92" s="72">
        <f>VLOOKUP('Physical Effects - Rationale'!BO93,'Physical Effects - Numerical'!$A$3:$B$13,2,FALSE)</f>
        <v>0</v>
      </c>
      <c r="AJ92" s="72">
        <f>VLOOKUP('Physical Effects - Rationale'!BQ93,'Physical Effects - Numerical'!$A$3:$B$13,2,FALSE)</f>
        <v>0</v>
      </c>
      <c r="AK92" s="72">
        <f>VLOOKUP('Physical Effects - Rationale'!BS93,'Physical Effects - Numerical'!$A$3:$B$13,2,FALSE)</f>
        <v>0</v>
      </c>
      <c r="AL92" s="72">
        <f>VLOOKUP('Physical Effects - Rationale'!BU93,'Physical Effects - Numerical'!$A$3:$B$13,2,FALSE)</f>
        <v>0</v>
      </c>
      <c r="AM92" s="72">
        <f>VLOOKUP('Physical Effects - Rationale'!BW93,'Physical Effects - Numerical'!$A$3:$B$13,2,FALSE)</f>
        <v>0</v>
      </c>
      <c r="AN92" s="72">
        <f>VLOOKUP('Physical Effects - Rationale'!BY93,'Physical Effects - Numerical'!$A$3:$B$13,2,FALSE)</f>
        <v>0</v>
      </c>
      <c r="AO92" s="72">
        <f>VLOOKUP('Physical Effects - Rationale'!CA93,'Physical Effects - Numerical'!$A$3:$B$13,2,FALSE)</f>
        <v>0</v>
      </c>
      <c r="AP92" s="72">
        <f>VLOOKUP('Physical Effects - Rationale'!CC93,'Physical Effects - Numerical'!$A$3:$B$13,2,FALSE)</f>
        <v>0</v>
      </c>
      <c r="AQ92" s="72">
        <f>VLOOKUP('Physical Effects - Rationale'!CE93,'Physical Effects - Numerical'!$A$3:$B$13,2,FALSE)</f>
        <v>0</v>
      </c>
      <c r="AR92" s="72">
        <f>VLOOKUP('Physical Effects - Rationale'!CG93,'Physical Effects - Numerical'!$A$3:$B$13,2,FALSE)</f>
        <v>0</v>
      </c>
      <c r="AS92" s="72">
        <f>VLOOKUP('Physical Effects - Rationale'!CI93,'Physical Effects - Numerical'!$A$3:$B$13,2,FALSE)</f>
        <v>0</v>
      </c>
      <c r="AT92" s="72">
        <f>VLOOKUP('Physical Effects - Rationale'!CK93,'Physical Effects - Numerical'!$A$3:$B$13,2,FALSE)</f>
        <v>0</v>
      </c>
      <c r="AU92" s="72">
        <f>VLOOKUP('Physical Effects - Rationale'!CM93,'Physical Effects - Numerical'!$A$3:$B$13,2,FALSE)</f>
        <v>0</v>
      </c>
      <c r="AV92" s="72">
        <f>VLOOKUP('Physical Effects - Rationale'!CO93,'Physical Effects - Numerical'!$A$3:$B$13,2,FALSE)</f>
        <v>0</v>
      </c>
      <c r="AW92" s="72">
        <f>VLOOKUP('Physical Effects - Rationale'!CQ93,'Physical Effects - Numerical'!$A$3:$B$13,2,FALSE)</f>
        <v>0</v>
      </c>
      <c r="AX92" s="72">
        <f>VLOOKUP('Physical Effects - Rationale'!CS93,'Physical Effects - Numerical'!$A$3:$B$13,2,FALSE)</f>
        <v>0</v>
      </c>
      <c r="AY92" s="84">
        <f>VLOOKUP('Physical Effects - Rationale'!CU93,'Physical Effects - Numerical'!$A$3:$B$13,2,FALSE)</f>
        <v>0</v>
      </c>
    </row>
    <row r="93" spans="3:51">
      <c r="C93" s="83" t="s">
        <v>1492</v>
      </c>
      <c r="D93" s="75">
        <v>582</v>
      </c>
      <c r="E93" s="73">
        <f>VLOOKUP('Physical Effects - Rationale'!G94,'Physical Effects - Numerical'!$A$3:$B$13,2,FALSE)</f>
        <v>0</v>
      </c>
      <c r="F93" s="72">
        <f>VLOOKUP('Physical Effects - Rationale'!I94,'Physical Effects - Numerical'!$A$3:$B$13,2,FALSE)</f>
        <v>0</v>
      </c>
      <c r="G93" s="72">
        <f>VLOOKUP('Physical Effects - Rationale'!K94,'Physical Effects - Numerical'!$A$3:$B$13,2,FALSE)</f>
        <v>0</v>
      </c>
      <c r="H93" s="72">
        <f>VLOOKUP('Physical Effects - Rationale'!M94,'Physical Effects - Numerical'!$A$3:$B$13,2,FALSE)</f>
        <v>0</v>
      </c>
      <c r="I93" s="72">
        <f>VLOOKUP('Physical Effects - Rationale'!O94,'Physical Effects - Numerical'!$A$3:$B$13,2,FALSE)</f>
        <v>2</v>
      </c>
      <c r="J93" s="72">
        <f>VLOOKUP('Physical Effects - Rationale'!Q94,'Physical Effects - Numerical'!$A$3:$B$13,2,FALSE)</f>
        <v>0</v>
      </c>
      <c r="K93" s="72">
        <f>VLOOKUP('Physical Effects - Rationale'!S94,'Physical Effects - Numerical'!$A$3:$B$13,2,FALSE)</f>
        <v>0</v>
      </c>
      <c r="L93" s="72">
        <f>VLOOKUP('Physical Effects - Rationale'!U94,'Physical Effects - Numerical'!$A$3:$B$13,2,FALSE)</f>
        <v>0</v>
      </c>
      <c r="M93" s="72">
        <f>VLOOKUP('Physical Effects - Rationale'!W94,'Physical Effects - Numerical'!$A$3:$B$13,2,FALSE)</f>
        <v>0</v>
      </c>
      <c r="N93" s="72">
        <f>VLOOKUP('Physical Effects - Rationale'!Y94,'Physical Effects - Numerical'!$A$3:$B$13,2,FALSE)</f>
        <v>0</v>
      </c>
      <c r="O93" s="72">
        <f>VLOOKUP('Physical Effects - Rationale'!AA94,'Physical Effects - Numerical'!$A$3:$B$13,2,FALSE)</f>
        <v>2</v>
      </c>
      <c r="P93" s="72">
        <f>VLOOKUP('Physical Effects - Rationale'!AC94,'Physical Effects - Numerical'!$A$3:$B$13,2,FALSE)</f>
        <v>5</v>
      </c>
      <c r="Q93" s="72">
        <f>VLOOKUP('Physical Effects - Rationale'!AE94,'Physical Effects - Numerical'!$A$3:$B$13,2,FALSE)</f>
        <v>2</v>
      </c>
      <c r="R93" s="72">
        <f>VLOOKUP('Physical Effects - Rationale'!AG94,'Physical Effects - Numerical'!$A$3:$B$13,2,FALSE)</f>
        <v>1</v>
      </c>
      <c r="S93" s="72">
        <f>VLOOKUP('Physical Effects - Rationale'!AI94,'Physical Effects - Numerical'!$A$3:$B$13,2,FALSE)</f>
        <v>0</v>
      </c>
      <c r="T93" s="72">
        <f>VLOOKUP('Physical Effects - Rationale'!AK94,'Physical Effects - Numerical'!$A$3:$B$13,2,FALSE)</f>
        <v>0</v>
      </c>
      <c r="U93" s="72">
        <f>VLOOKUP('Physical Effects - Rationale'!AM94,'Physical Effects - Numerical'!$A$3:$B$13,2,FALSE)</f>
        <v>0</v>
      </c>
      <c r="V93" s="72">
        <f>VLOOKUP('Physical Effects - Rationale'!AO94,'Physical Effects - Numerical'!$A$3:$B$13,2,FALSE)</f>
        <v>2</v>
      </c>
      <c r="W93" s="72">
        <f>VLOOKUP('Physical Effects - Rationale'!AQ94,'Physical Effects - Numerical'!$A$3:$B$13,2,FALSE)</f>
        <v>0</v>
      </c>
      <c r="X93" s="72">
        <f>VLOOKUP('Physical Effects - Rationale'!AS94,'Physical Effects - Numerical'!$A$3:$B$13,2,FALSE)</f>
        <v>-1</v>
      </c>
      <c r="Y93" s="72">
        <f>VLOOKUP('Physical Effects - Rationale'!AU94,'Physical Effects - Numerical'!$A$3:$B$13,2,FALSE)</f>
        <v>0</v>
      </c>
      <c r="Z93" s="72">
        <f>VLOOKUP('Physical Effects - Rationale'!AW94,'Physical Effects - Numerical'!$A$3:$B$13,2,FALSE)</f>
        <v>0</v>
      </c>
      <c r="AA93" s="72">
        <f>VLOOKUP('Physical Effects - Rationale'!AY94,'Physical Effects - Numerical'!$A$3:$B$13,2,FALSE)</f>
        <v>0</v>
      </c>
      <c r="AB93" s="72">
        <f>VLOOKUP('Physical Effects - Rationale'!BA94,'Physical Effects - Numerical'!$A$3:$B$13,2,FALSE)</f>
        <v>0</v>
      </c>
      <c r="AC93" s="72">
        <f>VLOOKUP('Physical Effects - Rationale'!BC94,'Physical Effects - Numerical'!$A$3:$B$13,2,FALSE)</f>
        <v>0</v>
      </c>
      <c r="AD93" s="72">
        <f>VLOOKUP('Physical Effects - Rationale'!BE94,'Physical Effects - Numerical'!$A$3:$B$13,2,FALSE)</f>
        <v>0</v>
      </c>
      <c r="AE93" s="72">
        <f>VLOOKUP('Physical Effects - Rationale'!BG94,'Physical Effects - Numerical'!$A$3:$B$13,2,FALSE)</f>
        <v>-1</v>
      </c>
      <c r="AF93" s="72">
        <f>VLOOKUP('Physical Effects - Rationale'!BI94,'Physical Effects - Numerical'!$A$3:$B$13,2,FALSE)</f>
        <v>0</v>
      </c>
      <c r="AG93" s="72">
        <f>VLOOKUP('Physical Effects - Rationale'!BK94,'Physical Effects - Numerical'!$A$3:$B$13,2,FALSE)</f>
        <v>0</v>
      </c>
      <c r="AH93" s="72">
        <f>VLOOKUP('Physical Effects - Rationale'!BM94,'Physical Effects - Numerical'!$A$3:$B$13,2,FALSE)</f>
        <v>0</v>
      </c>
      <c r="AI93" s="72">
        <f>VLOOKUP('Physical Effects - Rationale'!BO94,'Physical Effects - Numerical'!$A$3:$B$13,2,FALSE)</f>
        <v>0</v>
      </c>
      <c r="AJ93" s="72">
        <f>VLOOKUP('Physical Effects - Rationale'!BQ94,'Physical Effects - Numerical'!$A$3:$B$13,2,FALSE)</f>
        <v>0</v>
      </c>
      <c r="AK93" s="72">
        <f>VLOOKUP('Physical Effects - Rationale'!BS94,'Physical Effects - Numerical'!$A$3:$B$13,2,FALSE)</f>
        <v>0</v>
      </c>
      <c r="AL93" s="72">
        <f>VLOOKUP('Physical Effects - Rationale'!BU94,'Physical Effects - Numerical'!$A$3:$B$13,2,FALSE)</f>
        <v>0</v>
      </c>
      <c r="AM93" s="72">
        <f>VLOOKUP('Physical Effects - Rationale'!BW94,'Physical Effects - Numerical'!$A$3:$B$13,2,FALSE)</f>
        <v>0</v>
      </c>
      <c r="AN93" s="72">
        <f>VLOOKUP('Physical Effects - Rationale'!BY94,'Physical Effects - Numerical'!$A$3:$B$13,2,FALSE)</f>
        <v>0</v>
      </c>
      <c r="AO93" s="72">
        <f>VLOOKUP('Physical Effects - Rationale'!CA94,'Physical Effects - Numerical'!$A$3:$B$13,2,FALSE)</f>
        <v>0</v>
      </c>
      <c r="AP93" s="72">
        <f>VLOOKUP('Physical Effects - Rationale'!CC94,'Physical Effects - Numerical'!$A$3:$B$13,2,FALSE)</f>
        <v>0</v>
      </c>
      <c r="AQ93" s="72">
        <f>VLOOKUP('Physical Effects - Rationale'!CE94,'Physical Effects - Numerical'!$A$3:$B$13,2,FALSE)</f>
        <v>0</v>
      </c>
      <c r="AR93" s="72">
        <f>VLOOKUP('Physical Effects - Rationale'!CG94,'Physical Effects - Numerical'!$A$3:$B$13,2,FALSE)</f>
        <v>0</v>
      </c>
      <c r="AS93" s="72">
        <f>VLOOKUP('Physical Effects - Rationale'!CI94,'Physical Effects - Numerical'!$A$3:$B$13,2,FALSE)</f>
        <v>0</v>
      </c>
      <c r="AT93" s="72">
        <f>VLOOKUP('Physical Effects - Rationale'!CK94,'Physical Effects - Numerical'!$A$3:$B$13,2,FALSE)</f>
        <v>0</v>
      </c>
      <c r="AU93" s="72">
        <f>VLOOKUP('Physical Effects - Rationale'!CM94,'Physical Effects - Numerical'!$A$3:$B$13,2,FALSE)</f>
        <v>0</v>
      </c>
      <c r="AV93" s="72">
        <f>VLOOKUP('Physical Effects - Rationale'!CO94,'Physical Effects - Numerical'!$A$3:$B$13,2,FALSE)</f>
        <v>0</v>
      </c>
      <c r="AW93" s="72">
        <f>VLOOKUP('Physical Effects - Rationale'!CQ94,'Physical Effects - Numerical'!$A$3:$B$13,2,FALSE)</f>
        <v>0</v>
      </c>
      <c r="AX93" s="72">
        <f>VLOOKUP('Physical Effects - Rationale'!CS94,'Physical Effects - Numerical'!$A$3:$B$13,2,FALSE)</f>
        <v>0</v>
      </c>
      <c r="AY93" s="84">
        <f>VLOOKUP('Physical Effects - Rationale'!CU94,'Physical Effects - Numerical'!$A$3:$B$13,2,FALSE)</f>
        <v>0</v>
      </c>
    </row>
    <row r="94" spans="3:51">
      <c r="C94" s="83" t="s">
        <v>1507</v>
      </c>
      <c r="D94" s="75">
        <v>512</v>
      </c>
      <c r="E94" s="73">
        <f>VLOOKUP('Physical Effects - Rationale'!G95,'Physical Effects - Numerical'!$A$3:$B$13,2,FALSE)</f>
        <v>4</v>
      </c>
      <c r="F94" s="72">
        <f>VLOOKUP('Physical Effects - Rationale'!I95,'Physical Effects - Numerical'!$A$3:$B$13,2,FALSE)</f>
        <v>4</v>
      </c>
      <c r="G94" s="72">
        <f>VLOOKUP('Physical Effects - Rationale'!K95,'Physical Effects - Numerical'!$A$3:$B$13,2,FALSE)</f>
        <v>3</v>
      </c>
      <c r="H94" s="72">
        <f>VLOOKUP('Physical Effects - Rationale'!M95,'Physical Effects - Numerical'!$A$3:$B$13,2,FALSE)</f>
        <v>1</v>
      </c>
      <c r="I94" s="72">
        <f>VLOOKUP('Physical Effects - Rationale'!O95,'Physical Effects - Numerical'!$A$3:$B$13,2,FALSE)</f>
        <v>0</v>
      </c>
      <c r="J94" s="72">
        <f>VLOOKUP('Physical Effects - Rationale'!Q95,'Physical Effects - Numerical'!$A$3:$B$13,2,FALSE)</f>
        <v>0</v>
      </c>
      <c r="K94" s="72">
        <f>VLOOKUP('Physical Effects - Rationale'!S95,'Physical Effects - Numerical'!$A$3:$B$13,2,FALSE)</f>
        <v>2</v>
      </c>
      <c r="L94" s="72">
        <f>VLOOKUP('Physical Effects - Rationale'!U95,'Physical Effects - Numerical'!$A$3:$B$13,2,FALSE)</f>
        <v>4</v>
      </c>
      <c r="M94" s="72">
        <f>VLOOKUP('Physical Effects - Rationale'!W95,'Physical Effects - Numerical'!$A$3:$B$13,2,FALSE)</f>
        <v>0</v>
      </c>
      <c r="N94" s="72">
        <f>VLOOKUP('Physical Effects - Rationale'!Y95,'Physical Effects - Numerical'!$A$3:$B$13,2,FALSE)</f>
        <v>4</v>
      </c>
      <c r="O94" s="72">
        <f>VLOOKUP('Physical Effects - Rationale'!AA95,'Physical Effects - Numerical'!$A$3:$B$13,2,FALSE)</f>
        <v>4</v>
      </c>
      <c r="P94" s="72">
        <f>VLOOKUP('Physical Effects - Rationale'!AC95,'Physical Effects - Numerical'!$A$3:$B$13,2,FALSE)</f>
        <v>1</v>
      </c>
      <c r="Q94" s="72">
        <f>VLOOKUP('Physical Effects - Rationale'!AE95,'Physical Effects - Numerical'!$A$3:$B$13,2,FALSE)</f>
        <v>0</v>
      </c>
      <c r="R94" s="72">
        <f>VLOOKUP('Physical Effects - Rationale'!AG95,'Physical Effects - Numerical'!$A$3:$B$13,2,FALSE)</f>
        <v>0</v>
      </c>
      <c r="S94" s="72">
        <f>VLOOKUP('Physical Effects - Rationale'!AI95,'Physical Effects - Numerical'!$A$3:$B$13,2,FALSE)</f>
        <v>0</v>
      </c>
      <c r="T94" s="72">
        <f>VLOOKUP('Physical Effects - Rationale'!AK95,'Physical Effects - Numerical'!$A$3:$B$13,2,FALSE)</f>
        <v>0</v>
      </c>
      <c r="U94" s="72">
        <f>VLOOKUP('Physical Effects - Rationale'!AM95,'Physical Effects - Numerical'!$A$3:$B$13,2,FALSE)</f>
        <v>3</v>
      </c>
      <c r="V94" s="72">
        <f>VLOOKUP('Physical Effects - Rationale'!AO95,'Physical Effects - Numerical'!$A$3:$B$13,2,FALSE)</f>
        <v>3</v>
      </c>
      <c r="W94" s="72">
        <f>VLOOKUP('Physical Effects - Rationale'!AQ95,'Physical Effects - Numerical'!$A$3:$B$13,2,FALSE)</f>
        <v>0</v>
      </c>
      <c r="X94" s="72">
        <f>VLOOKUP('Physical Effects - Rationale'!AS95,'Physical Effects - Numerical'!$A$3:$B$13,2,FALSE)</f>
        <v>1</v>
      </c>
      <c r="Y94" s="72">
        <f>VLOOKUP('Physical Effects - Rationale'!AU95,'Physical Effects - Numerical'!$A$3:$B$13,2,FALSE)</f>
        <v>0</v>
      </c>
      <c r="Z94" s="72">
        <f>VLOOKUP('Physical Effects - Rationale'!AW95,'Physical Effects - Numerical'!$A$3:$B$13,2,FALSE)</f>
        <v>1</v>
      </c>
      <c r="AA94" s="72">
        <f>VLOOKUP('Physical Effects - Rationale'!AY95,'Physical Effects - Numerical'!$A$3:$B$13,2,FALSE)</f>
        <v>0</v>
      </c>
      <c r="AB94" s="72">
        <f>VLOOKUP('Physical Effects - Rationale'!BA95,'Physical Effects - Numerical'!$A$3:$B$13,2,FALSE)</f>
        <v>1</v>
      </c>
      <c r="AC94" s="72">
        <f>VLOOKUP('Physical Effects - Rationale'!BC95,'Physical Effects - Numerical'!$A$3:$B$13,2,FALSE)</f>
        <v>1</v>
      </c>
      <c r="AD94" s="72">
        <f>VLOOKUP('Physical Effects - Rationale'!BE95,'Physical Effects - Numerical'!$A$3:$B$13,2,FALSE)</f>
        <v>0</v>
      </c>
      <c r="AE94" s="72">
        <f>VLOOKUP('Physical Effects - Rationale'!BG95,'Physical Effects - Numerical'!$A$3:$B$13,2,FALSE)</f>
        <v>1</v>
      </c>
      <c r="AF94" s="72">
        <f>VLOOKUP('Physical Effects - Rationale'!BI95,'Physical Effects - Numerical'!$A$3:$B$13,2,FALSE)</f>
        <v>0</v>
      </c>
      <c r="AG94" s="72">
        <f>VLOOKUP('Physical Effects - Rationale'!BK95,'Physical Effects - Numerical'!$A$3:$B$13,2,FALSE)</f>
        <v>0</v>
      </c>
      <c r="AH94" s="72">
        <f>VLOOKUP('Physical Effects - Rationale'!BM95,'Physical Effects - Numerical'!$A$3:$B$13,2,FALSE)</f>
        <v>0</v>
      </c>
      <c r="AI94" s="72">
        <f>VLOOKUP('Physical Effects - Rationale'!BO95,'Physical Effects - Numerical'!$A$3:$B$13,2,FALSE)</f>
        <v>0</v>
      </c>
      <c r="AJ94" s="72">
        <f>VLOOKUP('Physical Effects - Rationale'!BQ95,'Physical Effects - Numerical'!$A$3:$B$13,2,FALSE)</f>
        <v>3</v>
      </c>
      <c r="AK94" s="72">
        <f>VLOOKUP('Physical Effects - Rationale'!BS95,'Physical Effects - Numerical'!$A$3:$B$13,2,FALSE)</f>
        <v>4</v>
      </c>
      <c r="AL94" s="72">
        <f>VLOOKUP('Physical Effects - Rationale'!BU95,'Physical Effects - Numerical'!$A$3:$B$13,2,FALSE)</f>
        <v>0</v>
      </c>
      <c r="AM94" s="72">
        <f>VLOOKUP('Physical Effects - Rationale'!BW95,'Physical Effects - Numerical'!$A$3:$B$13,2,FALSE)</f>
        <v>0</v>
      </c>
      <c r="AN94" s="72">
        <f>VLOOKUP('Physical Effects - Rationale'!BY95,'Physical Effects - Numerical'!$A$3:$B$13,2,FALSE)</f>
        <v>0</v>
      </c>
      <c r="AO94" s="72">
        <f>VLOOKUP('Physical Effects - Rationale'!CA95,'Physical Effects - Numerical'!$A$3:$B$13,2,FALSE)</f>
        <v>0</v>
      </c>
      <c r="AP94" s="72">
        <f>VLOOKUP('Physical Effects - Rationale'!CC95,'Physical Effects - Numerical'!$A$3:$B$13,2,FALSE)</f>
        <v>4</v>
      </c>
      <c r="AQ94" s="72">
        <f>VLOOKUP('Physical Effects - Rationale'!CE95,'Physical Effects - Numerical'!$A$3:$B$13,2,FALSE)</f>
        <v>4</v>
      </c>
      <c r="AR94" s="72">
        <f>VLOOKUP('Physical Effects - Rationale'!CG95,'Physical Effects - Numerical'!$A$3:$B$13,2,FALSE)</f>
        <v>0</v>
      </c>
      <c r="AS94" s="72">
        <f>VLOOKUP('Physical Effects - Rationale'!CI95,'Physical Effects - Numerical'!$A$3:$B$13,2,FALSE)</f>
        <v>5</v>
      </c>
      <c r="AT94" s="72">
        <f>VLOOKUP('Physical Effects - Rationale'!CK95,'Physical Effects - Numerical'!$A$3:$B$13,2,FALSE)</f>
        <v>0</v>
      </c>
      <c r="AU94" s="72">
        <f>VLOOKUP('Physical Effects - Rationale'!CM95,'Physical Effects - Numerical'!$A$3:$B$13,2,FALSE)</f>
        <v>0</v>
      </c>
      <c r="AV94" s="72">
        <f>VLOOKUP('Physical Effects - Rationale'!CO95,'Physical Effects - Numerical'!$A$3:$B$13,2,FALSE)</f>
        <v>4</v>
      </c>
      <c r="AW94" s="72">
        <f>VLOOKUP('Physical Effects - Rationale'!CQ95,'Physical Effects - Numerical'!$A$3:$B$13,2,FALSE)</f>
        <v>0</v>
      </c>
      <c r="AX94" s="72">
        <f>VLOOKUP('Physical Effects - Rationale'!CS95,'Physical Effects - Numerical'!$A$3:$B$13,2,FALSE)</f>
        <v>0</v>
      </c>
      <c r="AY94" s="84">
        <f>VLOOKUP('Physical Effects - Rationale'!CU95,'Physical Effects - Numerical'!$A$3:$B$13,2,FALSE)</f>
        <v>0</v>
      </c>
    </row>
    <row r="95" spans="3:51">
      <c r="C95" s="83" t="s">
        <v>1527</v>
      </c>
      <c r="D95" s="75">
        <v>595</v>
      </c>
      <c r="E95" s="73">
        <f>VLOOKUP('Physical Effects - Rationale'!G96,'Physical Effects - Numerical'!$A$3:$B$13,2,FALSE)</f>
        <v>2</v>
      </c>
      <c r="F95" s="72">
        <f>VLOOKUP('Physical Effects - Rationale'!I96,'Physical Effects - Numerical'!$A$3:$B$13,2,FALSE)</f>
        <v>2</v>
      </c>
      <c r="G95" s="72">
        <f>VLOOKUP('Physical Effects - Rationale'!K96,'Physical Effects - Numerical'!$A$3:$B$13,2,FALSE)</f>
        <v>2</v>
      </c>
      <c r="H95" s="72">
        <f>VLOOKUP('Physical Effects - Rationale'!M96,'Physical Effects - Numerical'!$A$3:$B$13,2,FALSE)</f>
        <v>2</v>
      </c>
      <c r="I95" s="72">
        <f>VLOOKUP('Physical Effects - Rationale'!O96,'Physical Effects - Numerical'!$A$3:$B$13,2,FALSE)</f>
        <v>0</v>
      </c>
      <c r="J95" s="72">
        <f>VLOOKUP('Physical Effects - Rationale'!Q96,'Physical Effects - Numerical'!$A$3:$B$13,2,FALSE)</f>
        <v>0</v>
      </c>
      <c r="K95" s="72">
        <f>VLOOKUP('Physical Effects - Rationale'!S96,'Physical Effects - Numerical'!$A$3:$B$13,2,FALSE)</f>
        <v>2</v>
      </c>
      <c r="L95" s="72">
        <f>VLOOKUP('Physical Effects - Rationale'!U96,'Physical Effects - Numerical'!$A$3:$B$13,2,FALSE)</f>
        <v>2</v>
      </c>
      <c r="M95" s="72">
        <f>VLOOKUP('Physical Effects - Rationale'!W96,'Physical Effects - Numerical'!$A$3:$B$13,2,FALSE)</f>
        <v>0</v>
      </c>
      <c r="N95" s="72">
        <f>VLOOKUP('Physical Effects - Rationale'!Y96,'Physical Effects - Numerical'!$A$3:$B$13,2,FALSE)</f>
        <v>2</v>
      </c>
      <c r="O95" s="72">
        <f>VLOOKUP('Physical Effects - Rationale'!AA96,'Physical Effects - Numerical'!$A$3:$B$13,2,FALSE)</f>
        <v>0</v>
      </c>
      <c r="P95" s="72">
        <f>VLOOKUP('Physical Effects - Rationale'!AC96,'Physical Effects - Numerical'!$A$3:$B$13,2,FALSE)</f>
        <v>0</v>
      </c>
      <c r="Q95" s="72">
        <f>VLOOKUP('Physical Effects - Rationale'!AE96,'Physical Effects - Numerical'!$A$3:$B$13,2,FALSE)</f>
        <v>0</v>
      </c>
      <c r="R95" s="72">
        <f>VLOOKUP('Physical Effects - Rationale'!AG96,'Physical Effects - Numerical'!$A$3:$B$13,2,FALSE)</f>
        <v>0</v>
      </c>
      <c r="S95" s="72">
        <f>VLOOKUP('Physical Effects - Rationale'!AI96,'Physical Effects - Numerical'!$A$3:$B$13,2,FALSE)</f>
        <v>0</v>
      </c>
      <c r="T95" s="72">
        <f>VLOOKUP('Physical Effects - Rationale'!AK96,'Physical Effects - Numerical'!$A$3:$B$13,2,FALSE)</f>
        <v>0</v>
      </c>
      <c r="U95" s="72">
        <f>VLOOKUP('Physical Effects - Rationale'!AM96,'Physical Effects - Numerical'!$A$3:$B$13,2,FALSE)</f>
        <v>0</v>
      </c>
      <c r="V95" s="72">
        <f>VLOOKUP('Physical Effects - Rationale'!AO96,'Physical Effects - Numerical'!$A$3:$B$13,2,FALSE)</f>
        <v>0</v>
      </c>
      <c r="W95" s="72">
        <f>VLOOKUP('Physical Effects - Rationale'!AQ96,'Physical Effects - Numerical'!$A$3:$B$13,2,FALSE)</f>
        <v>0</v>
      </c>
      <c r="X95" s="72">
        <f>VLOOKUP('Physical Effects - Rationale'!AS96,'Physical Effects - Numerical'!$A$3:$B$13,2,FALSE)</f>
        <v>0</v>
      </c>
      <c r="Y95" s="72">
        <f>VLOOKUP('Physical Effects - Rationale'!AU96,'Physical Effects - Numerical'!$A$3:$B$13,2,FALSE)</f>
        <v>0</v>
      </c>
      <c r="Z95" s="72">
        <f>VLOOKUP('Physical Effects - Rationale'!AW96,'Physical Effects - Numerical'!$A$3:$B$13,2,FALSE)</f>
        <v>0</v>
      </c>
      <c r="AA95" s="72">
        <f>VLOOKUP('Physical Effects - Rationale'!AY96,'Physical Effects - Numerical'!$A$3:$B$13,2,FALSE)</f>
        <v>0</v>
      </c>
      <c r="AB95" s="72">
        <f>VLOOKUP('Physical Effects - Rationale'!BA96,'Physical Effects - Numerical'!$A$3:$B$13,2,FALSE)</f>
        <v>2</v>
      </c>
      <c r="AC95" s="72">
        <f>VLOOKUP('Physical Effects - Rationale'!BC96,'Physical Effects - Numerical'!$A$3:$B$13,2,FALSE)</f>
        <v>5</v>
      </c>
      <c r="AD95" s="72">
        <f>VLOOKUP('Physical Effects - Rationale'!BE96,'Physical Effects - Numerical'!$A$3:$B$13,2,FALSE)</f>
        <v>5</v>
      </c>
      <c r="AE95" s="72">
        <f>VLOOKUP('Physical Effects - Rationale'!BG96,'Physical Effects - Numerical'!$A$3:$B$13,2,FALSE)</f>
        <v>0</v>
      </c>
      <c r="AF95" s="72">
        <f>VLOOKUP('Physical Effects - Rationale'!BI96,'Physical Effects - Numerical'!$A$3:$B$13,2,FALSE)</f>
        <v>0</v>
      </c>
      <c r="AG95" s="72">
        <f>VLOOKUP('Physical Effects - Rationale'!BK96,'Physical Effects - Numerical'!$A$3:$B$13,2,FALSE)</f>
        <v>0</v>
      </c>
      <c r="AH95" s="72">
        <f>VLOOKUP('Physical Effects - Rationale'!BM96,'Physical Effects - Numerical'!$A$3:$B$13,2,FALSE)</f>
        <v>0</v>
      </c>
      <c r="AI95" s="72">
        <f>VLOOKUP('Physical Effects - Rationale'!BO96,'Physical Effects - Numerical'!$A$3:$B$13,2,FALSE)</f>
        <v>0</v>
      </c>
      <c r="AJ95" s="72">
        <f>VLOOKUP('Physical Effects - Rationale'!BQ96,'Physical Effects - Numerical'!$A$3:$B$13,2,FALSE)</f>
        <v>2</v>
      </c>
      <c r="AK95" s="72">
        <f>VLOOKUP('Physical Effects - Rationale'!BS96,'Physical Effects - Numerical'!$A$3:$B$13,2,FALSE)</f>
        <v>0</v>
      </c>
      <c r="AL95" s="72">
        <f>VLOOKUP('Physical Effects - Rationale'!BU96,'Physical Effects - Numerical'!$A$3:$B$13,2,FALSE)</f>
        <v>2</v>
      </c>
      <c r="AM95" s="72">
        <f>VLOOKUP('Physical Effects - Rationale'!BW96,'Physical Effects - Numerical'!$A$3:$B$13,2,FALSE)</f>
        <v>1</v>
      </c>
      <c r="AN95" s="72">
        <f>VLOOKUP('Physical Effects - Rationale'!BY96,'Physical Effects - Numerical'!$A$3:$B$13,2,FALSE)</f>
        <v>0</v>
      </c>
      <c r="AO95" s="72">
        <f>VLOOKUP('Physical Effects - Rationale'!CA96,'Physical Effects - Numerical'!$A$3:$B$13,2,FALSE)</f>
        <v>4</v>
      </c>
      <c r="AP95" s="72">
        <f>VLOOKUP('Physical Effects - Rationale'!CC96,'Physical Effects - Numerical'!$A$3:$B$13,2,FALSE)</f>
        <v>0</v>
      </c>
      <c r="AQ95" s="72">
        <f>VLOOKUP('Physical Effects - Rationale'!CE96,'Physical Effects - Numerical'!$A$3:$B$13,2,FALSE)</f>
        <v>0</v>
      </c>
      <c r="AR95" s="72">
        <f>VLOOKUP('Physical Effects - Rationale'!CG96,'Physical Effects - Numerical'!$A$3:$B$13,2,FALSE)</f>
        <v>0</v>
      </c>
      <c r="AS95" s="72">
        <f>VLOOKUP('Physical Effects - Rationale'!CI96,'Physical Effects - Numerical'!$A$3:$B$13,2,FALSE)</f>
        <v>0</v>
      </c>
      <c r="AT95" s="72">
        <f>VLOOKUP('Physical Effects - Rationale'!CK96,'Physical Effects - Numerical'!$A$3:$B$13,2,FALSE)</f>
        <v>0</v>
      </c>
      <c r="AU95" s="72">
        <f>VLOOKUP('Physical Effects - Rationale'!CM96,'Physical Effects - Numerical'!$A$3:$B$13,2,FALSE)</f>
        <v>2</v>
      </c>
      <c r="AV95" s="72">
        <f>VLOOKUP('Physical Effects - Rationale'!CO96,'Physical Effects - Numerical'!$A$3:$B$13,2,FALSE)</f>
        <v>4</v>
      </c>
      <c r="AW95" s="72">
        <f>VLOOKUP('Physical Effects - Rationale'!CQ96,'Physical Effects - Numerical'!$A$3:$B$13,2,FALSE)</f>
        <v>2</v>
      </c>
      <c r="AX95" s="72">
        <f>VLOOKUP('Physical Effects - Rationale'!CS96,'Physical Effects - Numerical'!$A$3:$B$13,2,FALSE)</f>
        <v>0</v>
      </c>
      <c r="AY95" s="84">
        <f>VLOOKUP('Physical Effects - Rationale'!CU96,'Physical Effects - Numerical'!$A$3:$B$13,2,FALSE)</f>
        <v>1</v>
      </c>
    </row>
    <row r="96" spans="3:51">
      <c r="C96" s="83" t="s">
        <v>1545</v>
      </c>
      <c r="D96" s="75">
        <v>378</v>
      </c>
      <c r="E96" s="73">
        <f>VLOOKUP('Physical Effects - Rationale'!G97,'Physical Effects - Numerical'!$A$3:$B$13,2,FALSE)</f>
        <v>0</v>
      </c>
      <c r="F96" s="72">
        <f>VLOOKUP('Physical Effects - Rationale'!I97,'Physical Effects - Numerical'!$A$3:$B$13,2,FALSE)</f>
        <v>0</v>
      </c>
      <c r="G96" s="72">
        <f>VLOOKUP('Physical Effects - Rationale'!K97,'Physical Effects - Numerical'!$A$3:$B$13,2,FALSE)</f>
        <v>0</v>
      </c>
      <c r="H96" s="72">
        <f>VLOOKUP('Physical Effects - Rationale'!M97,'Physical Effects - Numerical'!$A$3:$B$13,2,FALSE)</f>
        <v>2</v>
      </c>
      <c r="I96" s="72">
        <f>VLOOKUP('Physical Effects - Rationale'!O97,'Physical Effects - Numerical'!$A$3:$B$13,2,FALSE)</f>
        <v>1</v>
      </c>
      <c r="J96" s="72">
        <f>VLOOKUP('Physical Effects - Rationale'!Q97,'Physical Effects - Numerical'!$A$3:$B$13,2,FALSE)</f>
        <v>0</v>
      </c>
      <c r="K96" s="72">
        <f>VLOOKUP('Physical Effects - Rationale'!S97,'Physical Effects - Numerical'!$A$3:$B$13,2,FALSE)</f>
        <v>0</v>
      </c>
      <c r="L96" s="72">
        <f>VLOOKUP('Physical Effects - Rationale'!U97,'Physical Effects - Numerical'!$A$3:$B$13,2,FALSE)</f>
        <v>0</v>
      </c>
      <c r="M96" s="72">
        <f>VLOOKUP('Physical Effects - Rationale'!W97,'Physical Effects - Numerical'!$A$3:$B$13,2,FALSE)</f>
        <v>-1</v>
      </c>
      <c r="N96" s="72">
        <f>VLOOKUP('Physical Effects - Rationale'!Y97,'Physical Effects - Numerical'!$A$3:$B$13,2,FALSE)</f>
        <v>0</v>
      </c>
      <c r="O96" s="72">
        <f>VLOOKUP('Physical Effects - Rationale'!AA97,'Physical Effects - Numerical'!$A$3:$B$13,2,FALSE)</f>
        <v>0</v>
      </c>
      <c r="P96" s="72">
        <f>VLOOKUP('Physical Effects - Rationale'!AC97,'Physical Effects - Numerical'!$A$3:$B$13,2,FALSE)</f>
        <v>2</v>
      </c>
      <c r="Q96" s="72">
        <f>VLOOKUP('Physical Effects - Rationale'!AE97,'Physical Effects - Numerical'!$A$3:$B$13,2,FALSE)</f>
        <v>-1</v>
      </c>
      <c r="R96" s="72">
        <f>VLOOKUP('Physical Effects - Rationale'!AG97,'Physical Effects - Numerical'!$A$3:$B$13,2,FALSE)</f>
        <v>-2</v>
      </c>
      <c r="S96" s="72">
        <f>VLOOKUP('Physical Effects - Rationale'!AI97,'Physical Effects - Numerical'!$A$3:$B$13,2,FALSE)</f>
        <v>0</v>
      </c>
      <c r="T96" s="72">
        <f>VLOOKUP('Physical Effects - Rationale'!AK97,'Physical Effects - Numerical'!$A$3:$B$13,2,FALSE)</f>
        <v>2</v>
      </c>
      <c r="U96" s="72">
        <f>VLOOKUP('Physical Effects - Rationale'!AM97,'Physical Effects - Numerical'!$A$3:$B$13,2,FALSE)</f>
        <v>2</v>
      </c>
      <c r="V96" s="72">
        <f>VLOOKUP('Physical Effects - Rationale'!AO97,'Physical Effects - Numerical'!$A$3:$B$13,2,FALSE)</f>
        <v>1</v>
      </c>
      <c r="W96" s="72">
        <f>VLOOKUP('Physical Effects - Rationale'!AQ97,'Physical Effects - Numerical'!$A$3:$B$13,2,FALSE)</f>
        <v>2</v>
      </c>
      <c r="X96" s="72">
        <f>VLOOKUP('Physical Effects - Rationale'!AS97,'Physical Effects - Numerical'!$A$3:$B$13,2,FALSE)</f>
        <v>2</v>
      </c>
      <c r="Y96" s="72">
        <f>VLOOKUP('Physical Effects - Rationale'!AU97,'Physical Effects - Numerical'!$A$3:$B$13,2,FALSE)</f>
        <v>-1</v>
      </c>
      <c r="Z96" s="72">
        <f>VLOOKUP('Physical Effects - Rationale'!AW97,'Physical Effects - Numerical'!$A$3:$B$13,2,FALSE)</f>
        <v>-1</v>
      </c>
      <c r="AA96" s="72">
        <f>VLOOKUP('Physical Effects - Rationale'!AY97,'Physical Effects - Numerical'!$A$3:$B$13,2,FALSE)</f>
        <v>0</v>
      </c>
      <c r="AB96" s="72">
        <f>VLOOKUP('Physical Effects - Rationale'!BA97,'Physical Effects - Numerical'!$A$3:$B$13,2,FALSE)</f>
        <v>2</v>
      </c>
      <c r="AC96" s="72">
        <f>VLOOKUP('Physical Effects - Rationale'!BC97,'Physical Effects - Numerical'!$A$3:$B$13,2,FALSE)</f>
        <v>0</v>
      </c>
      <c r="AD96" s="72">
        <f>VLOOKUP('Physical Effects - Rationale'!BE97,'Physical Effects - Numerical'!$A$3:$B$13,2,FALSE)</f>
        <v>0</v>
      </c>
      <c r="AE96" s="72">
        <f>VLOOKUP('Physical Effects - Rationale'!BG97,'Physical Effects - Numerical'!$A$3:$B$13,2,FALSE)</f>
        <v>0</v>
      </c>
      <c r="AF96" s="72">
        <f>VLOOKUP('Physical Effects - Rationale'!BI97,'Physical Effects - Numerical'!$A$3:$B$13,2,FALSE)</f>
        <v>0</v>
      </c>
      <c r="AG96" s="72">
        <f>VLOOKUP('Physical Effects - Rationale'!BK97,'Physical Effects - Numerical'!$A$3:$B$13,2,FALSE)</f>
        <v>0</v>
      </c>
      <c r="AH96" s="72">
        <f>VLOOKUP('Physical Effects - Rationale'!BM97,'Physical Effects - Numerical'!$A$3:$B$13,2,FALSE)</f>
        <v>0</v>
      </c>
      <c r="AI96" s="72">
        <f>VLOOKUP('Physical Effects - Rationale'!BO97,'Physical Effects - Numerical'!$A$3:$B$13,2,FALSE)</f>
        <v>-1</v>
      </c>
      <c r="AJ96" s="72">
        <f>VLOOKUP('Physical Effects - Rationale'!BQ97,'Physical Effects - Numerical'!$A$3:$B$13,2,FALSE)</f>
        <v>0</v>
      </c>
      <c r="AK96" s="72">
        <f>VLOOKUP('Physical Effects - Rationale'!BS97,'Physical Effects - Numerical'!$A$3:$B$13,2,FALSE)</f>
        <v>0</v>
      </c>
      <c r="AL96" s="72">
        <f>VLOOKUP('Physical Effects - Rationale'!BU97,'Physical Effects - Numerical'!$A$3:$B$13,2,FALSE)</f>
        <v>0</v>
      </c>
      <c r="AM96" s="72">
        <f>VLOOKUP('Physical Effects - Rationale'!BW97,'Physical Effects - Numerical'!$A$3:$B$13,2,FALSE)</f>
        <v>0</v>
      </c>
      <c r="AN96" s="72">
        <f>VLOOKUP('Physical Effects - Rationale'!BY97,'Physical Effects - Numerical'!$A$3:$B$13,2,FALSE)</f>
        <v>0</v>
      </c>
      <c r="AO96" s="72">
        <f>VLOOKUP('Physical Effects - Rationale'!CA97,'Physical Effects - Numerical'!$A$3:$B$13,2,FALSE)</f>
        <v>1</v>
      </c>
      <c r="AP96" s="72">
        <f>VLOOKUP('Physical Effects - Rationale'!CC97,'Physical Effects - Numerical'!$A$3:$B$13,2,FALSE)</f>
        <v>2</v>
      </c>
      <c r="AQ96" s="72">
        <f>VLOOKUP('Physical Effects - Rationale'!CE97,'Physical Effects - Numerical'!$A$3:$B$13,2,FALSE)</f>
        <v>1</v>
      </c>
      <c r="AR96" s="72">
        <f>VLOOKUP('Physical Effects - Rationale'!CG97,'Physical Effects - Numerical'!$A$3:$B$13,2,FALSE)</f>
        <v>0</v>
      </c>
      <c r="AS96" s="72">
        <f>VLOOKUP('Physical Effects - Rationale'!CI97,'Physical Effects - Numerical'!$A$3:$B$13,2,FALSE)</f>
        <v>0</v>
      </c>
      <c r="AT96" s="72">
        <f>VLOOKUP('Physical Effects - Rationale'!CK97,'Physical Effects - Numerical'!$A$3:$B$13,2,FALSE)</f>
        <v>0</v>
      </c>
      <c r="AU96" s="72">
        <f>VLOOKUP('Physical Effects - Rationale'!CM97,'Physical Effects - Numerical'!$A$3:$B$13,2,FALSE)</f>
        <v>5</v>
      </c>
      <c r="AV96" s="72">
        <f>VLOOKUP('Physical Effects - Rationale'!CO97,'Physical Effects - Numerical'!$A$3:$B$13,2,FALSE)</f>
        <v>4</v>
      </c>
      <c r="AW96" s="72">
        <f>VLOOKUP('Physical Effects - Rationale'!CQ97,'Physical Effects - Numerical'!$A$3:$B$13,2,FALSE)</f>
        <v>5</v>
      </c>
      <c r="AX96" s="72">
        <f>VLOOKUP('Physical Effects - Rationale'!CS97,'Physical Effects - Numerical'!$A$3:$B$13,2,FALSE)</f>
        <v>0</v>
      </c>
      <c r="AY96" s="84">
        <f>VLOOKUP('Physical Effects - Rationale'!CU97,'Physical Effects - Numerical'!$A$3:$B$13,2,FALSE)</f>
        <v>0</v>
      </c>
    </row>
    <row r="97" spans="3:51" ht="26">
      <c r="C97" s="83" t="s">
        <v>1554</v>
      </c>
      <c r="D97" s="75">
        <v>521</v>
      </c>
      <c r="E97" s="73">
        <f>VLOOKUP('Physical Effects - Rationale'!G98,'Physical Effects - Numerical'!$A$3:$B$13,2,FALSE)</f>
        <v>0</v>
      </c>
      <c r="F97" s="72">
        <f>VLOOKUP('Physical Effects - Rationale'!I98,'Physical Effects - Numerical'!$A$3:$B$13,2,FALSE)</f>
        <v>0</v>
      </c>
      <c r="G97" s="72">
        <f>VLOOKUP('Physical Effects - Rationale'!K98,'Physical Effects - Numerical'!$A$3:$B$13,2,FALSE)</f>
        <v>0</v>
      </c>
      <c r="H97" s="72">
        <f>VLOOKUP('Physical Effects - Rationale'!M98,'Physical Effects - Numerical'!$A$3:$B$13,2,FALSE)</f>
        <v>0</v>
      </c>
      <c r="I97" s="72">
        <f>VLOOKUP('Physical Effects - Rationale'!O98,'Physical Effects - Numerical'!$A$3:$B$13,2,FALSE)</f>
        <v>0</v>
      </c>
      <c r="J97" s="72">
        <f>VLOOKUP('Physical Effects - Rationale'!Q98,'Physical Effects - Numerical'!$A$3:$B$13,2,FALSE)</f>
        <v>0</v>
      </c>
      <c r="K97" s="72">
        <f>VLOOKUP('Physical Effects - Rationale'!S98,'Physical Effects - Numerical'!$A$3:$B$13,2,FALSE)</f>
        <v>0</v>
      </c>
      <c r="L97" s="72">
        <f>VLOOKUP('Physical Effects - Rationale'!U98,'Physical Effects - Numerical'!$A$3:$B$13,2,FALSE)</f>
        <v>0</v>
      </c>
      <c r="M97" s="72">
        <f>VLOOKUP('Physical Effects - Rationale'!W98,'Physical Effects - Numerical'!$A$3:$B$13,2,FALSE)</f>
        <v>1</v>
      </c>
      <c r="N97" s="72">
        <f>VLOOKUP('Physical Effects - Rationale'!Y98,'Physical Effects - Numerical'!$A$3:$B$13,2,FALSE)</f>
        <v>0</v>
      </c>
      <c r="O97" s="72">
        <f>VLOOKUP('Physical Effects - Rationale'!AA98,'Physical Effects - Numerical'!$A$3:$B$13,2,FALSE)</f>
        <v>0</v>
      </c>
      <c r="P97" s="72">
        <f>VLOOKUP('Physical Effects - Rationale'!AC98,'Physical Effects - Numerical'!$A$3:$B$13,2,FALSE)</f>
        <v>1</v>
      </c>
      <c r="Q97" s="72">
        <f>VLOOKUP('Physical Effects - Rationale'!AE98,'Physical Effects - Numerical'!$A$3:$B$13,2,FALSE)</f>
        <v>2</v>
      </c>
      <c r="R97" s="72">
        <f>VLOOKUP('Physical Effects - Rationale'!AG98,'Physical Effects - Numerical'!$A$3:$B$13,2,FALSE)</f>
        <v>1</v>
      </c>
      <c r="S97" s="72">
        <f>VLOOKUP('Physical Effects - Rationale'!AI98,'Physical Effects - Numerical'!$A$3:$B$13,2,FALSE)</f>
        <v>0</v>
      </c>
      <c r="T97" s="72">
        <f>VLOOKUP('Physical Effects - Rationale'!AK98,'Physical Effects - Numerical'!$A$3:$B$13,2,FALSE)</f>
        <v>2</v>
      </c>
      <c r="U97" s="72">
        <f>VLOOKUP('Physical Effects - Rationale'!AM98,'Physical Effects - Numerical'!$A$3:$B$13,2,FALSE)</f>
        <v>0</v>
      </c>
      <c r="V97" s="72">
        <f>VLOOKUP('Physical Effects - Rationale'!AO98,'Physical Effects - Numerical'!$A$3:$B$13,2,FALSE)</f>
        <v>0</v>
      </c>
      <c r="W97" s="72">
        <f>VLOOKUP('Physical Effects - Rationale'!AQ98,'Physical Effects - Numerical'!$A$3:$B$13,2,FALSE)</f>
        <v>2</v>
      </c>
      <c r="X97" s="72">
        <f>VLOOKUP('Physical Effects - Rationale'!AS98,'Physical Effects - Numerical'!$A$3:$B$13,2,FALSE)</f>
        <v>2</v>
      </c>
      <c r="Y97" s="72">
        <f>VLOOKUP('Physical Effects - Rationale'!AU98,'Physical Effects - Numerical'!$A$3:$B$13,2,FALSE)</f>
        <v>2</v>
      </c>
      <c r="Z97" s="72">
        <f>VLOOKUP('Physical Effects - Rationale'!AW98,'Physical Effects - Numerical'!$A$3:$B$13,2,FALSE)</f>
        <v>0</v>
      </c>
      <c r="AA97" s="72">
        <f>VLOOKUP('Physical Effects - Rationale'!AY98,'Physical Effects - Numerical'!$A$3:$B$13,2,FALSE)</f>
        <v>2</v>
      </c>
      <c r="AB97" s="72">
        <f>VLOOKUP('Physical Effects - Rationale'!BA98,'Physical Effects - Numerical'!$A$3:$B$13,2,FALSE)</f>
        <v>0</v>
      </c>
      <c r="AC97" s="72">
        <f>VLOOKUP('Physical Effects - Rationale'!BC98,'Physical Effects - Numerical'!$A$3:$B$13,2,FALSE)</f>
        <v>0</v>
      </c>
      <c r="AD97" s="72">
        <f>VLOOKUP('Physical Effects - Rationale'!BE98,'Physical Effects - Numerical'!$A$3:$B$13,2,FALSE)</f>
        <v>0</v>
      </c>
      <c r="AE97" s="72">
        <f>VLOOKUP('Physical Effects - Rationale'!BG98,'Physical Effects - Numerical'!$A$3:$B$13,2,FALSE)</f>
        <v>0</v>
      </c>
      <c r="AF97" s="72">
        <f>VLOOKUP('Physical Effects - Rationale'!BI98,'Physical Effects - Numerical'!$A$3:$B$13,2,FALSE)</f>
        <v>1</v>
      </c>
      <c r="AG97" s="72">
        <f>VLOOKUP('Physical Effects - Rationale'!BK98,'Physical Effects - Numerical'!$A$3:$B$13,2,FALSE)</f>
        <v>0</v>
      </c>
      <c r="AH97" s="72">
        <f>VLOOKUP('Physical Effects - Rationale'!BM98,'Physical Effects - Numerical'!$A$3:$B$13,2,FALSE)</f>
        <v>3</v>
      </c>
      <c r="AI97" s="72">
        <f>VLOOKUP('Physical Effects - Rationale'!BO98,'Physical Effects - Numerical'!$A$3:$B$13,2,FALSE)</f>
        <v>0</v>
      </c>
      <c r="AJ97" s="72">
        <f>VLOOKUP('Physical Effects - Rationale'!BQ98,'Physical Effects - Numerical'!$A$3:$B$13,2,FALSE)</f>
        <v>0</v>
      </c>
      <c r="AK97" s="72">
        <f>VLOOKUP('Physical Effects - Rationale'!BS98,'Physical Effects - Numerical'!$A$3:$B$13,2,FALSE)</f>
        <v>0</v>
      </c>
      <c r="AL97" s="72">
        <f>VLOOKUP('Physical Effects - Rationale'!BU98,'Physical Effects - Numerical'!$A$3:$B$13,2,FALSE)</f>
        <v>0</v>
      </c>
      <c r="AM97" s="72">
        <f>VLOOKUP('Physical Effects - Rationale'!BW98,'Physical Effects - Numerical'!$A$3:$B$13,2,FALSE)</f>
        <v>0</v>
      </c>
      <c r="AN97" s="72">
        <f>VLOOKUP('Physical Effects - Rationale'!BY98,'Physical Effects - Numerical'!$A$3:$B$13,2,FALSE)</f>
        <v>0</v>
      </c>
      <c r="AO97" s="72">
        <f>VLOOKUP('Physical Effects - Rationale'!CA98,'Physical Effects - Numerical'!$A$3:$B$13,2,FALSE)</f>
        <v>0</v>
      </c>
      <c r="AP97" s="72">
        <f>VLOOKUP('Physical Effects - Rationale'!CC98,'Physical Effects - Numerical'!$A$3:$B$13,2,FALSE)</f>
        <v>1</v>
      </c>
      <c r="AQ97" s="72">
        <f>VLOOKUP('Physical Effects - Rationale'!CE98,'Physical Effects - Numerical'!$A$3:$B$13,2,FALSE)</f>
        <v>0</v>
      </c>
      <c r="AR97" s="72">
        <f>VLOOKUP('Physical Effects - Rationale'!CG98,'Physical Effects - Numerical'!$A$3:$B$13,2,FALSE)</f>
        <v>0</v>
      </c>
      <c r="AS97" s="72">
        <f>VLOOKUP('Physical Effects - Rationale'!CI98,'Physical Effects - Numerical'!$A$3:$B$13,2,FALSE)</f>
        <v>0</v>
      </c>
      <c r="AT97" s="72">
        <f>VLOOKUP('Physical Effects - Rationale'!CK98,'Physical Effects - Numerical'!$A$3:$B$13,2,FALSE)</f>
        <v>0</v>
      </c>
      <c r="AU97" s="72">
        <f>VLOOKUP('Physical Effects - Rationale'!CM98,'Physical Effects - Numerical'!$A$3:$B$13,2,FALSE)</f>
        <v>4</v>
      </c>
      <c r="AV97" s="72">
        <f>VLOOKUP('Physical Effects - Rationale'!CO98,'Physical Effects - Numerical'!$A$3:$B$13,2,FALSE)</f>
        <v>0</v>
      </c>
      <c r="AW97" s="72">
        <f>VLOOKUP('Physical Effects - Rationale'!CQ98,'Physical Effects - Numerical'!$A$3:$B$13,2,FALSE)</f>
        <v>0</v>
      </c>
      <c r="AX97" s="72">
        <f>VLOOKUP('Physical Effects - Rationale'!CS98,'Physical Effects - Numerical'!$A$3:$B$13,2,FALSE)</f>
        <v>0</v>
      </c>
      <c r="AY97" s="84">
        <f>VLOOKUP('Physical Effects - Rationale'!CU98,'Physical Effects - Numerical'!$A$3:$B$13,2,FALSE)</f>
        <v>0</v>
      </c>
    </row>
    <row r="98" spans="3:51" ht="26">
      <c r="C98" s="83" t="s">
        <v>1567</v>
      </c>
      <c r="D98" s="75">
        <v>520</v>
      </c>
      <c r="E98" s="73">
        <f>VLOOKUP('Physical Effects - Rationale'!G99,'Physical Effects - Numerical'!$A$3:$B$13,2,FALSE)</f>
        <v>0</v>
      </c>
      <c r="F98" s="72">
        <f>VLOOKUP('Physical Effects - Rationale'!I99,'Physical Effects - Numerical'!$A$3:$B$13,2,FALSE)</f>
        <v>0</v>
      </c>
      <c r="G98" s="72">
        <f>VLOOKUP('Physical Effects - Rationale'!K99,'Physical Effects - Numerical'!$A$3:$B$13,2,FALSE)</f>
        <v>0</v>
      </c>
      <c r="H98" s="72">
        <f>VLOOKUP('Physical Effects - Rationale'!M99,'Physical Effects - Numerical'!$A$3:$B$13,2,FALSE)</f>
        <v>0</v>
      </c>
      <c r="I98" s="72">
        <f>VLOOKUP('Physical Effects - Rationale'!O99,'Physical Effects - Numerical'!$A$3:$B$13,2,FALSE)</f>
        <v>0</v>
      </c>
      <c r="J98" s="72">
        <f>VLOOKUP('Physical Effects - Rationale'!Q99,'Physical Effects - Numerical'!$A$3:$B$13,2,FALSE)</f>
        <v>0</v>
      </c>
      <c r="K98" s="72">
        <f>VLOOKUP('Physical Effects - Rationale'!S99,'Physical Effects - Numerical'!$A$3:$B$13,2,FALSE)</f>
        <v>0</v>
      </c>
      <c r="L98" s="72">
        <f>VLOOKUP('Physical Effects - Rationale'!U99,'Physical Effects - Numerical'!$A$3:$B$13,2,FALSE)</f>
        <v>0</v>
      </c>
      <c r="M98" s="72">
        <f>VLOOKUP('Physical Effects - Rationale'!W99,'Physical Effects - Numerical'!$A$3:$B$13,2,FALSE)</f>
        <v>1</v>
      </c>
      <c r="N98" s="72">
        <f>VLOOKUP('Physical Effects - Rationale'!Y99,'Physical Effects - Numerical'!$A$3:$B$13,2,FALSE)</f>
        <v>0</v>
      </c>
      <c r="O98" s="72">
        <f>VLOOKUP('Physical Effects - Rationale'!AA99,'Physical Effects - Numerical'!$A$3:$B$13,2,FALSE)</f>
        <v>0</v>
      </c>
      <c r="P98" s="72">
        <f>VLOOKUP('Physical Effects - Rationale'!AC99,'Physical Effects - Numerical'!$A$3:$B$13,2,FALSE)</f>
        <v>1</v>
      </c>
      <c r="Q98" s="72">
        <f>VLOOKUP('Physical Effects - Rationale'!AE99,'Physical Effects - Numerical'!$A$3:$B$13,2,FALSE)</f>
        <v>2</v>
      </c>
      <c r="R98" s="72">
        <f>VLOOKUP('Physical Effects - Rationale'!AG99,'Physical Effects - Numerical'!$A$3:$B$13,2,FALSE)</f>
        <v>1</v>
      </c>
      <c r="S98" s="72">
        <f>VLOOKUP('Physical Effects - Rationale'!AI99,'Physical Effects - Numerical'!$A$3:$B$13,2,FALSE)</f>
        <v>0</v>
      </c>
      <c r="T98" s="72">
        <f>VLOOKUP('Physical Effects - Rationale'!AK99,'Physical Effects - Numerical'!$A$3:$B$13,2,FALSE)</f>
        <v>2</v>
      </c>
      <c r="U98" s="72">
        <f>VLOOKUP('Physical Effects - Rationale'!AM99,'Physical Effects - Numerical'!$A$3:$B$13,2,FALSE)</f>
        <v>0</v>
      </c>
      <c r="V98" s="72">
        <f>VLOOKUP('Physical Effects - Rationale'!AO99,'Physical Effects - Numerical'!$A$3:$B$13,2,FALSE)</f>
        <v>0</v>
      </c>
      <c r="W98" s="72">
        <f>VLOOKUP('Physical Effects - Rationale'!AQ99,'Physical Effects - Numerical'!$A$3:$B$13,2,FALSE)</f>
        <v>2</v>
      </c>
      <c r="X98" s="72">
        <f>VLOOKUP('Physical Effects - Rationale'!AS99,'Physical Effects - Numerical'!$A$3:$B$13,2,FALSE)</f>
        <v>2</v>
      </c>
      <c r="Y98" s="72">
        <f>VLOOKUP('Physical Effects - Rationale'!AU99,'Physical Effects - Numerical'!$A$3:$B$13,2,FALSE)</f>
        <v>2</v>
      </c>
      <c r="Z98" s="72">
        <f>VLOOKUP('Physical Effects - Rationale'!AW99,'Physical Effects - Numerical'!$A$3:$B$13,2,FALSE)</f>
        <v>0</v>
      </c>
      <c r="AA98" s="72">
        <f>VLOOKUP('Physical Effects - Rationale'!AY99,'Physical Effects - Numerical'!$A$3:$B$13,2,FALSE)</f>
        <v>2</v>
      </c>
      <c r="AB98" s="72">
        <f>VLOOKUP('Physical Effects - Rationale'!BA99,'Physical Effects - Numerical'!$A$3:$B$13,2,FALSE)</f>
        <v>0</v>
      </c>
      <c r="AC98" s="72">
        <f>VLOOKUP('Physical Effects - Rationale'!BC99,'Physical Effects - Numerical'!$A$3:$B$13,2,FALSE)</f>
        <v>0</v>
      </c>
      <c r="AD98" s="72">
        <f>VLOOKUP('Physical Effects - Rationale'!BE99,'Physical Effects - Numerical'!$A$3:$B$13,2,FALSE)</f>
        <v>0</v>
      </c>
      <c r="AE98" s="72">
        <f>VLOOKUP('Physical Effects - Rationale'!BG99,'Physical Effects - Numerical'!$A$3:$B$13,2,FALSE)</f>
        <v>0</v>
      </c>
      <c r="AF98" s="72">
        <f>VLOOKUP('Physical Effects - Rationale'!BI99,'Physical Effects - Numerical'!$A$3:$B$13,2,FALSE)</f>
        <v>1</v>
      </c>
      <c r="AG98" s="72">
        <f>VLOOKUP('Physical Effects - Rationale'!BK99,'Physical Effects - Numerical'!$A$3:$B$13,2,FALSE)</f>
        <v>0</v>
      </c>
      <c r="AH98" s="72">
        <f>VLOOKUP('Physical Effects - Rationale'!BM99,'Physical Effects - Numerical'!$A$3:$B$13,2,FALSE)</f>
        <v>3</v>
      </c>
      <c r="AI98" s="72">
        <f>VLOOKUP('Physical Effects - Rationale'!BO99,'Physical Effects - Numerical'!$A$3:$B$13,2,FALSE)</f>
        <v>0</v>
      </c>
      <c r="AJ98" s="72">
        <f>VLOOKUP('Physical Effects - Rationale'!BQ99,'Physical Effects - Numerical'!$A$3:$B$13,2,FALSE)</f>
        <v>0</v>
      </c>
      <c r="AK98" s="72">
        <f>VLOOKUP('Physical Effects - Rationale'!BS99,'Physical Effects - Numerical'!$A$3:$B$13,2,FALSE)</f>
        <v>0</v>
      </c>
      <c r="AL98" s="72">
        <f>VLOOKUP('Physical Effects - Rationale'!BU99,'Physical Effects - Numerical'!$A$3:$B$13,2,FALSE)</f>
        <v>0</v>
      </c>
      <c r="AM98" s="72">
        <f>VLOOKUP('Physical Effects - Rationale'!BW99,'Physical Effects - Numerical'!$A$3:$B$13,2,FALSE)</f>
        <v>0</v>
      </c>
      <c r="AN98" s="72">
        <f>VLOOKUP('Physical Effects - Rationale'!BY99,'Physical Effects - Numerical'!$A$3:$B$13,2,FALSE)</f>
        <v>0</v>
      </c>
      <c r="AO98" s="72">
        <f>VLOOKUP('Physical Effects - Rationale'!CA99,'Physical Effects - Numerical'!$A$3:$B$13,2,FALSE)</f>
        <v>0</v>
      </c>
      <c r="AP98" s="72">
        <f>VLOOKUP('Physical Effects - Rationale'!CC99,'Physical Effects - Numerical'!$A$3:$B$13,2,FALSE)</f>
        <v>1</v>
      </c>
      <c r="AQ98" s="72">
        <f>VLOOKUP('Physical Effects - Rationale'!CE99,'Physical Effects - Numerical'!$A$3:$B$13,2,FALSE)</f>
        <v>0</v>
      </c>
      <c r="AR98" s="72">
        <f>VLOOKUP('Physical Effects - Rationale'!CG99,'Physical Effects - Numerical'!$A$3:$B$13,2,FALSE)</f>
        <v>0</v>
      </c>
      <c r="AS98" s="72">
        <f>VLOOKUP('Physical Effects - Rationale'!CI99,'Physical Effects - Numerical'!$A$3:$B$13,2,FALSE)</f>
        <v>0</v>
      </c>
      <c r="AT98" s="72">
        <f>VLOOKUP('Physical Effects - Rationale'!CK99,'Physical Effects - Numerical'!$A$3:$B$13,2,FALSE)</f>
        <v>0</v>
      </c>
      <c r="AU98" s="72">
        <f>VLOOKUP('Physical Effects - Rationale'!CM99,'Physical Effects - Numerical'!$A$3:$B$13,2,FALSE)</f>
        <v>4</v>
      </c>
      <c r="AV98" s="72">
        <f>VLOOKUP('Physical Effects - Rationale'!CO99,'Physical Effects - Numerical'!$A$3:$B$13,2,FALSE)</f>
        <v>0</v>
      </c>
      <c r="AW98" s="72">
        <f>VLOOKUP('Physical Effects - Rationale'!CQ99,'Physical Effects - Numerical'!$A$3:$B$13,2,FALSE)</f>
        <v>0</v>
      </c>
      <c r="AX98" s="72">
        <f>VLOOKUP('Physical Effects - Rationale'!CS99,'Physical Effects - Numerical'!$A$3:$B$13,2,FALSE)</f>
        <v>0</v>
      </c>
      <c r="AY98" s="84">
        <f>VLOOKUP('Physical Effects - Rationale'!CU99,'Physical Effects - Numerical'!$A$3:$B$13,2,FALSE)</f>
        <v>0</v>
      </c>
    </row>
    <row r="99" spans="3:51">
      <c r="C99" s="83" t="s">
        <v>1570</v>
      </c>
      <c r="D99" s="75">
        <v>522</v>
      </c>
      <c r="E99" s="73">
        <f>VLOOKUP('Physical Effects - Rationale'!G100,'Physical Effects - Numerical'!$A$3:$B$13,2,FALSE)</f>
        <v>0</v>
      </c>
      <c r="F99" s="72">
        <f>VLOOKUP('Physical Effects - Rationale'!I100,'Physical Effects - Numerical'!$A$3:$B$13,2,FALSE)</f>
        <v>0</v>
      </c>
      <c r="G99" s="72">
        <f>VLOOKUP('Physical Effects - Rationale'!K100,'Physical Effects - Numerical'!$A$3:$B$13,2,FALSE)</f>
        <v>0</v>
      </c>
      <c r="H99" s="72">
        <f>VLOOKUP('Physical Effects - Rationale'!M100,'Physical Effects - Numerical'!$A$3:$B$13,2,FALSE)</f>
        <v>0</v>
      </c>
      <c r="I99" s="72">
        <f>VLOOKUP('Physical Effects - Rationale'!O100,'Physical Effects - Numerical'!$A$3:$B$13,2,FALSE)</f>
        <v>0</v>
      </c>
      <c r="J99" s="72">
        <f>VLOOKUP('Physical Effects - Rationale'!Q100,'Physical Effects - Numerical'!$A$3:$B$13,2,FALSE)</f>
        <v>0</v>
      </c>
      <c r="K99" s="72">
        <f>VLOOKUP('Physical Effects - Rationale'!S100,'Physical Effects - Numerical'!$A$3:$B$13,2,FALSE)</f>
        <v>0</v>
      </c>
      <c r="L99" s="72">
        <f>VLOOKUP('Physical Effects - Rationale'!U100,'Physical Effects - Numerical'!$A$3:$B$13,2,FALSE)</f>
        <v>0</v>
      </c>
      <c r="M99" s="72">
        <f>VLOOKUP('Physical Effects - Rationale'!W100,'Physical Effects - Numerical'!$A$3:$B$13,2,FALSE)</f>
        <v>1</v>
      </c>
      <c r="N99" s="72">
        <f>VLOOKUP('Physical Effects - Rationale'!Y100,'Physical Effects - Numerical'!$A$3:$B$13,2,FALSE)</f>
        <v>0</v>
      </c>
      <c r="O99" s="72">
        <f>VLOOKUP('Physical Effects - Rationale'!AA100,'Physical Effects - Numerical'!$A$3:$B$13,2,FALSE)</f>
        <v>0</v>
      </c>
      <c r="P99" s="72">
        <f>VLOOKUP('Physical Effects - Rationale'!AC100,'Physical Effects - Numerical'!$A$3:$B$13,2,FALSE)</f>
        <v>1</v>
      </c>
      <c r="Q99" s="72">
        <f>VLOOKUP('Physical Effects - Rationale'!AE100,'Physical Effects - Numerical'!$A$3:$B$13,2,FALSE)</f>
        <v>2</v>
      </c>
      <c r="R99" s="72">
        <f>VLOOKUP('Physical Effects - Rationale'!AG100,'Physical Effects - Numerical'!$A$3:$B$13,2,FALSE)</f>
        <v>1</v>
      </c>
      <c r="S99" s="72">
        <f>VLOOKUP('Physical Effects - Rationale'!AI100,'Physical Effects - Numerical'!$A$3:$B$13,2,FALSE)</f>
        <v>0</v>
      </c>
      <c r="T99" s="72">
        <f>VLOOKUP('Physical Effects - Rationale'!AK100,'Physical Effects - Numerical'!$A$3:$B$13,2,FALSE)</f>
        <v>2</v>
      </c>
      <c r="U99" s="72">
        <f>VLOOKUP('Physical Effects - Rationale'!AM100,'Physical Effects - Numerical'!$A$3:$B$13,2,FALSE)</f>
        <v>0</v>
      </c>
      <c r="V99" s="72">
        <f>VLOOKUP('Physical Effects - Rationale'!AO100,'Physical Effects - Numerical'!$A$3:$B$13,2,FALSE)</f>
        <v>0</v>
      </c>
      <c r="W99" s="72">
        <f>VLOOKUP('Physical Effects - Rationale'!AQ100,'Physical Effects - Numerical'!$A$3:$B$13,2,FALSE)</f>
        <v>2</v>
      </c>
      <c r="X99" s="72">
        <f>VLOOKUP('Physical Effects - Rationale'!AS100,'Physical Effects - Numerical'!$A$3:$B$13,2,FALSE)</f>
        <v>2</v>
      </c>
      <c r="Y99" s="72">
        <f>VLOOKUP('Physical Effects - Rationale'!AU100,'Physical Effects - Numerical'!$A$3:$B$13,2,FALSE)</f>
        <v>2</v>
      </c>
      <c r="Z99" s="72">
        <f>VLOOKUP('Physical Effects - Rationale'!AW100,'Physical Effects - Numerical'!$A$3:$B$13,2,FALSE)</f>
        <v>0</v>
      </c>
      <c r="AA99" s="72">
        <f>VLOOKUP('Physical Effects - Rationale'!AY100,'Physical Effects - Numerical'!$A$3:$B$13,2,FALSE)</f>
        <v>2</v>
      </c>
      <c r="AB99" s="72">
        <f>VLOOKUP('Physical Effects - Rationale'!BA100,'Physical Effects - Numerical'!$A$3:$B$13,2,FALSE)</f>
        <v>0</v>
      </c>
      <c r="AC99" s="72">
        <f>VLOOKUP('Physical Effects - Rationale'!BC100,'Physical Effects - Numerical'!$A$3:$B$13,2,FALSE)</f>
        <v>0</v>
      </c>
      <c r="AD99" s="72">
        <f>VLOOKUP('Physical Effects - Rationale'!BE100,'Physical Effects - Numerical'!$A$3:$B$13,2,FALSE)</f>
        <v>0</v>
      </c>
      <c r="AE99" s="72">
        <f>VLOOKUP('Physical Effects - Rationale'!BG100,'Physical Effects - Numerical'!$A$3:$B$13,2,FALSE)</f>
        <v>0</v>
      </c>
      <c r="AF99" s="72">
        <f>VLOOKUP('Physical Effects - Rationale'!BI100,'Physical Effects - Numerical'!$A$3:$B$13,2,FALSE)</f>
        <v>1</v>
      </c>
      <c r="AG99" s="72">
        <f>VLOOKUP('Physical Effects - Rationale'!BK100,'Physical Effects - Numerical'!$A$3:$B$13,2,FALSE)</f>
        <v>0</v>
      </c>
      <c r="AH99" s="72">
        <f>VLOOKUP('Physical Effects - Rationale'!BM100,'Physical Effects - Numerical'!$A$3:$B$13,2,FALSE)</f>
        <v>3</v>
      </c>
      <c r="AI99" s="72">
        <f>VLOOKUP('Physical Effects - Rationale'!BO100,'Physical Effects - Numerical'!$A$3:$B$13,2,FALSE)</f>
        <v>0</v>
      </c>
      <c r="AJ99" s="72">
        <f>VLOOKUP('Physical Effects - Rationale'!BQ100,'Physical Effects - Numerical'!$A$3:$B$13,2,FALSE)</f>
        <v>0</v>
      </c>
      <c r="AK99" s="72">
        <f>VLOOKUP('Physical Effects - Rationale'!BS100,'Physical Effects - Numerical'!$A$3:$B$13,2,FALSE)</f>
        <v>0</v>
      </c>
      <c r="AL99" s="72">
        <f>VLOOKUP('Physical Effects - Rationale'!BU100,'Physical Effects - Numerical'!$A$3:$B$13,2,FALSE)</f>
        <v>0</v>
      </c>
      <c r="AM99" s="72">
        <f>VLOOKUP('Physical Effects - Rationale'!BW100,'Physical Effects - Numerical'!$A$3:$B$13,2,FALSE)</f>
        <v>0</v>
      </c>
      <c r="AN99" s="72">
        <f>VLOOKUP('Physical Effects - Rationale'!BY100,'Physical Effects - Numerical'!$A$3:$B$13,2,FALSE)</f>
        <v>0</v>
      </c>
      <c r="AO99" s="72">
        <f>VLOOKUP('Physical Effects - Rationale'!CA100,'Physical Effects - Numerical'!$A$3:$B$13,2,FALSE)</f>
        <v>0</v>
      </c>
      <c r="AP99" s="72">
        <f>VLOOKUP('Physical Effects - Rationale'!CC100,'Physical Effects - Numerical'!$A$3:$B$13,2,FALSE)</f>
        <v>1</v>
      </c>
      <c r="AQ99" s="72">
        <f>VLOOKUP('Physical Effects - Rationale'!CE100,'Physical Effects - Numerical'!$A$3:$B$13,2,FALSE)</f>
        <v>0</v>
      </c>
      <c r="AR99" s="72">
        <f>VLOOKUP('Physical Effects - Rationale'!CG100,'Physical Effects - Numerical'!$A$3:$B$13,2,FALSE)</f>
        <v>0</v>
      </c>
      <c r="AS99" s="72">
        <f>VLOOKUP('Physical Effects - Rationale'!CI100,'Physical Effects - Numerical'!$A$3:$B$13,2,FALSE)</f>
        <v>0</v>
      </c>
      <c r="AT99" s="72">
        <f>VLOOKUP('Physical Effects - Rationale'!CK100,'Physical Effects - Numerical'!$A$3:$B$13,2,FALSE)</f>
        <v>0</v>
      </c>
      <c r="AU99" s="72">
        <f>VLOOKUP('Physical Effects - Rationale'!CM100,'Physical Effects - Numerical'!$A$3:$B$13,2,FALSE)</f>
        <v>4</v>
      </c>
      <c r="AV99" s="72">
        <f>VLOOKUP('Physical Effects - Rationale'!CO100,'Physical Effects - Numerical'!$A$3:$B$13,2,FALSE)</f>
        <v>0</v>
      </c>
      <c r="AW99" s="72">
        <f>VLOOKUP('Physical Effects - Rationale'!CQ100,'Physical Effects - Numerical'!$A$3:$B$13,2,FALSE)</f>
        <v>0</v>
      </c>
      <c r="AX99" s="72">
        <f>VLOOKUP('Physical Effects - Rationale'!CS100,'Physical Effects - Numerical'!$A$3:$B$13,2,FALSE)</f>
        <v>0</v>
      </c>
      <c r="AY99" s="84">
        <f>VLOOKUP('Physical Effects - Rationale'!CU100,'Physical Effects - Numerical'!$A$3:$B$13,2,FALSE)</f>
        <v>0</v>
      </c>
    </row>
    <row r="100" spans="3:51">
      <c r="C100" s="83" t="s">
        <v>1572</v>
      </c>
      <c r="D100" s="75">
        <v>462</v>
      </c>
      <c r="E100" s="73">
        <f>VLOOKUP('Physical Effects - Rationale'!G101,'Physical Effects - Numerical'!$A$3:$B$13,2,FALSE)</f>
        <v>0</v>
      </c>
      <c r="F100" s="72">
        <f>VLOOKUP('Physical Effects - Rationale'!I101,'Physical Effects - Numerical'!$A$3:$B$13,2,FALSE)</f>
        <v>0</v>
      </c>
      <c r="G100" s="72">
        <f>VLOOKUP('Physical Effects - Rationale'!K101,'Physical Effects - Numerical'!$A$3:$B$13,2,FALSE)</f>
        <v>2</v>
      </c>
      <c r="H100" s="72">
        <f>VLOOKUP('Physical Effects - Rationale'!M101,'Physical Effects - Numerical'!$A$3:$B$13,2,FALSE)</f>
        <v>4</v>
      </c>
      <c r="I100" s="72">
        <f>VLOOKUP('Physical Effects - Rationale'!O101,'Physical Effects - Numerical'!$A$3:$B$13,2,FALSE)</f>
        <v>0</v>
      </c>
      <c r="J100" s="72">
        <f>VLOOKUP('Physical Effects - Rationale'!Q101,'Physical Effects - Numerical'!$A$3:$B$13,2,FALSE)</f>
        <v>0</v>
      </c>
      <c r="K100" s="72">
        <f>VLOOKUP('Physical Effects - Rationale'!S101,'Physical Effects - Numerical'!$A$3:$B$13,2,FALSE)</f>
        <v>-1</v>
      </c>
      <c r="L100" s="72">
        <f>VLOOKUP('Physical Effects - Rationale'!U101,'Physical Effects - Numerical'!$A$3:$B$13,2,FALSE)</f>
        <v>-2</v>
      </c>
      <c r="M100" s="72">
        <f>VLOOKUP('Physical Effects - Rationale'!W101,'Physical Effects - Numerical'!$A$3:$B$13,2,FALSE)</f>
        <v>1</v>
      </c>
      <c r="N100" s="72">
        <f>VLOOKUP('Physical Effects - Rationale'!Y101,'Physical Effects - Numerical'!$A$3:$B$13,2,FALSE)</f>
        <v>-3</v>
      </c>
      <c r="O100" s="72">
        <f>VLOOKUP('Physical Effects - Rationale'!AA101,'Physical Effects - Numerical'!$A$3:$B$13,2,FALSE)</f>
        <v>-3</v>
      </c>
      <c r="P100" s="72">
        <f>VLOOKUP('Physical Effects - Rationale'!AC101,'Physical Effects - Numerical'!$A$3:$B$13,2,FALSE)</f>
        <v>4</v>
      </c>
      <c r="Q100" s="72">
        <f>VLOOKUP('Physical Effects - Rationale'!AE101,'Physical Effects - Numerical'!$A$3:$B$13,2,FALSE)</f>
        <v>2</v>
      </c>
      <c r="R100" s="72">
        <f>VLOOKUP('Physical Effects - Rationale'!AG101,'Physical Effects - Numerical'!$A$3:$B$13,2,FALSE)</f>
        <v>2</v>
      </c>
      <c r="S100" s="72">
        <f>VLOOKUP('Physical Effects - Rationale'!AI101,'Physical Effects - Numerical'!$A$3:$B$13,2,FALSE)</f>
        <v>0</v>
      </c>
      <c r="T100" s="72">
        <f>VLOOKUP('Physical Effects - Rationale'!AK101,'Physical Effects - Numerical'!$A$3:$B$13,2,FALSE)</f>
        <v>2</v>
      </c>
      <c r="U100" s="72">
        <f>VLOOKUP('Physical Effects - Rationale'!AM101,'Physical Effects - Numerical'!$A$3:$B$13,2,FALSE)</f>
        <v>0</v>
      </c>
      <c r="V100" s="72">
        <f>VLOOKUP('Physical Effects - Rationale'!AO101,'Physical Effects - Numerical'!$A$3:$B$13,2,FALSE)</f>
        <v>0</v>
      </c>
      <c r="W100" s="72">
        <f>VLOOKUP('Physical Effects - Rationale'!AQ101,'Physical Effects - Numerical'!$A$3:$B$13,2,FALSE)</f>
        <v>0</v>
      </c>
      <c r="X100" s="72">
        <f>VLOOKUP('Physical Effects - Rationale'!AS101,'Physical Effects - Numerical'!$A$3:$B$13,2,FALSE)</f>
        <v>1</v>
      </c>
      <c r="Y100" s="72">
        <f>VLOOKUP('Physical Effects - Rationale'!AU101,'Physical Effects - Numerical'!$A$3:$B$13,2,FALSE)</f>
        <v>2</v>
      </c>
      <c r="Z100" s="72">
        <f>VLOOKUP('Physical Effects - Rationale'!AW101,'Physical Effects - Numerical'!$A$3:$B$13,2,FALSE)</f>
        <v>0</v>
      </c>
      <c r="AA100" s="72">
        <f>VLOOKUP('Physical Effects - Rationale'!AY101,'Physical Effects - Numerical'!$A$3:$B$13,2,FALSE)</f>
        <v>1</v>
      </c>
      <c r="AB100" s="72">
        <f>VLOOKUP('Physical Effects - Rationale'!BA101,'Physical Effects - Numerical'!$A$3:$B$13,2,FALSE)</f>
        <v>1</v>
      </c>
      <c r="AC100" s="72">
        <f>VLOOKUP('Physical Effects - Rationale'!BC101,'Physical Effects - Numerical'!$A$3:$B$13,2,FALSE)</f>
        <v>1</v>
      </c>
      <c r="AD100" s="72">
        <f>VLOOKUP('Physical Effects - Rationale'!BE101,'Physical Effects - Numerical'!$A$3:$B$13,2,FALSE)</f>
        <v>1</v>
      </c>
      <c r="AE100" s="72">
        <f>VLOOKUP('Physical Effects - Rationale'!BG101,'Physical Effects - Numerical'!$A$3:$B$13,2,FALSE)</f>
        <v>1</v>
      </c>
      <c r="AF100" s="72">
        <f>VLOOKUP('Physical Effects - Rationale'!BI101,'Physical Effects - Numerical'!$A$3:$B$13,2,FALSE)</f>
        <v>1</v>
      </c>
      <c r="AG100" s="72">
        <f>VLOOKUP('Physical Effects - Rationale'!BK101,'Physical Effects - Numerical'!$A$3:$B$13,2,FALSE)</f>
        <v>0</v>
      </c>
      <c r="AH100" s="72">
        <f>VLOOKUP('Physical Effects - Rationale'!BM101,'Physical Effects - Numerical'!$A$3:$B$13,2,FALSE)</f>
        <v>1</v>
      </c>
      <c r="AI100" s="72">
        <f>VLOOKUP('Physical Effects - Rationale'!BO101,'Physical Effects - Numerical'!$A$3:$B$13,2,FALSE)</f>
        <v>0</v>
      </c>
      <c r="AJ100" s="72">
        <f>VLOOKUP('Physical Effects - Rationale'!BQ101,'Physical Effects - Numerical'!$A$3:$B$13,2,FALSE)</f>
        <v>0</v>
      </c>
      <c r="AK100" s="72">
        <f>VLOOKUP('Physical Effects - Rationale'!BS101,'Physical Effects - Numerical'!$A$3:$B$13,2,FALSE)</f>
        <v>-1</v>
      </c>
      <c r="AL100" s="72">
        <f>VLOOKUP('Physical Effects - Rationale'!BU101,'Physical Effects - Numerical'!$A$3:$B$13,2,FALSE)</f>
        <v>0</v>
      </c>
      <c r="AM100" s="72">
        <f>VLOOKUP('Physical Effects - Rationale'!BW101,'Physical Effects - Numerical'!$A$3:$B$13,2,FALSE)</f>
        <v>0</v>
      </c>
      <c r="AN100" s="72">
        <f>VLOOKUP('Physical Effects - Rationale'!BY101,'Physical Effects - Numerical'!$A$3:$B$13,2,FALSE)</f>
        <v>0</v>
      </c>
      <c r="AO100" s="72">
        <f>VLOOKUP('Physical Effects - Rationale'!CA101,'Physical Effects - Numerical'!$A$3:$B$13,2,FALSE)</f>
        <v>0</v>
      </c>
      <c r="AP100" s="72">
        <f>VLOOKUP('Physical Effects - Rationale'!CC101,'Physical Effects - Numerical'!$A$3:$B$13,2,FALSE)</f>
        <v>4</v>
      </c>
      <c r="AQ100" s="72">
        <f>VLOOKUP('Physical Effects - Rationale'!CE101,'Physical Effects - Numerical'!$A$3:$B$13,2,FALSE)</f>
        <v>0</v>
      </c>
      <c r="AR100" s="72">
        <f>VLOOKUP('Physical Effects - Rationale'!CG101,'Physical Effects - Numerical'!$A$3:$B$13,2,FALSE)</f>
        <v>0</v>
      </c>
      <c r="AS100" s="72">
        <f>VLOOKUP('Physical Effects - Rationale'!CI101,'Physical Effects - Numerical'!$A$3:$B$13,2,FALSE)</f>
        <v>0</v>
      </c>
      <c r="AT100" s="72">
        <f>VLOOKUP('Physical Effects - Rationale'!CK101,'Physical Effects - Numerical'!$A$3:$B$13,2,FALSE)</f>
        <v>0</v>
      </c>
      <c r="AU100" s="72">
        <f>VLOOKUP('Physical Effects - Rationale'!CM101,'Physical Effects - Numerical'!$A$3:$B$13,2,FALSE)</f>
        <v>0</v>
      </c>
      <c r="AV100" s="72">
        <f>VLOOKUP('Physical Effects - Rationale'!CO101,'Physical Effects - Numerical'!$A$3:$B$13,2,FALSE)</f>
        <v>0</v>
      </c>
      <c r="AW100" s="72">
        <f>VLOOKUP('Physical Effects - Rationale'!CQ101,'Physical Effects - Numerical'!$A$3:$B$13,2,FALSE)</f>
        <v>0</v>
      </c>
      <c r="AX100" s="72">
        <f>VLOOKUP('Physical Effects - Rationale'!CS101,'Physical Effects - Numerical'!$A$3:$B$13,2,FALSE)</f>
        <v>0</v>
      </c>
      <c r="AY100" s="84">
        <f>VLOOKUP('Physical Effects - Rationale'!CU101,'Physical Effects - Numerical'!$A$3:$B$13,2,FALSE)</f>
        <v>1</v>
      </c>
    </row>
    <row r="101" spans="3:51">
      <c r="C101" s="83" t="s">
        <v>1596</v>
      </c>
      <c r="D101" s="75">
        <v>338</v>
      </c>
      <c r="E101" s="73">
        <f>VLOOKUP('Physical Effects - Rationale'!G102,'Physical Effects - Numerical'!$A$3:$B$13,2,FALSE)</f>
        <v>2</v>
      </c>
      <c r="F101" s="72">
        <f>VLOOKUP('Physical Effects - Rationale'!I102,'Physical Effects - Numerical'!$A$3:$B$13,2,FALSE)</f>
        <v>2</v>
      </c>
      <c r="G101" s="72">
        <f>VLOOKUP('Physical Effects - Rationale'!K102,'Physical Effects - Numerical'!$A$3:$B$13,2,FALSE)</f>
        <v>1</v>
      </c>
      <c r="H101" s="72">
        <f>VLOOKUP('Physical Effects - Rationale'!M102,'Physical Effects - Numerical'!$A$3:$B$13,2,FALSE)</f>
        <v>1</v>
      </c>
      <c r="I101" s="72">
        <f>VLOOKUP('Physical Effects - Rationale'!O102,'Physical Effects - Numerical'!$A$3:$B$13,2,FALSE)</f>
        <v>1</v>
      </c>
      <c r="J101" s="72">
        <f>VLOOKUP('Physical Effects - Rationale'!Q102,'Physical Effects - Numerical'!$A$3:$B$13,2,FALSE)</f>
        <v>-1</v>
      </c>
      <c r="K101" s="72">
        <f>VLOOKUP('Physical Effects - Rationale'!S102,'Physical Effects - Numerical'!$A$3:$B$13,2,FALSE)</f>
        <v>0</v>
      </c>
      <c r="L101" s="72">
        <f>VLOOKUP('Physical Effects - Rationale'!U102,'Physical Effects - Numerical'!$A$3:$B$13,2,FALSE)</f>
        <v>1</v>
      </c>
      <c r="M101" s="72">
        <f>VLOOKUP('Physical Effects - Rationale'!W102,'Physical Effects - Numerical'!$A$3:$B$13,2,FALSE)</f>
        <v>-1</v>
      </c>
      <c r="N101" s="72">
        <f>VLOOKUP('Physical Effects - Rationale'!Y102,'Physical Effects - Numerical'!$A$3:$B$13,2,FALSE)</f>
        <v>0</v>
      </c>
      <c r="O101" s="72">
        <f>VLOOKUP('Physical Effects - Rationale'!AA102,'Physical Effects - Numerical'!$A$3:$B$13,2,FALSE)</f>
        <v>0</v>
      </c>
      <c r="P101" s="72">
        <f>VLOOKUP('Physical Effects - Rationale'!AC102,'Physical Effects - Numerical'!$A$3:$B$13,2,FALSE)</f>
        <v>1</v>
      </c>
      <c r="Q101" s="72">
        <f>VLOOKUP('Physical Effects - Rationale'!AE102,'Physical Effects - Numerical'!$A$3:$B$13,2,FALSE)</f>
        <v>0</v>
      </c>
      <c r="R101" s="72">
        <f>VLOOKUP('Physical Effects - Rationale'!AG102,'Physical Effects - Numerical'!$A$3:$B$13,2,FALSE)</f>
        <v>0</v>
      </c>
      <c r="S101" s="72">
        <f>VLOOKUP('Physical Effects - Rationale'!AI102,'Physical Effects - Numerical'!$A$3:$B$13,2,FALSE)</f>
        <v>0</v>
      </c>
      <c r="T101" s="72">
        <f>VLOOKUP('Physical Effects - Rationale'!AK102,'Physical Effects - Numerical'!$A$3:$B$13,2,FALSE)</f>
        <v>0</v>
      </c>
      <c r="U101" s="72">
        <f>VLOOKUP('Physical Effects - Rationale'!AM102,'Physical Effects - Numerical'!$A$3:$B$13,2,FALSE)</f>
        <v>0</v>
      </c>
      <c r="V101" s="72">
        <f>VLOOKUP('Physical Effects - Rationale'!AO102,'Physical Effects - Numerical'!$A$3:$B$13,2,FALSE)</f>
        <v>0</v>
      </c>
      <c r="W101" s="72">
        <f>VLOOKUP('Physical Effects - Rationale'!AQ102,'Physical Effects - Numerical'!$A$3:$B$13,2,FALSE)</f>
        <v>0</v>
      </c>
      <c r="X101" s="72">
        <f>VLOOKUP('Physical Effects - Rationale'!AS102,'Physical Effects - Numerical'!$A$3:$B$13,2,FALSE)</f>
        <v>2</v>
      </c>
      <c r="Y101" s="72">
        <f>VLOOKUP('Physical Effects - Rationale'!AU102,'Physical Effects - Numerical'!$A$3:$B$13,2,FALSE)</f>
        <v>1</v>
      </c>
      <c r="Z101" s="72">
        <f>VLOOKUP('Physical Effects - Rationale'!AW102,'Physical Effects - Numerical'!$A$3:$B$13,2,FALSE)</f>
        <v>0</v>
      </c>
      <c r="AA101" s="72">
        <f>VLOOKUP('Physical Effects - Rationale'!AY102,'Physical Effects - Numerical'!$A$3:$B$13,2,FALSE)</f>
        <v>0</v>
      </c>
      <c r="AB101" s="72">
        <f>VLOOKUP('Physical Effects - Rationale'!BA102,'Physical Effects - Numerical'!$A$3:$B$13,2,FALSE)</f>
        <v>1</v>
      </c>
      <c r="AC101" s="72">
        <f>VLOOKUP('Physical Effects - Rationale'!BC102,'Physical Effects - Numerical'!$A$3:$B$13,2,FALSE)</f>
        <v>0</v>
      </c>
      <c r="AD101" s="72">
        <f>VLOOKUP('Physical Effects - Rationale'!BE102,'Physical Effects - Numerical'!$A$3:$B$13,2,FALSE)</f>
        <v>0</v>
      </c>
      <c r="AE101" s="72">
        <f>VLOOKUP('Physical Effects - Rationale'!BG102,'Physical Effects - Numerical'!$A$3:$B$13,2,FALSE)</f>
        <v>1</v>
      </c>
      <c r="AF101" s="72">
        <f>VLOOKUP('Physical Effects - Rationale'!BI102,'Physical Effects - Numerical'!$A$3:$B$13,2,FALSE)</f>
        <v>0</v>
      </c>
      <c r="AG101" s="72">
        <f>VLOOKUP('Physical Effects - Rationale'!BK102,'Physical Effects - Numerical'!$A$3:$B$13,2,FALSE)</f>
        <v>0</v>
      </c>
      <c r="AH101" s="72">
        <f>VLOOKUP('Physical Effects - Rationale'!BM102,'Physical Effects - Numerical'!$A$3:$B$13,2,FALSE)</f>
        <v>0</v>
      </c>
      <c r="AI101" s="72">
        <f>VLOOKUP('Physical Effects - Rationale'!BO102,'Physical Effects - Numerical'!$A$3:$B$13,2,FALSE)</f>
        <v>0</v>
      </c>
      <c r="AJ101" s="72">
        <f>VLOOKUP('Physical Effects - Rationale'!BQ102,'Physical Effects - Numerical'!$A$3:$B$13,2,FALSE)</f>
        <v>0</v>
      </c>
      <c r="AK101" s="72">
        <f>VLOOKUP('Physical Effects - Rationale'!BS102,'Physical Effects - Numerical'!$A$3:$B$13,2,FALSE)</f>
        <v>2</v>
      </c>
      <c r="AL101" s="72">
        <f>VLOOKUP('Physical Effects - Rationale'!BU102,'Physical Effects - Numerical'!$A$3:$B$13,2,FALSE)</f>
        <v>0</v>
      </c>
      <c r="AM101" s="72">
        <f>VLOOKUP('Physical Effects - Rationale'!BW102,'Physical Effects - Numerical'!$A$3:$B$13,2,FALSE)</f>
        <v>-1</v>
      </c>
      <c r="AN101" s="72">
        <f>VLOOKUP('Physical Effects - Rationale'!BY102,'Physical Effects - Numerical'!$A$3:$B$13,2,FALSE)</f>
        <v>0</v>
      </c>
      <c r="AO101" s="72">
        <f>VLOOKUP('Physical Effects - Rationale'!CA102,'Physical Effects - Numerical'!$A$3:$B$13,2,FALSE)</f>
        <v>4</v>
      </c>
      <c r="AP101" s="72">
        <f>VLOOKUP('Physical Effects - Rationale'!CC102,'Physical Effects - Numerical'!$A$3:$B$13,2,FALSE)</f>
        <v>5</v>
      </c>
      <c r="AQ101" s="72">
        <f>VLOOKUP('Physical Effects - Rationale'!CE102,'Physical Effects - Numerical'!$A$3:$B$13,2,FALSE)</f>
        <v>4</v>
      </c>
      <c r="AR101" s="72">
        <f>VLOOKUP('Physical Effects - Rationale'!CG102,'Physical Effects - Numerical'!$A$3:$B$13,2,FALSE)</f>
        <v>5</v>
      </c>
      <c r="AS101" s="72">
        <f>VLOOKUP('Physical Effects - Rationale'!CI102,'Physical Effects - Numerical'!$A$3:$B$13,2,FALSE)</f>
        <v>5</v>
      </c>
      <c r="AT101" s="72">
        <f>VLOOKUP('Physical Effects - Rationale'!CK102,'Physical Effects - Numerical'!$A$3:$B$13,2,FALSE)</f>
        <v>-1</v>
      </c>
      <c r="AU101" s="72">
        <f>VLOOKUP('Physical Effects - Rationale'!CM102,'Physical Effects - Numerical'!$A$3:$B$13,2,FALSE)</f>
        <v>0</v>
      </c>
      <c r="AV101" s="72">
        <f>VLOOKUP('Physical Effects - Rationale'!CO102,'Physical Effects - Numerical'!$A$3:$B$13,2,FALSE)</f>
        <v>4</v>
      </c>
      <c r="AW101" s="72">
        <f>VLOOKUP('Physical Effects - Rationale'!CQ102,'Physical Effects - Numerical'!$A$3:$B$13,2,FALSE)</f>
        <v>0</v>
      </c>
      <c r="AX101" s="72">
        <f>VLOOKUP('Physical Effects - Rationale'!CS102,'Physical Effects - Numerical'!$A$3:$B$13,2,FALSE)</f>
        <v>0</v>
      </c>
      <c r="AY101" s="84">
        <f>VLOOKUP('Physical Effects - Rationale'!CU102,'Physical Effects - Numerical'!$A$3:$B$13,2,FALSE)</f>
        <v>1</v>
      </c>
    </row>
    <row r="102" spans="3:51">
      <c r="C102" s="83" t="s">
        <v>1622</v>
      </c>
      <c r="D102" s="75">
        <v>528</v>
      </c>
      <c r="E102" s="73">
        <f>VLOOKUP('Physical Effects - Rationale'!G103,'Physical Effects - Numerical'!$A$3:$B$13,2,FALSE)</f>
        <v>4</v>
      </c>
      <c r="F102" s="72">
        <f>VLOOKUP('Physical Effects - Rationale'!I103,'Physical Effects - Numerical'!$A$3:$B$13,2,FALSE)</f>
        <v>4</v>
      </c>
      <c r="G102" s="72">
        <f>VLOOKUP('Physical Effects - Rationale'!K103,'Physical Effects - Numerical'!$A$3:$B$13,2,FALSE)</f>
        <v>3</v>
      </c>
      <c r="H102" s="72">
        <f>VLOOKUP('Physical Effects - Rationale'!M103,'Physical Effects - Numerical'!$A$3:$B$13,2,FALSE)</f>
        <v>1</v>
      </c>
      <c r="I102" s="72">
        <f>VLOOKUP('Physical Effects - Rationale'!O103,'Physical Effects - Numerical'!$A$3:$B$13,2,FALSE)</f>
        <v>3</v>
      </c>
      <c r="J102" s="72">
        <f>VLOOKUP('Physical Effects - Rationale'!Q103,'Physical Effects - Numerical'!$A$3:$B$13,2,FALSE)</f>
        <v>0</v>
      </c>
      <c r="K102" s="72">
        <f>VLOOKUP('Physical Effects - Rationale'!S103,'Physical Effects - Numerical'!$A$3:$B$13,2,FALSE)</f>
        <v>3</v>
      </c>
      <c r="L102" s="72">
        <f>VLOOKUP('Physical Effects - Rationale'!U103,'Physical Effects - Numerical'!$A$3:$B$13,2,FALSE)</f>
        <v>4</v>
      </c>
      <c r="M102" s="72">
        <f>VLOOKUP('Physical Effects - Rationale'!W103,'Physical Effects - Numerical'!$A$3:$B$13,2,FALSE)</f>
        <v>2</v>
      </c>
      <c r="N102" s="72">
        <f>VLOOKUP('Physical Effects - Rationale'!Y103,'Physical Effects - Numerical'!$A$3:$B$13,2,FALSE)</f>
        <v>3</v>
      </c>
      <c r="O102" s="72">
        <f>VLOOKUP('Physical Effects - Rationale'!AA103,'Physical Effects - Numerical'!$A$3:$B$13,2,FALSE)</f>
        <v>3</v>
      </c>
      <c r="P102" s="72">
        <f>VLOOKUP('Physical Effects - Rationale'!AC103,'Physical Effects - Numerical'!$A$3:$B$13,2,FALSE)</f>
        <v>2</v>
      </c>
      <c r="Q102" s="72">
        <f>VLOOKUP('Physical Effects - Rationale'!AE103,'Physical Effects - Numerical'!$A$3:$B$13,2,FALSE)</f>
        <v>0</v>
      </c>
      <c r="R102" s="72">
        <f>VLOOKUP('Physical Effects - Rationale'!AG103,'Physical Effects - Numerical'!$A$3:$B$13,2,FALSE)</f>
        <v>0</v>
      </c>
      <c r="S102" s="72">
        <f>VLOOKUP('Physical Effects - Rationale'!AI103,'Physical Effects - Numerical'!$A$3:$B$13,2,FALSE)</f>
        <v>0</v>
      </c>
      <c r="T102" s="72">
        <f>VLOOKUP('Physical Effects - Rationale'!AK103,'Physical Effects - Numerical'!$A$3:$B$13,2,FALSE)</f>
        <v>3</v>
      </c>
      <c r="U102" s="72">
        <f>VLOOKUP('Physical Effects - Rationale'!AM103,'Physical Effects - Numerical'!$A$3:$B$13,2,FALSE)</f>
        <v>1</v>
      </c>
      <c r="V102" s="72">
        <f>VLOOKUP('Physical Effects - Rationale'!AO103,'Physical Effects - Numerical'!$A$3:$B$13,2,FALSE)</f>
        <v>1</v>
      </c>
      <c r="W102" s="72">
        <f>VLOOKUP('Physical Effects - Rationale'!AQ103,'Physical Effects - Numerical'!$A$3:$B$13,2,FALSE)</f>
        <v>0</v>
      </c>
      <c r="X102" s="72">
        <f>VLOOKUP('Physical Effects - Rationale'!AS103,'Physical Effects - Numerical'!$A$3:$B$13,2,FALSE)</f>
        <v>1</v>
      </c>
      <c r="Y102" s="72">
        <f>VLOOKUP('Physical Effects - Rationale'!AU103,'Physical Effects - Numerical'!$A$3:$B$13,2,FALSE)</f>
        <v>1</v>
      </c>
      <c r="Z102" s="72">
        <f>VLOOKUP('Physical Effects - Rationale'!AW103,'Physical Effects - Numerical'!$A$3:$B$13,2,FALSE)</f>
        <v>1</v>
      </c>
      <c r="AA102" s="72">
        <f>VLOOKUP('Physical Effects - Rationale'!AY103,'Physical Effects - Numerical'!$A$3:$B$13,2,FALSE)</f>
        <v>1</v>
      </c>
      <c r="AB102" s="72">
        <f>VLOOKUP('Physical Effects - Rationale'!BA103,'Physical Effects - Numerical'!$A$3:$B$13,2,FALSE)</f>
        <v>3</v>
      </c>
      <c r="AC102" s="72">
        <f>VLOOKUP('Physical Effects - Rationale'!BC103,'Physical Effects - Numerical'!$A$3:$B$13,2,FALSE)</f>
        <v>3</v>
      </c>
      <c r="AD102" s="72">
        <f>VLOOKUP('Physical Effects - Rationale'!BE103,'Physical Effects - Numerical'!$A$3:$B$13,2,FALSE)</f>
        <v>1</v>
      </c>
      <c r="AE102" s="72">
        <f>VLOOKUP('Physical Effects - Rationale'!BG103,'Physical Effects - Numerical'!$A$3:$B$13,2,FALSE)</f>
        <v>0</v>
      </c>
      <c r="AF102" s="72">
        <f>VLOOKUP('Physical Effects - Rationale'!BI103,'Physical Effects - Numerical'!$A$3:$B$13,2,FALSE)</f>
        <v>0</v>
      </c>
      <c r="AG102" s="72">
        <f>VLOOKUP('Physical Effects - Rationale'!BK103,'Physical Effects - Numerical'!$A$3:$B$13,2,FALSE)</f>
        <v>2</v>
      </c>
      <c r="AH102" s="72">
        <f>VLOOKUP('Physical Effects - Rationale'!BM103,'Physical Effects - Numerical'!$A$3:$B$13,2,FALSE)</f>
        <v>1</v>
      </c>
      <c r="AI102" s="72">
        <f>VLOOKUP('Physical Effects - Rationale'!BO103,'Physical Effects - Numerical'!$A$3:$B$13,2,FALSE)</f>
        <v>1</v>
      </c>
      <c r="AJ102" s="72">
        <f>VLOOKUP('Physical Effects - Rationale'!BQ103,'Physical Effects - Numerical'!$A$3:$B$13,2,FALSE)</f>
        <v>3</v>
      </c>
      <c r="AK102" s="72">
        <f>VLOOKUP('Physical Effects - Rationale'!BS103,'Physical Effects - Numerical'!$A$3:$B$13,2,FALSE)</f>
        <v>3</v>
      </c>
      <c r="AL102" s="72">
        <f>VLOOKUP('Physical Effects - Rationale'!BU103,'Physical Effects - Numerical'!$A$3:$B$13,2,FALSE)</f>
        <v>0</v>
      </c>
      <c r="AM102" s="72">
        <f>VLOOKUP('Physical Effects - Rationale'!BW103,'Physical Effects - Numerical'!$A$3:$B$13,2,FALSE)</f>
        <v>1</v>
      </c>
      <c r="AN102" s="72">
        <f>VLOOKUP('Physical Effects - Rationale'!BY103,'Physical Effects - Numerical'!$A$3:$B$13,2,FALSE)</f>
        <v>0</v>
      </c>
      <c r="AO102" s="72">
        <f>VLOOKUP('Physical Effects - Rationale'!CA103,'Physical Effects - Numerical'!$A$3:$B$13,2,FALSE)</f>
        <v>3</v>
      </c>
      <c r="AP102" s="72">
        <f>VLOOKUP('Physical Effects - Rationale'!CC103,'Physical Effects - Numerical'!$A$3:$B$13,2,FALSE)</f>
        <v>5</v>
      </c>
      <c r="AQ102" s="72">
        <f>VLOOKUP('Physical Effects - Rationale'!CE103,'Physical Effects - Numerical'!$A$3:$B$13,2,FALSE)</f>
        <v>4</v>
      </c>
      <c r="AR102" s="72">
        <f>VLOOKUP('Physical Effects - Rationale'!CG103,'Physical Effects - Numerical'!$A$3:$B$13,2,FALSE)</f>
        <v>3</v>
      </c>
      <c r="AS102" s="72">
        <f>VLOOKUP('Physical Effects - Rationale'!CI103,'Physical Effects - Numerical'!$A$3:$B$13,2,FALSE)</f>
        <v>5</v>
      </c>
      <c r="AT102" s="72">
        <f>VLOOKUP('Physical Effects - Rationale'!CK103,'Physical Effects - Numerical'!$A$3:$B$13,2,FALSE)</f>
        <v>2</v>
      </c>
      <c r="AU102" s="72">
        <f>VLOOKUP('Physical Effects - Rationale'!CM103,'Physical Effects - Numerical'!$A$3:$B$13,2,FALSE)</f>
        <v>1</v>
      </c>
      <c r="AV102" s="72">
        <f>VLOOKUP('Physical Effects - Rationale'!CO103,'Physical Effects - Numerical'!$A$3:$B$13,2,FALSE)</f>
        <v>4</v>
      </c>
      <c r="AW102" s="72">
        <f>VLOOKUP('Physical Effects - Rationale'!CQ103,'Physical Effects - Numerical'!$A$3:$B$13,2,FALSE)</f>
        <v>1</v>
      </c>
      <c r="AX102" s="72">
        <f>VLOOKUP('Physical Effects - Rationale'!CS103,'Physical Effects - Numerical'!$A$3:$B$13,2,FALSE)</f>
        <v>0</v>
      </c>
      <c r="AY102" s="84">
        <f>VLOOKUP('Physical Effects - Rationale'!CU103,'Physical Effects - Numerical'!$A$3:$B$13,2,FALSE)</f>
        <v>3</v>
      </c>
    </row>
    <row r="103" spans="3:51">
      <c r="C103" s="83" t="s">
        <v>1657</v>
      </c>
      <c r="D103" s="75">
        <v>533</v>
      </c>
      <c r="E103" s="73">
        <f>VLOOKUP('Physical Effects - Rationale'!G104,'Physical Effects - Numerical'!$A$3:$B$13,2,FALSE)</f>
        <v>0</v>
      </c>
      <c r="F103" s="72">
        <f>VLOOKUP('Physical Effects - Rationale'!I104,'Physical Effects - Numerical'!$A$3:$B$13,2,FALSE)</f>
        <v>0</v>
      </c>
      <c r="G103" s="72">
        <f>VLOOKUP('Physical Effects - Rationale'!K104,'Physical Effects - Numerical'!$A$3:$B$13,2,FALSE)</f>
        <v>0</v>
      </c>
      <c r="H103" s="72">
        <f>VLOOKUP('Physical Effects - Rationale'!M104,'Physical Effects - Numerical'!$A$3:$B$13,2,FALSE)</f>
        <v>0</v>
      </c>
      <c r="I103" s="72">
        <f>VLOOKUP('Physical Effects - Rationale'!O104,'Physical Effects - Numerical'!$A$3:$B$13,2,FALSE)</f>
        <v>0</v>
      </c>
      <c r="J103" s="72">
        <f>VLOOKUP('Physical Effects - Rationale'!Q104,'Physical Effects - Numerical'!$A$3:$B$13,2,FALSE)</f>
        <v>2</v>
      </c>
      <c r="K103" s="72">
        <f>VLOOKUP('Physical Effects - Rationale'!S104,'Physical Effects - Numerical'!$A$3:$B$13,2,FALSE)</f>
        <v>0</v>
      </c>
      <c r="L103" s="72">
        <f>VLOOKUP('Physical Effects - Rationale'!U104,'Physical Effects - Numerical'!$A$3:$B$13,2,FALSE)</f>
        <v>0</v>
      </c>
      <c r="M103" s="72">
        <f>VLOOKUP('Physical Effects - Rationale'!W104,'Physical Effects - Numerical'!$A$3:$B$13,2,FALSE)</f>
        <v>0</v>
      </c>
      <c r="N103" s="72">
        <f>VLOOKUP('Physical Effects - Rationale'!Y104,'Physical Effects - Numerical'!$A$3:$B$13,2,FALSE)</f>
        <v>0</v>
      </c>
      <c r="O103" s="72">
        <f>VLOOKUP('Physical Effects - Rationale'!AA104,'Physical Effects - Numerical'!$A$3:$B$13,2,FALSE)</f>
        <v>0</v>
      </c>
      <c r="P103" s="72">
        <f>VLOOKUP('Physical Effects - Rationale'!AC104,'Physical Effects - Numerical'!$A$3:$B$13,2,FALSE)</f>
        <v>3</v>
      </c>
      <c r="Q103" s="72">
        <f>VLOOKUP('Physical Effects - Rationale'!AE104,'Physical Effects - Numerical'!$A$3:$B$13,2,FALSE)</f>
        <v>2</v>
      </c>
      <c r="R103" s="72">
        <f>VLOOKUP('Physical Effects - Rationale'!AG104,'Physical Effects - Numerical'!$A$3:$B$13,2,FALSE)</f>
        <v>2</v>
      </c>
      <c r="S103" s="72">
        <f>VLOOKUP('Physical Effects - Rationale'!AI104,'Physical Effects - Numerical'!$A$3:$B$13,2,FALSE)</f>
        <v>0</v>
      </c>
      <c r="T103" s="72">
        <f>VLOOKUP('Physical Effects - Rationale'!AK104,'Physical Effects - Numerical'!$A$3:$B$13,2,FALSE)</f>
        <v>2</v>
      </c>
      <c r="U103" s="72">
        <f>VLOOKUP('Physical Effects - Rationale'!AM104,'Physical Effects - Numerical'!$A$3:$B$13,2,FALSE)</f>
        <v>0</v>
      </c>
      <c r="V103" s="72">
        <f>VLOOKUP('Physical Effects - Rationale'!AO104,'Physical Effects - Numerical'!$A$3:$B$13,2,FALSE)</f>
        <v>0</v>
      </c>
      <c r="W103" s="72">
        <f>VLOOKUP('Physical Effects - Rationale'!AQ104,'Physical Effects - Numerical'!$A$3:$B$13,2,FALSE)</f>
        <v>2</v>
      </c>
      <c r="X103" s="72">
        <f>VLOOKUP('Physical Effects - Rationale'!AS104,'Physical Effects - Numerical'!$A$3:$B$13,2,FALSE)</f>
        <v>0</v>
      </c>
      <c r="Y103" s="72">
        <f>VLOOKUP('Physical Effects - Rationale'!AU104,'Physical Effects - Numerical'!$A$3:$B$13,2,FALSE)</f>
        <v>0</v>
      </c>
      <c r="Z103" s="72">
        <f>VLOOKUP('Physical Effects - Rationale'!AW104,'Physical Effects - Numerical'!$A$3:$B$13,2,FALSE)</f>
        <v>0</v>
      </c>
      <c r="AA103" s="72">
        <f>VLOOKUP('Physical Effects - Rationale'!AY104,'Physical Effects - Numerical'!$A$3:$B$13,2,FALSE)</f>
        <v>0</v>
      </c>
      <c r="AB103" s="72">
        <f>VLOOKUP('Physical Effects - Rationale'!BA104,'Physical Effects - Numerical'!$A$3:$B$13,2,FALSE)</f>
        <v>0</v>
      </c>
      <c r="AC103" s="72">
        <f>VLOOKUP('Physical Effects - Rationale'!BC104,'Physical Effects - Numerical'!$A$3:$B$13,2,FALSE)</f>
        <v>0</v>
      </c>
      <c r="AD103" s="72">
        <f>VLOOKUP('Physical Effects - Rationale'!BE104,'Physical Effects - Numerical'!$A$3:$B$13,2,FALSE)</f>
        <v>0</v>
      </c>
      <c r="AE103" s="72">
        <f>VLOOKUP('Physical Effects - Rationale'!BG104,'Physical Effects - Numerical'!$A$3:$B$13,2,FALSE)</f>
        <v>0</v>
      </c>
      <c r="AF103" s="72">
        <f>VLOOKUP('Physical Effects - Rationale'!BI104,'Physical Effects - Numerical'!$A$3:$B$13,2,FALSE)</f>
        <v>0</v>
      </c>
      <c r="AG103" s="72">
        <f>VLOOKUP('Physical Effects - Rationale'!BK104,'Physical Effects - Numerical'!$A$3:$B$13,2,FALSE)</f>
        <v>0</v>
      </c>
      <c r="AH103" s="72">
        <f>VLOOKUP('Physical Effects - Rationale'!BM104,'Physical Effects - Numerical'!$A$3:$B$13,2,FALSE)</f>
        <v>0</v>
      </c>
      <c r="AI103" s="72">
        <f>VLOOKUP('Physical Effects - Rationale'!BO104,'Physical Effects - Numerical'!$A$3:$B$13,2,FALSE)</f>
        <v>0</v>
      </c>
      <c r="AJ103" s="72">
        <f>VLOOKUP('Physical Effects - Rationale'!BQ104,'Physical Effects - Numerical'!$A$3:$B$13,2,FALSE)</f>
        <v>1</v>
      </c>
      <c r="AK103" s="72">
        <f>VLOOKUP('Physical Effects - Rationale'!BS104,'Physical Effects - Numerical'!$A$3:$B$13,2,FALSE)</f>
        <v>1</v>
      </c>
      <c r="AL103" s="72">
        <f>VLOOKUP('Physical Effects - Rationale'!BU104,'Physical Effects - Numerical'!$A$3:$B$13,2,FALSE)</f>
        <v>1</v>
      </c>
      <c r="AM103" s="72">
        <f>VLOOKUP('Physical Effects - Rationale'!BW104,'Physical Effects - Numerical'!$A$3:$B$13,2,FALSE)</f>
        <v>0</v>
      </c>
      <c r="AN103" s="72">
        <f>VLOOKUP('Physical Effects - Rationale'!BY104,'Physical Effects - Numerical'!$A$3:$B$13,2,FALSE)</f>
        <v>1</v>
      </c>
      <c r="AO103" s="72">
        <f>VLOOKUP('Physical Effects - Rationale'!CA104,'Physical Effects - Numerical'!$A$3:$B$13,2,FALSE)</f>
        <v>0</v>
      </c>
      <c r="AP103" s="72">
        <f>VLOOKUP('Physical Effects - Rationale'!CC104,'Physical Effects - Numerical'!$A$3:$B$13,2,FALSE)</f>
        <v>2</v>
      </c>
      <c r="AQ103" s="72">
        <f>VLOOKUP('Physical Effects - Rationale'!CE104,'Physical Effects - Numerical'!$A$3:$B$13,2,FALSE)</f>
        <v>0</v>
      </c>
      <c r="AR103" s="72">
        <f>VLOOKUP('Physical Effects - Rationale'!CG104,'Physical Effects - Numerical'!$A$3:$B$13,2,FALSE)</f>
        <v>0</v>
      </c>
      <c r="AS103" s="72">
        <f>VLOOKUP('Physical Effects - Rationale'!CI104,'Physical Effects - Numerical'!$A$3:$B$13,2,FALSE)</f>
        <v>0</v>
      </c>
      <c r="AT103" s="72">
        <f>VLOOKUP('Physical Effects - Rationale'!CK104,'Physical Effects - Numerical'!$A$3:$B$13,2,FALSE)</f>
        <v>0</v>
      </c>
      <c r="AU103" s="72">
        <f>VLOOKUP('Physical Effects - Rationale'!CM104,'Physical Effects - Numerical'!$A$3:$B$13,2,FALSE)</f>
        <v>5</v>
      </c>
      <c r="AV103" s="72">
        <f>VLOOKUP('Physical Effects - Rationale'!CO104,'Physical Effects - Numerical'!$A$3:$B$13,2,FALSE)</f>
        <v>0</v>
      </c>
      <c r="AW103" s="72">
        <f>VLOOKUP('Physical Effects - Rationale'!CQ104,'Physical Effects - Numerical'!$A$3:$B$13,2,FALSE)</f>
        <v>0</v>
      </c>
      <c r="AX103" s="72">
        <f>VLOOKUP('Physical Effects - Rationale'!CS104,'Physical Effects - Numerical'!$A$3:$B$13,2,FALSE)</f>
        <v>4</v>
      </c>
      <c r="AY103" s="84">
        <f>VLOOKUP('Physical Effects - Rationale'!CU104,'Physical Effects - Numerical'!$A$3:$B$13,2,FALSE)</f>
        <v>0</v>
      </c>
    </row>
    <row r="104" spans="3:51">
      <c r="C104" s="83" t="s">
        <v>1665</v>
      </c>
      <c r="D104" s="75">
        <v>550</v>
      </c>
      <c r="E104" s="73">
        <f>VLOOKUP('Physical Effects - Rationale'!G105,'Physical Effects - Numerical'!$A$3:$B$13,2,FALSE)</f>
        <v>4</v>
      </c>
      <c r="F104" s="72">
        <f>VLOOKUP('Physical Effects - Rationale'!I105,'Physical Effects - Numerical'!$A$3:$B$13,2,FALSE)</f>
        <v>4</v>
      </c>
      <c r="G104" s="72">
        <f>VLOOKUP('Physical Effects - Rationale'!K105,'Physical Effects - Numerical'!$A$3:$B$13,2,FALSE)</f>
        <v>4</v>
      </c>
      <c r="H104" s="72">
        <f>VLOOKUP('Physical Effects - Rationale'!M105,'Physical Effects - Numerical'!$A$3:$B$13,2,FALSE)</f>
        <v>2</v>
      </c>
      <c r="I104" s="72">
        <f>VLOOKUP('Physical Effects - Rationale'!O105,'Physical Effects - Numerical'!$A$3:$B$13,2,FALSE)</f>
        <v>2</v>
      </c>
      <c r="J104" s="72">
        <f>VLOOKUP('Physical Effects - Rationale'!Q105,'Physical Effects - Numerical'!$A$3:$B$13,2,FALSE)</f>
        <v>0</v>
      </c>
      <c r="K104" s="72">
        <f>VLOOKUP('Physical Effects - Rationale'!S105,'Physical Effects - Numerical'!$A$3:$B$13,2,FALSE)</f>
        <v>4</v>
      </c>
      <c r="L104" s="72">
        <f>VLOOKUP('Physical Effects - Rationale'!U105,'Physical Effects - Numerical'!$A$3:$B$13,2,FALSE)</f>
        <v>4</v>
      </c>
      <c r="M104" s="72">
        <f>VLOOKUP('Physical Effects - Rationale'!W105,'Physical Effects - Numerical'!$A$3:$B$13,2,FALSE)</f>
        <v>1</v>
      </c>
      <c r="N104" s="72">
        <f>VLOOKUP('Physical Effects - Rationale'!Y105,'Physical Effects - Numerical'!$A$3:$B$13,2,FALSE)</f>
        <v>3</v>
      </c>
      <c r="O104" s="72">
        <f>VLOOKUP('Physical Effects - Rationale'!AA105,'Physical Effects - Numerical'!$A$3:$B$13,2,FALSE)</f>
        <v>3</v>
      </c>
      <c r="P104" s="72">
        <f>VLOOKUP('Physical Effects - Rationale'!AC105,'Physical Effects - Numerical'!$A$3:$B$13,2,FALSE)</f>
        <v>2</v>
      </c>
      <c r="Q104" s="72">
        <f>VLOOKUP('Physical Effects - Rationale'!AE105,'Physical Effects - Numerical'!$A$3:$B$13,2,FALSE)</f>
        <v>0</v>
      </c>
      <c r="R104" s="72">
        <f>VLOOKUP('Physical Effects - Rationale'!AG105,'Physical Effects - Numerical'!$A$3:$B$13,2,FALSE)</f>
        <v>0</v>
      </c>
      <c r="S104" s="72">
        <f>VLOOKUP('Physical Effects - Rationale'!AI105,'Physical Effects - Numerical'!$A$3:$B$13,2,FALSE)</f>
        <v>1</v>
      </c>
      <c r="T104" s="72">
        <f>VLOOKUP('Physical Effects - Rationale'!AK105,'Physical Effects - Numerical'!$A$3:$B$13,2,FALSE)</f>
        <v>2</v>
      </c>
      <c r="U104" s="72">
        <f>VLOOKUP('Physical Effects - Rationale'!AM105,'Physical Effects - Numerical'!$A$3:$B$13,2,FALSE)</f>
        <v>0</v>
      </c>
      <c r="V104" s="72">
        <f>VLOOKUP('Physical Effects - Rationale'!AO105,'Physical Effects - Numerical'!$A$3:$B$13,2,FALSE)</f>
        <v>0</v>
      </c>
      <c r="W104" s="72">
        <f>VLOOKUP('Physical Effects - Rationale'!AQ105,'Physical Effects - Numerical'!$A$3:$B$13,2,FALSE)</f>
        <v>0</v>
      </c>
      <c r="X104" s="72">
        <f>VLOOKUP('Physical Effects - Rationale'!AS105,'Physical Effects - Numerical'!$A$3:$B$13,2,FALSE)</f>
        <v>1</v>
      </c>
      <c r="Y104" s="72">
        <f>VLOOKUP('Physical Effects - Rationale'!AU105,'Physical Effects - Numerical'!$A$3:$B$13,2,FALSE)</f>
        <v>1</v>
      </c>
      <c r="Z104" s="72">
        <f>VLOOKUP('Physical Effects - Rationale'!AW105,'Physical Effects - Numerical'!$A$3:$B$13,2,FALSE)</f>
        <v>1</v>
      </c>
      <c r="AA104" s="72">
        <f>VLOOKUP('Physical Effects - Rationale'!AY105,'Physical Effects - Numerical'!$A$3:$B$13,2,FALSE)</f>
        <v>1</v>
      </c>
      <c r="AB104" s="72">
        <f>VLOOKUP('Physical Effects - Rationale'!BA105,'Physical Effects - Numerical'!$A$3:$B$13,2,FALSE)</f>
        <v>2</v>
      </c>
      <c r="AC104" s="72">
        <f>VLOOKUP('Physical Effects - Rationale'!BC105,'Physical Effects - Numerical'!$A$3:$B$13,2,FALSE)</f>
        <v>2</v>
      </c>
      <c r="AD104" s="72">
        <f>VLOOKUP('Physical Effects - Rationale'!BE105,'Physical Effects - Numerical'!$A$3:$B$13,2,FALSE)</f>
        <v>2</v>
      </c>
      <c r="AE104" s="72">
        <f>VLOOKUP('Physical Effects - Rationale'!BG105,'Physical Effects - Numerical'!$A$3:$B$13,2,FALSE)</f>
        <v>2</v>
      </c>
      <c r="AF104" s="72">
        <f>VLOOKUP('Physical Effects - Rationale'!BI105,'Physical Effects - Numerical'!$A$3:$B$13,2,FALSE)</f>
        <v>1</v>
      </c>
      <c r="AG104" s="72">
        <f>VLOOKUP('Physical Effects - Rationale'!BK105,'Physical Effects - Numerical'!$A$3:$B$13,2,FALSE)</f>
        <v>1</v>
      </c>
      <c r="AH104" s="72">
        <f>VLOOKUP('Physical Effects - Rationale'!BM105,'Physical Effects - Numerical'!$A$3:$B$13,2,FALSE)</f>
        <v>1</v>
      </c>
      <c r="AI104" s="72">
        <f>VLOOKUP('Physical Effects - Rationale'!BO105,'Physical Effects - Numerical'!$A$3:$B$13,2,FALSE)</f>
        <v>1</v>
      </c>
      <c r="AJ104" s="72">
        <f>VLOOKUP('Physical Effects - Rationale'!BQ105,'Physical Effects - Numerical'!$A$3:$B$13,2,FALSE)</f>
        <v>3</v>
      </c>
      <c r="AK104" s="72">
        <f>VLOOKUP('Physical Effects - Rationale'!BS105,'Physical Effects - Numerical'!$A$3:$B$13,2,FALSE)</f>
        <v>3</v>
      </c>
      <c r="AL104" s="72">
        <f>VLOOKUP('Physical Effects - Rationale'!BU105,'Physical Effects - Numerical'!$A$3:$B$13,2,FALSE)</f>
        <v>0</v>
      </c>
      <c r="AM104" s="72">
        <f>VLOOKUP('Physical Effects - Rationale'!BW105,'Physical Effects - Numerical'!$A$3:$B$13,2,FALSE)</f>
        <v>0</v>
      </c>
      <c r="AN104" s="72">
        <f>VLOOKUP('Physical Effects - Rationale'!BY105,'Physical Effects - Numerical'!$A$3:$B$13,2,FALSE)</f>
        <v>0</v>
      </c>
      <c r="AO104" s="72">
        <f>VLOOKUP('Physical Effects - Rationale'!CA105,'Physical Effects - Numerical'!$A$3:$B$13,2,FALSE)</f>
        <v>4</v>
      </c>
      <c r="AP104" s="72">
        <f>VLOOKUP('Physical Effects - Rationale'!CC105,'Physical Effects - Numerical'!$A$3:$B$13,2,FALSE)</f>
        <v>5</v>
      </c>
      <c r="AQ104" s="72">
        <f>VLOOKUP('Physical Effects - Rationale'!CE105,'Physical Effects - Numerical'!$A$3:$B$13,2,FALSE)</f>
        <v>5</v>
      </c>
      <c r="AR104" s="72">
        <f>VLOOKUP('Physical Effects - Rationale'!CG105,'Physical Effects - Numerical'!$A$3:$B$13,2,FALSE)</f>
        <v>0</v>
      </c>
      <c r="AS104" s="72">
        <f>VLOOKUP('Physical Effects - Rationale'!CI105,'Physical Effects - Numerical'!$A$3:$B$13,2,FALSE)</f>
        <v>5</v>
      </c>
      <c r="AT104" s="72">
        <f>VLOOKUP('Physical Effects - Rationale'!CK105,'Physical Effects - Numerical'!$A$3:$B$13,2,FALSE)</f>
        <v>0</v>
      </c>
      <c r="AU104" s="72">
        <f>VLOOKUP('Physical Effects - Rationale'!CM105,'Physical Effects - Numerical'!$A$3:$B$13,2,FALSE)</f>
        <v>0</v>
      </c>
      <c r="AV104" s="72">
        <f>VLOOKUP('Physical Effects - Rationale'!CO105,'Physical Effects - Numerical'!$A$3:$B$13,2,FALSE)</f>
        <v>2</v>
      </c>
      <c r="AW104" s="72">
        <f>VLOOKUP('Physical Effects - Rationale'!CQ105,'Physical Effects - Numerical'!$A$3:$B$13,2,FALSE)</f>
        <v>1</v>
      </c>
      <c r="AX104" s="72">
        <f>VLOOKUP('Physical Effects - Rationale'!CS105,'Physical Effects - Numerical'!$A$3:$B$13,2,FALSE)</f>
        <v>0</v>
      </c>
      <c r="AY104" s="84">
        <f>VLOOKUP('Physical Effects - Rationale'!CU105,'Physical Effects - Numerical'!$A$3:$B$13,2,FALSE)</f>
        <v>0</v>
      </c>
    </row>
    <row r="105" spans="3:51">
      <c r="C105" s="83" t="s">
        <v>1690</v>
      </c>
      <c r="D105" s="75">
        <v>562</v>
      </c>
      <c r="E105" s="73">
        <f>VLOOKUP('Physical Effects - Rationale'!G106,'Physical Effects - Numerical'!$A$3:$B$13,2,FALSE)</f>
        <v>1</v>
      </c>
      <c r="F105" s="72">
        <f>VLOOKUP('Physical Effects - Rationale'!I106,'Physical Effects - Numerical'!$A$3:$B$13,2,FALSE)</f>
        <v>1</v>
      </c>
      <c r="G105" s="72">
        <f>VLOOKUP('Physical Effects - Rationale'!K106,'Physical Effects - Numerical'!$A$3:$B$13,2,FALSE)</f>
        <v>1</v>
      </c>
      <c r="H105" s="72">
        <f>VLOOKUP('Physical Effects - Rationale'!M106,'Physical Effects - Numerical'!$A$3:$B$13,2,FALSE)</f>
        <v>1</v>
      </c>
      <c r="I105" s="72">
        <f>VLOOKUP('Physical Effects - Rationale'!O106,'Physical Effects - Numerical'!$A$3:$B$13,2,FALSE)</f>
        <v>1</v>
      </c>
      <c r="J105" s="72">
        <f>VLOOKUP('Physical Effects - Rationale'!Q106,'Physical Effects - Numerical'!$A$3:$B$13,2,FALSE)</f>
        <v>0</v>
      </c>
      <c r="K105" s="72">
        <f>VLOOKUP('Physical Effects - Rationale'!S106,'Physical Effects - Numerical'!$A$3:$B$13,2,FALSE)</f>
        <v>1</v>
      </c>
      <c r="L105" s="72">
        <f>VLOOKUP('Physical Effects - Rationale'!U106,'Physical Effects - Numerical'!$A$3:$B$13,2,FALSE)</f>
        <v>1</v>
      </c>
      <c r="M105" s="72">
        <f>VLOOKUP('Physical Effects - Rationale'!W106,'Physical Effects - Numerical'!$A$3:$B$13,2,FALSE)</f>
        <v>0</v>
      </c>
      <c r="N105" s="72">
        <f>VLOOKUP('Physical Effects - Rationale'!Y106,'Physical Effects - Numerical'!$A$3:$B$13,2,FALSE)</f>
        <v>1</v>
      </c>
      <c r="O105" s="72">
        <f>VLOOKUP('Physical Effects - Rationale'!AA106,'Physical Effects - Numerical'!$A$3:$B$13,2,FALSE)</f>
        <v>1</v>
      </c>
      <c r="P105" s="72">
        <f>VLOOKUP('Physical Effects - Rationale'!AC106,'Physical Effects - Numerical'!$A$3:$B$13,2,FALSE)</f>
        <v>1</v>
      </c>
      <c r="Q105" s="72">
        <f>VLOOKUP('Physical Effects - Rationale'!AE106,'Physical Effects - Numerical'!$A$3:$B$13,2,FALSE)</f>
        <v>0</v>
      </c>
      <c r="R105" s="72">
        <f>VLOOKUP('Physical Effects - Rationale'!AG106,'Physical Effects - Numerical'!$A$3:$B$13,2,FALSE)</f>
        <v>0</v>
      </c>
      <c r="S105" s="72">
        <f>VLOOKUP('Physical Effects - Rationale'!AI106,'Physical Effects - Numerical'!$A$3:$B$13,2,FALSE)</f>
        <v>0</v>
      </c>
      <c r="T105" s="72">
        <f>VLOOKUP('Physical Effects - Rationale'!AK106,'Physical Effects - Numerical'!$A$3:$B$13,2,FALSE)</f>
        <v>0</v>
      </c>
      <c r="U105" s="72">
        <f>VLOOKUP('Physical Effects - Rationale'!AM106,'Physical Effects - Numerical'!$A$3:$B$13,2,FALSE)</f>
        <v>0</v>
      </c>
      <c r="V105" s="72">
        <f>VLOOKUP('Physical Effects - Rationale'!AO106,'Physical Effects - Numerical'!$A$3:$B$13,2,FALSE)</f>
        <v>0</v>
      </c>
      <c r="W105" s="72">
        <f>VLOOKUP('Physical Effects - Rationale'!AQ106,'Physical Effects - Numerical'!$A$3:$B$13,2,FALSE)</f>
        <v>0</v>
      </c>
      <c r="X105" s="72">
        <f>VLOOKUP('Physical Effects - Rationale'!AS106,'Physical Effects - Numerical'!$A$3:$B$13,2,FALSE)</f>
        <v>0</v>
      </c>
      <c r="Y105" s="72">
        <f>VLOOKUP('Physical Effects - Rationale'!AU106,'Physical Effects - Numerical'!$A$3:$B$13,2,FALSE)</f>
        <v>0</v>
      </c>
      <c r="Z105" s="72">
        <f>VLOOKUP('Physical Effects - Rationale'!AW106,'Physical Effects - Numerical'!$A$3:$B$13,2,FALSE)</f>
        <v>0</v>
      </c>
      <c r="AA105" s="72">
        <f>VLOOKUP('Physical Effects - Rationale'!AY106,'Physical Effects - Numerical'!$A$3:$B$13,2,FALSE)</f>
        <v>0</v>
      </c>
      <c r="AB105" s="72">
        <f>VLOOKUP('Physical Effects - Rationale'!BA106,'Physical Effects - Numerical'!$A$3:$B$13,2,FALSE)</f>
        <v>1</v>
      </c>
      <c r="AC105" s="72">
        <f>VLOOKUP('Physical Effects - Rationale'!BC106,'Physical Effects - Numerical'!$A$3:$B$13,2,FALSE)</f>
        <v>1</v>
      </c>
      <c r="AD105" s="72">
        <f>VLOOKUP('Physical Effects - Rationale'!BE106,'Physical Effects - Numerical'!$A$3:$B$13,2,FALSE)</f>
        <v>1</v>
      </c>
      <c r="AE105" s="72">
        <f>VLOOKUP('Physical Effects - Rationale'!BG106,'Physical Effects - Numerical'!$A$3:$B$13,2,FALSE)</f>
        <v>0</v>
      </c>
      <c r="AF105" s="72">
        <f>VLOOKUP('Physical Effects - Rationale'!BI106,'Physical Effects - Numerical'!$A$3:$B$13,2,FALSE)</f>
        <v>0</v>
      </c>
      <c r="AG105" s="72">
        <f>VLOOKUP('Physical Effects - Rationale'!BK106,'Physical Effects - Numerical'!$A$3:$B$13,2,FALSE)</f>
        <v>0</v>
      </c>
      <c r="AH105" s="72">
        <f>VLOOKUP('Physical Effects - Rationale'!BM106,'Physical Effects - Numerical'!$A$3:$B$13,2,FALSE)</f>
        <v>0</v>
      </c>
      <c r="AI105" s="72">
        <f>VLOOKUP('Physical Effects - Rationale'!BO106,'Physical Effects - Numerical'!$A$3:$B$13,2,FALSE)</f>
        <v>0</v>
      </c>
      <c r="AJ105" s="72">
        <f>VLOOKUP('Physical Effects - Rationale'!BQ106,'Physical Effects - Numerical'!$A$3:$B$13,2,FALSE)</f>
        <v>1</v>
      </c>
      <c r="AK105" s="72">
        <f>VLOOKUP('Physical Effects - Rationale'!BS106,'Physical Effects - Numerical'!$A$3:$B$13,2,FALSE)</f>
        <v>2</v>
      </c>
      <c r="AL105" s="72">
        <f>VLOOKUP('Physical Effects - Rationale'!BU106,'Physical Effects - Numerical'!$A$3:$B$13,2,FALSE)</f>
        <v>0</v>
      </c>
      <c r="AM105" s="72">
        <f>VLOOKUP('Physical Effects - Rationale'!BW106,'Physical Effects - Numerical'!$A$3:$B$13,2,FALSE)</f>
        <v>0</v>
      </c>
      <c r="AN105" s="72">
        <f>VLOOKUP('Physical Effects - Rationale'!BY106,'Physical Effects - Numerical'!$A$3:$B$13,2,FALSE)</f>
        <v>0</v>
      </c>
      <c r="AO105" s="72">
        <f>VLOOKUP('Physical Effects - Rationale'!CA106,'Physical Effects - Numerical'!$A$3:$B$13,2,FALSE)</f>
        <v>3</v>
      </c>
      <c r="AP105" s="72">
        <f>VLOOKUP('Physical Effects - Rationale'!CC106,'Physical Effects - Numerical'!$A$3:$B$13,2,FALSE)</f>
        <v>1</v>
      </c>
      <c r="AQ105" s="72">
        <f>VLOOKUP('Physical Effects - Rationale'!CE106,'Physical Effects - Numerical'!$A$3:$B$13,2,FALSE)</f>
        <v>1</v>
      </c>
      <c r="AR105" s="72">
        <f>VLOOKUP('Physical Effects - Rationale'!CG106,'Physical Effects - Numerical'!$A$3:$B$13,2,FALSE)</f>
        <v>3</v>
      </c>
      <c r="AS105" s="72">
        <f>VLOOKUP('Physical Effects - Rationale'!CI106,'Physical Effects - Numerical'!$A$3:$B$13,2,FALSE)</f>
        <v>0</v>
      </c>
      <c r="AT105" s="72">
        <f>VLOOKUP('Physical Effects - Rationale'!CK106,'Physical Effects - Numerical'!$A$3:$B$13,2,FALSE)</f>
        <v>0</v>
      </c>
      <c r="AU105" s="72">
        <f>VLOOKUP('Physical Effects - Rationale'!CM106,'Physical Effects - Numerical'!$A$3:$B$13,2,FALSE)</f>
        <v>0</v>
      </c>
      <c r="AV105" s="72">
        <f>VLOOKUP('Physical Effects - Rationale'!CO106,'Physical Effects - Numerical'!$A$3:$B$13,2,FALSE)</f>
        <v>0</v>
      </c>
      <c r="AW105" s="72">
        <f>VLOOKUP('Physical Effects - Rationale'!CQ106,'Physical Effects - Numerical'!$A$3:$B$13,2,FALSE)</f>
        <v>0</v>
      </c>
      <c r="AX105" s="72">
        <f>VLOOKUP('Physical Effects - Rationale'!CS106,'Physical Effects - Numerical'!$A$3:$B$13,2,FALSE)</f>
        <v>0</v>
      </c>
      <c r="AY105" s="84">
        <f>VLOOKUP('Physical Effects - Rationale'!CU106,'Physical Effects - Numerical'!$A$3:$B$13,2,FALSE)</f>
        <v>0</v>
      </c>
    </row>
    <row r="106" spans="3:51" ht="26">
      <c r="C106" s="83" t="s">
        <v>1710</v>
      </c>
      <c r="D106" s="75">
        <v>566</v>
      </c>
      <c r="E106" s="73">
        <f>VLOOKUP('Physical Effects - Rationale'!G107,'Physical Effects - Numerical'!$A$3:$B$13,2,FALSE)</f>
        <v>0</v>
      </c>
      <c r="F106" s="72">
        <f>VLOOKUP('Physical Effects - Rationale'!I107,'Physical Effects - Numerical'!$A$3:$B$13,2,FALSE)</f>
        <v>0</v>
      </c>
      <c r="G106" s="72">
        <f>VLOOKUP('Physical Effects - Rationale'!K107,'Physical Effects - Numerical'!$A$3:$B$13,2,FALSE)</f>
        <v>0</v>
      </c>
      <c r="H106" s="72">
        <f>VLOOKUP('Physical Effects - Rationale'!M107,'Physical Effects - Numerical'!$A$3:$B$13,2,FALSE)</f>
        <v>4</v>
      </c>
      <c r="I106" s="72">
        <f>VLOOKUP('Physical Effects - Rationale'!O107,'Physical Effects - Numerical'!$A$3:$B$13,2,FALSE)</f>
        <v>2</v>
      </c>
      <c r="J106" s="72">
        <f>VLOOKUP('Physical Effects - Rationale'!Q107,'Physical Effects - Numerical'!$A$3:$B$13,2,FALSE)</f>
        <v>0</v>
      </c>
      <c r="K106" s="72">
        <f>VLOOKUP('Physical Effects - Rationale'!S107,'Physical Effects - Numerical'!$A$3:$B$13,2,FALSE)</f>
        <v>0</v>
      </c>
      <c r="L106" s="72">
        <f>VLOOKUP('Physical Effects - Rationale'!U107,'Physical Effects - Numerical'!$A$3:$B$13,2,FALSE)</f>
        <v>1</v>
      </c>
      <c r="M106" s="72">
        <f>VLOOKUP('Physical Effects - Rationale'!W107,'Physical Effects - Numerical'!$A$3:$B$13,2,FALSE)</f>
        <v>0</v>
      </c>
      <c r="N106" s="72">
        <f>VLOOKUP('Physical Effects - Rationale'!Y107,'Physical Effects - Numerical'!$A$3:$B$13,2,FALSE)</f>
        <v>-3</v>
      </c>
      <c r="O106" s="72">
        <f>VLOOKUP('Physical Effects - Rationale'!AA107,'Physical Effects - Numerical'!$A$3:$B$13,2,FALSE)</f>
        <v>-3</v>
      </c>
      <c r="P106" s="72">
        <f>VLOOKUP('Physical Effects - Rationale'!AC107,'Physical Effects - Numerical'!$A$3:$B$13,2,FALSE)</f>
        <v>2</v>
      </c>
      <c r="Q106" s="72">
        <f>VLOOKUP('Physical Effects - Rationale'!AE107,'Physical Effects - Numerical'!$A$3:$B$13,2,FALSE)</f>
        <v>0</v>
      </c>
      <c r="R106" s="72">
        <f>VLOOKUP('Physical Effects - Rationale'!AG107,'Physical Effects - Numerical'!$A$3:$B$13,2,FALSE)</f>
        <v>0</v>
      </c>
      <c r="S106" s="72">
        <f>VLOOKUP('Physical Effects - Rationale'!AI107,'Physical Effects - Numerical'!$A$3:$B$13,2,FALSE)</f>
        <v>0</v>
      </c>
      <c r="T106" s="72">
        <f>VLOOKUP('Physical Effects - Rationale'!AK107,'Physical Effects - Numerical'!$A$3:$B$13,2,FALSE)</f>
        <v>0</v>
      </c>
      <c r="U106" s="72">
        <f>VLOOKUP('Physical Effects - Rationale'!AM107,'Physical Effects - Numerical'!$A$3:$B$13,2,FALSE)</f>
        <v>0</v>
      </c>
      <c r="V106" s="72">
        <f>VLOOKUP('Physical Effects - Rationale'!AO107,'Physical Effects - Numerical'!$A$3:$B$13,2,FALSE)</f>
        <v>0</v>
      </c>
      <c r="W106" s="72">
        <f>VLOOKUP('Physical Effects - Rationale'!AQ107,'Physical Effects - Numerical'!$A$3:$B$13,2,FALSE)</f>
        <v>0</v>
      </c>
      <c r="X106" s="72">
        <f>VLOOKUP('Physical Effects - Rationale'!AS107,'Physical Effects - Numerical'!$A$3:$B$13,2,FALSE)</f>
        <v>0</v>
      </c>
      <c r="Y106" s="72">
        <f>VLOOKUP('Physical Effects - Rationale'!AU107,'Physical Effects - Numerical'!$A$3:$B$13,2,FALSE)</f>
        <v>0</v>
      </c>
      <c r="Z106" s="72">
        <f>VLOOKUP('Physical Effects - Rationale'!AW107,'Physical Effects - Numerical'!$A$3:$B$13,2,FALSE)</f>
        <v>0</v>
      </c>
      <c r="AA106" s="72">
        <f>VLOOKUP('Physical Effects - Rationale'!AY107,'Physical Effects - Numerical'!$A$3:$B$13,2,FALSE)</f>
        <v>0</v>
      </c>
      <c r="AB106" s="72">
        <f>VLOOKUP('Physical Effects - Rationale'!BA107,'Physical Effects - Numerical'!$A$3:$B$13,2,FALSE)</f>
        <v>2</v>
      </c>
      <c r="AC106" s="72">
        <f>VLOOKUP('Physical Effects - Rationale'!BC107,'Physical Effects - Numerical'!$A$3:$B$13,2,FALSE)</f>
        <v>0</v>
      </c>
      <c r="AD106" s="72">
        <f>VLOOKUP('Physical Effects - Rationale'!BE107,'Physical Effects - Numerical'!$A$3:$B$13,2,FALSE)</f>
        <v>0</v>
      </c>
      <c r="AE106" s="72">
        <f>VLOOKUP('Physical Effects - Rationale'!BG107,'Physical Effects - Numerical'!$A$3:$B$13,2,FALSE)</f>
        <v>0</v>
      </c>
      <c r="AF106" s="72">
        <f>VLOOKUP('Physical Effects - Rationale'!BI107,'Physical Effects - Numerical'!$A$3:$B$13,2,FALSE)</f>
        <v>0</v>
      </c>
      <c r="AG106" s="72">
        <f>VLOOKUP('Physical Effects - Rationale'!BK107,'Physical Effects - Numerical'!$A$3:$B$13,2,FALSE)</f>
        <v>0</v>
      </c>
      <c r="AH106" s="72">
        <f>VLOOKUP('Physical Effects - Rationale'!BM107,'Physical Effects - Numerical'!$A$3:$B$13,2,FALSE)</f>
        <v>0</v>
      </c>
      <c r="AI106" s="72">
        <f>VLOOKUP('Physical Effects - Rationale'!BO107,'Physical Effects - Numerical'!$A$3:$B$13,2,FALSE)</f>
        <v>0</v>
      </c>
      <c r="AJ106" s="72">
        <f>VLOOKUP('Physical Effects - Rationale'!BQ107,'Physical Effects - Numerical'!$A$3:$B$13,2,FALSE)</f>
        <v>0</v>
      </c>
      <c r="AK106" s="72">
        <f>VLOOKUP('Physical Effects - Rationale'!BS107,'Physical Effects - Numerical'!$A$3:$B$13,2,FALSE)</f>
        <v>-1</v>
      </c>
      <c r="AL106" s="72">
        <f>VLOOKUP('Physical Effects - Rationale'!BU107,'Physical Effects - Numerical'!$A$3:$B$13,2,FALSE)</f>
        <v>0</v>
      </c>
      <c r="AM106" s="72">
        <f>VLOOKUP('Physical Effects - Rationale'!BW107,'Physical Effects - Numerical'!$A$3:$B$13,2,FALSE)</f>
        <v>0</v>
      </c>
      <c r="AN106" s="72">
        <f>VLOOKUP('Physical Effects - Rationale'!BY107,'Physical Effects - Numerical'!$A$3:$B$13,2,FALSE)</f>
        <v>0</v>
      </c>
      <c r="AO106" s="72">
        <f>VLOOKUP('Physical Effects - Rationale'!CA107,'Physical Effects - Numerical'!$A$3:$B$13,2,FALSE)</f>
        <v>4</v>
      </c>
      <c r="AP106" s="72">
        <f>VLOOKUP('Physical Effects - Rationale'!CC107,'Physical Effects - Numerical'!$A$3:$B$13,2,FALSE)</f>
        <v>3</v>
      </c>
      <c r="AQ106" s="72">
        <f>VLOOKUP('Physical Effects - Rationale'!CE107,'Physical Effects - Numerical'!$A$3:$B$13,2,FALSE)</f>
        <v>0</v>
      </c>
      <c r="AR106" s="72">
        <f>VLOOKUP('Physical Effects - Rationale'!CG107,'Physical Effects - Numerical'!$A$3:$B$13,2,FALSE)</f>
        <v>0</v>
      </c>
      <c r="AS106" s="72">
        <f>VLOOKUP('Physical Effects - Rationale'!CI107,'Physical Effects - Numerical'!$A$3:$B$13,2,FALSE)</f>
        <v>0</v>
      </c>
      <c r="AT106" s="72">
        <f>VLOOKUP('Physical Effects - Rationale'!CK107,'Physical Effects - Numerical'!$A$3:$B$13,2,FALSE)</f>
        <v>0</v>
      </c>
      <c r="AU106" s="72">
        <f>VLOOKUP('Physical Effects - Rationale'!CM107,'Physical Effects - Numerical'!$A$3:$B$13,2,FALSE)</f>
        <v>0</v>
      </c>
      <c r="AV106" s="72">
        <f>VLOOKUP('Physical Effects - Rationale'!CO107,'Physical Effects - Numerical'!$A$3:$B$13,2,FALSE)</f>
        <v>-2</v>
      </c>
      <c r="AW106" s="72">
        <f>VLOOKUP('Physical Effects - Rationale'!CQ107,'Physical Effects - Numerical'!$A$3:$B$13,2,FALSE)</f>
        <v>0</v>
      </c>
      <c r="AX106" s="72">
        <f>VLOOKUP('Physical Effects - Rationale'!CS107,'Physical Effects - Numerical'!$A$3:$B$13,2,FALSE)</f>
        <v>0</v>
      </c>
      <c r="AY106" s="84">
        <f>VLOOKUP('Physical Effects - Rationale'!CU107,'Physical Effects - Numerical'!$A$3:$B$13,2,FALSE)</f>
        <v>0</v>
      </c>
    </row>
    <row r="107" spans="3:51" ht="26">
      <c r="C107" s="83" t="s">
        <v>1718</v>
      </c>
      <c r="D107" s="75">
        <v>329</v>
      </c>
      <c r="E107" s="73">
        <f>VLOOKUP('Physical Effects - Rationale'!G108,'Physical Effects - Numerical'!$A$3:$B$13,2,FALSE)</f>
        <v>5</v>
      </c>
      <c r="F107" s="72">
        <f>VLOOKUP('Physical Effects - Rationale'!I108,'Physical Effects - Numerical'!$A$3:$B$13,2,FALSE)</f>
        <v>5</v>
      </c>
      <c r="G107" s="72">
        <f>VLOOKUP('Physical Effects - Rationale'!K108,'Physical Effects - Numerical'!$A$3:$B$13,2,FALSE)</f>
        <v>0</v>
      </c>
      <c r="H107" s="72">
        <f>VLOOKUP('Physical Effects - Rationale'!M108,'Physical Effects - Numerical'!$A$3:$B$13,2,FALSE)</f>
        <v>0</v>
      </c>
      <c r="I107" s="72">
        <f>VLOOKUP('Physical Effects - Rationale'!O108,'Physical Effects - Numerical'!$A$3:$B$13,2,FALSE)</f>
        <v>0</v>
      </c>
      <c r="J107" s="72">
        <f>VLOOKUP('Physical Effects - Rationale'!Q108,'Physical Effects - Numerical'!$A$3:$B$13,2,FALSE)</f>
        <v>1</v>
      </c>
      <c r="K107" s="72">
        <f>VLOOKUP('Physical Effects - Rationale'!S108,'Physical Effects - Numerical'!$A$3:$B$13,2,FALSE)</f>
        <v>2</v>
      </c>
      <c r="L107" s="72">
        <f>VLOOKUP('Physical Effects - Rationale'!U108,'Physical Effects - Numerical'!$A$3:$B$13,2,FALSE)</f>
        <v>3</v>
      </c>
      <c r="M107" s="72">
        <f>VLOOKUP('Physical Effects - Rationale'!W108,'Physical Effects - Numerical'!$A$3:$B$13,2,FALSE)</f>
        <v>0</v>
      </c>
      <c r="N107" s="72">
        <f>VLOOKUP('Physical Effects - Rationale'!Y108,'Physical Effects - Numerical'!$A$3:$B$13,2,FALSE)</f>
        <v>4</v>
      </c>
      <c r="O107" s="72">
        <f>VLOOKUP('Physical Effects - Rationale'!AA108,'Physical Effects - Numerical'!$A$3:$B$13,2,FALSE)</f>
        <v>4</v>
      </c>
      <c r="P107" s="72">
        <f>VLOOKUP('Physical Effects - Rationale'!AC108,'Physical Effects - Numerical'!$A$3:$B$13,2,FALSE)</f>
        <v>1</v>
      </c>
      <c r="Q107" s="72">
        <f>VLOOKUP('Physical Effects - Rationale'!AE108,'Physical Effects - Numerical'!$A$3:$B$13,2,FALSE)</f>
        <v>0</v>
      </c>
      <c r="R107" s="72">
        <f>VLOOKUP('Physical Effects - Rationale'!AG108,'Physical Effects - Numerical'!$A$3:$B$13,2,FALSE)</f>
        <v>0</v>
      </c>
      <c r="S107" s="72">
        <f>VLOOKUP('Physical Effects - Rationale'!AI108,'Physical Effects - Numerical'!$A$3:$B$13,2,FALSE)</f>
        <v>0</v>
      </c>
      <c r="T107" s="72">
        <f>VLOOKUP('Physical Effects - Rationale'!AK108,'Physical Effects - Numerical'!$A$3:$B$13,2,FALSE)</f>
        <v>2</v>
      </c>
      <c r="U107" s="72">
        <f>VLOOKUP('Physical Effects - Rationale'!AM108,'Physical Effects - Numerical'!$A$3:$B$13,2,FALSE)</f>
        <v>0</v>
      </c>
      <c r="V107" s="72">
        <f>VLOOKUP('Physical Effects - Rationale'!AO108,'Physical Effects - Numerical'!$A$3:$B$13,2,FALSE)</f>
        <v>0</v>
      </c>
      <c r="W107" s="72">
        <f>VLOOKUP('Physical Effects - Rationale'!AQ108,'Physical Effects - Numerical'!$A$3:$B$13,2,FALSE)</f>
        <v>2</v>
      </c>
      <c r="X107" s="72">
        <f>VLOOKUP('Physical Effects - Rationale'!AS108,'Physical Effects - Numerical'!$A$3:$B$13,2,FALSE)</f>
        <v>2</v>
      </c>
      <c r="Y107" s="72">
        <f>VLOOKUP('Physical Effects - Rationale'!AU108,'Physical Effects - Numerical'!$A$3:$B$13,2,FALSE)</f>
        <v>0</v>
      </c>
      <c r="Z107" s="72">
        <f>VLOOKUP('Physical Effects - Rationale'!AW108,'Physical Effects - Numerical'!$A$3:$B$13,2,FALSE)</f>
        <v>1</v>
      </c>
      <c r="AA107" s="72">
        <f>VLOOKUP('Physical Effects - Rationale'!AY108,'Physical Effects - Numerical'!$A$3:$B$13,2,FALSE)</f>
        <v>0</v>
      </c>
      <c r="AB107" s="72">
        <f>VLOOKUP('Physical Effects - Rationale'!BA108,'Physical Effects - Numerical'!$A$3:$B$13,2,FALSE)</f>
        <v>4</v>
      </c>
      <c r="AC107" s="72">
        <f>VLOOKUP('Physical Effects - Rationale'!BC108,'Physical Effects - Numerical'!$A$3:$B$13,2,FALSE)</f>
        <v>4</v>
      </c>
      <c r="AD107" s="72">
        <f>VLOOKUP('Physical Effects - Rationale'!BE108,'Physical Effects - Numerical'!$A$3:$B$13,2,FALSE)</f>
        <v>0</v>
      </c>
      <c r="AE107" s="72">
        <f>VLOOKUP('Physical Effects - Rationale'!BG108,'Physical Effects - Numerical'!$A$3:$B$13,2,FALSE)</f>
        <v>0</v>
      </c>
      <c r="AF107" s="72">
        <f>VLOOKUP('Physical Effects - Rationale'!BI108,'Physical Effects - Numerical'!$A$3:$B$13,2,FALSE)</f>
        <v>0</v>
      </c>
      <c r="AG107" s="72">
        <f>VLOOKUP('Physical Effects - Rationale'!BK108,'Physical Effects - Numerical'!$A$3:$B$13,2,FALSE)</f>
        <v>0</v>
      </c>
      <c r="AH107" s="72">
        <f>VLOOKUP('Physical Effects - Rationale'!BM108,'Physical Effects - Numerical'!$A$3:$B$13,2,FALSE)</f>
        <v>0</v>
      </c>
      <c r="AI107" s="72">
        <f>VLOOKUP('Physical Effects - Rationale'!BO108,'Physical Effects - Numerical'!$A$3:$B$13,2,FALSE)</f>
        <v>0</v>
      </c>
      <c r="AJ107" s="72">
        <f>VLOOKUP('Physical Effects - Rationale'!BQ108,'Physical Effects - Numerical'!$A$3:$B$13,2,FALSE)</f>
        <v>5</v>
      </c>
      <c r="AK107" s="72">
        <f>VLOOKUP('Physical Effects - Rationale'!BS108,'Physical Effects - Numerical'!$A$3:$B$13,2,FALSE)</f>
        <v>3</v>
      </c>
      <c r="AL107" s="72">
        <f>VLOOKUP('Physical Effects - Rationale'!BU108,'Physical Effects - Numerical'!$A$3:$B$13,2,FALSE)</f>
        <v>3</v>
      </c>
      <c r="AM107" s="72">
        <f>VLOOKUP('Physical Effects - Rationale'!BW108,'Physical Effects - Numerical'!$A$3:$B$13,2,FALSE)</f>
        <v>0</v>
      </c>
      <c r="AN107" s="72">
        <f>VLOOKUP('Physical Effects - Rationale'!BY108,'Physical Effects - Numerical'!$A$3:$B$13,2,FALSE)</f>
        <v>2</v>
      </c>
      <c r="AO107" s="72">
        <f>VLOOKUP('Physical Effects - Rationale'!CA108,'Physical Effects - Numerical'!$A$3:$B$13,2,FALSE)</f>
        <v>0</v>
      </c>
      <c r="AP107" s="72">
        <f>VLOOKUP('Physical Effects - Rationale'!CC108,'Physical Effects - Numerical'!$A$3:$B$13,2,FALSE)</f>
        <v>1</v>
      </c>
      <c r="AQ107" s="72">
        <f>VLOOKUP('Physical Effects - Rationale'!CE108,'Physical Effects - Numerical'!$A$3:$B$13,2,FALSE)</f>
        <v>0</v>
      </c>
      <c r="AR107" s="72">
        <f>VLOOKUP('Physical Effects - Rationale'!CG108,'Physical Effects - Numerical'!$A$3:$B$13,2,FALSE)</f>
        <v>0</v>
      </c>
      <c r="AS107" s="72">
        <f>VLOOKUP('Physical Effects - Rationale'!CI108,'Physical Effects - Numerical'!$A$3:$B$13,2,FALSE)</f>
        <v>0</v>
      </c>
      <c r="AT107" s="72">
        <f>VLOOKUP('Physical Effects - Rationale'!CK108,'Physical Effects - Numerical'!$A$3:$B$13,2,FALSE)</f>
        <v>0</v>
      </c>
      <c r="AU107" s="72">
        <f>VLOOKUP('Physical Effects - Rationale'!CM108,'Physical Effects - Numerical'!$A$3:$B$13,2,FALSE)</f>
        <v>0</v>
      </c>
      <c r="AV107" s="72">
        <f>VLOOKUP('Physical Effects - Rationale'!CO108,'Physical Effects - Numerical'!$A$3:$B$13,2,FALSE)</f>
        <v>1</v>
      </c>
      <c r="AW107" s="72">
        <f>VLOOKUP('Physical Effects - Rationale'!CQ108,'Physical Effects - Numerical'!$A$3:$B$13,2,FALSE)</f>
        <v>0</v>
      </c>
      <c r="AX107" s="72">
        <f>VLOOKUP('Physical Effects - Rationale'!CS108,'Physical Effects - Numerical'!$A$3:$B$13,2,FALSE)</f>
        <v>0</v>
      </c>
      <c r="AY107" s="84">
        <f>VLOOKUP('Physical Effects - Rationale'!CU108,'Physical Effects - Numerical'!$A$3:$B$13,2,FALSE)</f>
        <v>4</v>
      </c>
    </row>
    <row r="108" spans="3:51" ht="26">
      <c r="C108" s="83" t="s">
        <v>1742</v>
      </c>
      <c r="D108" s="75">
        <v>345</v>
      </c>
      <c r="E108" s="73">
        <f>VLOOKUP('Physical Effects - Rationale'!G109,'Physical Effects - Numerical'!$A$3:$B$13,2,FALSE)</f>
        <v>4</v>
      </c>
      <c r="F108" s="72">
        <f>VLOOKUP('Physical Effects - Rationale'!I109,'Physical Effects - Numerical'!$A$3:$B$13,2,FALSE)</f>
        <v>4</v>
      </c>
      <c r="G108" s="72">
        <f>VLOOKUP('Physical Effects - Rationale'!K109,'Physical Effects - Numerical'!$A$3:$B$13,2,FALSE)</f>
        <v>0</v>
      </c>
      <c r="H108" s="72">
        <f>VLOOKUP('Physical Effects - Rationale'!M109,'Physical Effects - Numerical'!$A$3:$B$13,2,FALSE)</f>
        <v>0</v>
      </c>
      <c r="I108" s="72">
        <f>VLOOKUP('Physical Effects - Rationale'!O109,'Physical Effects - Numerical'!$A$3:$B$13,2,FALSE)</f>
        <v>0</v>
      </c>
      <c r="J108" s="72">
        <f>VLOOKUP('Physical Effects - Rationale'!Q109,'Physical Effects - Numerical'!$A$3:$B$13,2,FALSE)</f>
        <v>1</v>
      </c>
      <c r="K108" s="72">
        <f>VLOOKUP('Physical Effects - Rationale'!S109,'Physical Effects - Numerical'!$A$3:$B$13,2,FALSE)</f>
        <v>2</v>
      </c>
      <c r="L108" s="72">
        <f>VLOOKUP('Physical Effects - Rationale'!U109,'Physical Effects - Numerical'!$A$3:$B$13,2,FALSE)</f>
        <v>2</v>
      </c>
      <c r="M108" s="72">
        <f>VLOOKUP('Physical Effects - Rationale'!W109,'Physical Effects - Numerical'!$A$3:$B$13,2,FALSE)</f>
        <v>0</v>
      </c>
      <c r="N108" s="72">
        <f>VLOOKUP('Physical Effects - Rationale'!Y109,'Physical Effects - Numerical'!$A$3:$B$13,2,FALSE)</f>
        <v>3</v>
      </c>
      <c r="O108" s="72">
        <f>VLOOKUP('Physical Effects - Rationale'!AA109,'Physical Effects - Numerical'!$A$3:$B$13,2,FALSE)</f>
        <v>2</v>
      </c>
      <c r="P108" s="72">
        <f>VLOOKUP('Physical Effects - Rationale'!AC109,'Physical Effects - Numerical'!$A$3:$B$13,2,FALSE)</f>
        <v>0</v>
      </c>
      <c r="Q108" s="72">
        <f>VLOOKUP('Physical Effects - Rationale'!AE109,'Physical Effects - Numerical'!$A$3:$B$13,2,FALSE)</f>
        <v>0</v>
      </c>
      <c r="R108" s="72">
        <f>VLOOKUP('Physical Effects - Rationale'!AG109,'Physical Effects - Numerical'!$A$3:$B$13,2,FALSE)</f>
        <v>0</v>
      </c>
      <c r="S108" s="72">
        <f>VLOOKUP('Physical Effects - Rationale'!AI109,'Physical Effects - Numerical'!$A$3:$B$13,2,FALSE)</f>
        <v>0</v>
      </c>
      <c r="T108" s="72">
        <f>VLOOKUP('Physical Effects - Rationale'!AK109,'Physical Effects - Numerical'!$A$3:$B$13,2,FALSE)</f>
        <v>2</v>
      </c>
      <c r="U108" s="72">
        <f>VLOOKUP('Physical Effects - Rationale'!AM109,'Physical Effects - Numerical'!$A$3:$B$13,2,FALSE)</f>
        <v>0</v>
      </c>
      <c r="V108" s="72">
        <f>VLOOKUP('Physical Effects - Rationale'!AO109,'Physical Effects - Numerical'!$A$3:$B$13,2,FALSE)</f>
        <v>0</v>
      </c>
      <c r="W108" s="72">
        <f>VLOOKUP('Physical Effects - Rationale'!AQ109,'Physical Effects - Numerical'!$A$3:$B$13,2,FALSE)</f>
        <v>1</v>
      </c>
      <c r="X108" s="72">
        <f>VLOOKUP('Physical Effects - Rationale'!AS109,'Physical Effects - Numerical'!$A$3:$B$13,2,FALSE)</f>
        <v>2</v>
      </c>
      <c r="Y108" s="72">
        <f>VLOOKUP('Physical Effects - Rationale'!AU109,'Physical Effects - Numerical'!$A$3:$B$13,2,FALSE)</f>
        <v>0</v>
      </c>
      <c r="Z108" s="72">
        <f>VLOOKUP('Physical Effects - Rationale'!AW109,'Physical Effects - Numerical'!$A$3:$B$13,2,FALSE)</f>
        <v>1</v>
      </c>
      <c r="AA108" s="72">
        <f>VLOOKUP('Physical Effects - Rationale'!AY109,'Physical Effects - Numerical'!$A$3:$B$13,2,FALSE)</f>
        <v>0</v>
      </c>
      <c r="AB108" s="72">
        <f>VLOOKUP('Physical Effects - Rationale'!BA109,'Physical Effects - Numerical'!$A$3:$B$13,2,FALSE)</f>
        <v>3</v>
      </c>
      <c r="AC108" s="72">
        <f>VLOOKUP('Physical Effects - Rationale'!BC109,'Physical Effects - Numerical'!$A$3:$B$13,2,FALSE)</f>
        <v>3</v>
      </c>
      <c r="AD108" s="72">
        <f>VLOOKUP('Physical Effects - Rationale'!BE109,'Physical Effects - Numerical'!$A$3:$B$13,2,FALSE)</f>
        <v>0</v>
      </c>
      <c r="AE108" s="72">
        <f>VLOOKUP('Physical Effects - Rationale'!BG109,'Physical Effects - Numerical'!$A$3:$B$13,2,FALSE)</f>
        <v>0</v>
      </c>
      <c r="AF108" s="72">
        <f>VLOOKUP('Physical Effects - Rationale'!BI109,'Physical Effects - Numerical'!$A$3:$B$13,2,FALSE)</f>
        <v>0</v>
      </c>
      <c r="AG108" s="72">
        <f>VLOOKUP('Physical Effects - Rationale'!BK109,'Physical Effects - Numerical'!$A$3:$B$13,2,FALSE)</f>
        <v>1</v>
      </c>
      <c r="AH108" s="72">
        <f>VLOOKUP('Physical Effects - Rationale'!BM109,'Physical Effects - Numerical'!$A$3:$B$13,2,FALSE)</f>
        <v>0</v>
      </c>
      <c r="AI108" s="72">
        <f>VLOOKUP('Physical Effects - Rationale'!BO109,'Physical Effects - Numerical'!$A$3:$B$13,2,FALSE)</f>
        <v>0</v>
      </c>
      <c r="AJ108" s="72">
        <f>VLOOKUP('Physical Effects - Rationale'!BQ109,'Physical Effects - Numerical'!$A$3:$B$13,2,FALSE)</f>
        <v>4</v>
      </c>
      <c r="AK108" s="72">
        <f>VLOOKUP('Physical Effects - Rationale'!BS109,'Physical Effects - Numerical'!$A$3:$B$13,2,FALSE)</f>
        <v>3</v>
      </c>
      <c r="AL108" s="72">
        <f>VLOOKUP('Physical Effects - Rationale'!BU109,'Physical Effects - Numerical'!$A$3:$B$13,2,FALSE)</f>
        <v>1</v>
      </c>
      <c r="AM108" s="72">
        <f>VLOOKUP('Physical Effects - Rationale'!BW109,'Physical Effects - Numerical'!$A$3:$B$13,2,FALSE)</f>
        <v>0</v>
      </c>
      <c r="AN108" s="72">
        <f>VLOOKUP('Physical Effects - Rationale'!BY109,'Physical Effects - Numerical'!$A$3:$B$13,2,FALSE)</f>
        <v>1</v>
      </c>
      <c r="AO108" s="72">
        <f>VLOOKUP('Physical Effects - Rationale'!CA109,'Physical Effects - Numerical'!$A$3:$B$13,2,FALSE)</f>
        <v>0</v>
      </c>
      <c r="AP108" s="72">
        <f>VLOOKUP('Physical Effects - Rationale'!CC109,'Physical Effects - Numerical'!$A$3:$B$13,2,FALSE)</f>
        <v>1</v>
      </c>
      <c r="AQ108" s="72">
        <f>VLOOKUP('Physical Effects - Rationale'!CE109,'Physical Effects - Numerical'!$A$3:$B$13,2,FALSE)</f>
        <v>0</v>
      </c>
      <c r="AR108" s="72">
        <f>VLOOKUP('Physical Effects - Rationale'!CG109,'Physical Effects - Numerical'!$A$3:$B$13,2,FALSE)</f>
        <v>0</v>
      </c>
      <c r="AS108" s="72">
        <f>VLOOKUP('Physical Effects - Rationale'!CI109,'Physical Effects - Numerical'!$A$3:$B$13,2,FALSE)</f>
        <v>0</v>
      </c>
      <c r="AT108" s="72">
        <f>VLOOKUP('Physical Effects - Rationale'!CK109,'Physical Effects - Numerical'!$A$3:$B$13,2,FALSE)</f>
        <v>0</v>
      </c>
      <c r="AU108" s="72">
        <f>VLOOKUP('Physical Effects - Rationale'!CM109,'Physical Effects - Numerical'!$A$3:$B$13,2,FALSE)</f>
        <v>0</v>
      </c>
      <c r="AV108" s="72">
        <f>VLOOKUP('Physical Effects - Rationale'!CO109,'Physical Effects - Numerical'!$A$3:$B$13,2,FALSE)</f>
        <v>1</v>
      </c>
      <c r="AW108" s="72">
        <f>VLOOKUP('Physical Effects - Rationale'!CQ109,'Physical Effects - Numerical'!$A$3:$B$13,2,FALSE)</f>
        <v>0</v>
      </c>
      <c r="AX108" s="72">
        <f>VLOOKUP('Physical Effects - Rationale'!CS109,'Physical Effects - Numerical'!$A$3:$B$13,2,FALSE)</f>
        <v>0</v>
      </c>
      <c r="AY108" s="84">
        <f>VLOOKUP('Physical Effects - Rationale'!CU109,'Physical Effects - Numerical'!$A$3:$B$13,2,FALSE)</f>
        <v>3</v>
      </c>
    </row>
    <row r="109" spans="3:51" ht="26">
      <c r="C109" s="83" t="s">
        <v>1753</v>
      </c>
      <c r="D109" s="75">
        <v>643</v>
      </c>
      <c r="E109" s="73">
        <f>VLOOKUP('Physical Effects - Rationale'!G110,'Physical Effects - Numerical'!$A$3:$B$13,2,FALSE)</f>
        <v>2</v>
      </c>
      <c r="F109" s="72">
        <f>VLOOKUP('Physical Effects - Rationale'!I110,'Physical Effects - Numerical'!$A$3:$B$13,2,FALSE)</f>
        <v>2</v>
      </c>
      <c r="G109" s="72">
        <f>VLOOKUP('Physical Effects - Rationale'!K110,'Physical Effects - Numerical'!$A$3:$B$13,2,FALSE)</f>
        <v>2</v>
      </c>
      <c r="H109" s="72">
        <f>VLOOKUP('Physical Effects - Rationale'!M110,'Physical Effects - Numerical'!$A$3:$B$13,2,FALSE)</f>
        <v>0</v>
      </c>
      <c r="I109" s="72">
        <f>VLOOKUP('Physical Effects - Rationale'!O110,'Physical Effects - Numerical'!$A$3:$B$13,2,FALSE)</f>
        <v>0</v>
      </c>
      <c r="J109" s="72">
        <f>VLOOKUP('Physical Effects - Rationale'!Q110,'Physical Effects - Numerical'!$A$3:$B$13,2,FALSE)</f>
        <v>0</v>
      </c>
      <c r="K109" s="72">
        <f>VLOOKUP('Physical Effects - Rationale'!S110,'Physical Effects - Numerical'!$A$3:$B$13,2,FALSE)</f>
        <v>0</v>
      </c>
      <c r="L109" s="72">
        <f>VLOOKUP('Physical Effects - Rationale'!U110,'Physical Effects - Numerical'!$A$3:$B$13,2,FALSE)</f>
        <v>0</v>
      </c>
      <c r="M109" s="72">
        <f>VLOOKUP('Physical Effects - Rationale'!W110,'Physical Effects - Numerical'!$A$3:$B$13,2,FALSE)</f>
        <v>-1</v>
      </c>
      <c r="N109" s="72">
        <f>VLOOKUP('Physical Effects - Rationale'!Y110,'Physical Effects - Numerical'!$A$3:$B$13,2,FALSE)</f>
        <v>0</v>
      </c>
      <c r="O109" s="72">
        <f>VLOOKUP('Physical Effects - Rationale'!AA110,'Physical Effects - Numerical'!$A$3:$B$13,2,FALSE)</f>
        <v>0</v>
      </c>
      <c r="P109" s="72">
        <f>VLOOKUP('Physical Effects - Rationale'!AC110,'Physical Effects - Numerical'!$A$3:$B$13,2,FALSE)</f>
        <v>0</v>
      </c>
      <c r="Q109" s="72">
        <f>VLOOKUP('Physical Effects - Rationale'!AE110,'Physical Effects - Numerical'!$A$3:$B$13,2,FALSE)</f>
        <v>0</v>
      </c>
      <c r="R109" s="72">
        <f>VLOOKUP('Physical Effects - Rationale'!AG110,'Physical Effects - Numerical'!$A$3:$B$13,2,FALSE)</f>
        <v>0</v>
      </c>
      <c r="S109" s="72">
        <f>VLOOKUP('Physical Effects - Rationale'!AI110,'Physical Effects - Numerical'!$A$3:$B$13,2,FALSE)</f>
        <v>0</v>
      </c>
      <c r="T109" s="72">
        <f>VLOOKUP('Physical Effects - Rationale'!AK110,'Physical Effects - Numerical'!$A$3:$B$13,2,FALSE)</f>
        <v>0</v>
      </c>
      <c r="U109" s="72">
        <f>VLOOKUP('Physical Effects - Rationale'!AM110,'Physical Effects - Numerical'!$A$3:$B$13,2,FALSE)</f>
        <v>0</v>
      </c>
      <c r="V109" s="72">
        <f>VLOOKUP('Physical Effects - Rationale'!AO110,'Physical Effects - Numerical'!$A$3:$B$13,2,FALSE)</f>
        <v>0</v>
      </c>
      <c r="W109" s="72">
        <f>VLOOKUP('Physical Effects - Rationale'!AQ110,'Physical Effects - Numerical'!$A$3:$B$13,2,FALSE)</f>
        <v>0</v>
      </c>
      <c r="X109" s="72">
        <f>VLOOKUP('Physical Effects - Rationale'!AS110,'Physical Effects - Numerical'!$A$3:$B$13,2,FALSE)</f>
        <v>0</v>
      </c>
      <c r="Y109" s="72">
        <f>VLOOKUP('Physical Effects - Rationale'!AU110,'Physical Effects - Numerical'!$A$3:$B$13,2,FALSE)</f>
        <v>0</v>
      </c>
      <c r="Z109" s="72">
        <f>VLOOKUP('Physical Effects - Rationale'!AW110,'Physical Effects - Numerical'!$A$3:$B$13,2,FALSE)</f>
        <v>0</v>
      </c>
      <c r="AA109" s="72">
        <f>VLOOKUP('Physical Effects - Rationale'!AY110,'Physical Effects - Numerical'!$A$3:$B$13,2,FALSE)</f>
        <v>0</v>
      </c>
      <c r="AB109" s="72">
        <f>VLOOKUP('Physical Effects - Rationale'!BA110,'Physical Effects - Numerical'!$A$3:$B$13,2,FALSE)</f>
        <v>2</v>
      </c>
      <c r="AC109" s="72">
        <f>VLOOKUP('Physical Effects - Rationale'!BC110,'Physical Effects - Numerical'!$A$3:$B$13,2,FALSE)</f>
        <v>0</v>
      </c>
      <c r="AD109" s="72">
        <f>VLOOKUP('Physical Effects - Rationale'!BE110,'Physical Effects - Numerical'!$A$3:$B$13,2,FALSE)</f>
        <v>0</v>
      </c>
      <c r="AE109" s="72">
        <f>VLOOKUP('Physical Effects - Rationale'!BG110,'Physical Effects - Numerical'!$A$3:$B$13,2,FALSE)</f>
        <v>0</v>
      </c>
      <c r="AF109" s="72">
        <f>VLOOKUP('Physical Effects - Rationale'!BI110,'Physical Effects - Numerical'!$A$3:$B$13,2,FALSE)</f>
        <v>0</v>
      </c>
      <c r="AG109" s="72">
        <f>VLOOKUP('Physical Effects - Rationale'!BK110,'Physical Effects - Numerical'!$A$3:$B$13,2,FALSE)</f>
        <v>0</v>
      </c>
      <c r="AH109" s="72">
        <f>VLOOKUP('Physical Effects - Rationale'!BM110,'Physical Effects - Numerical'!$A$3:$B$13,2,FALSE)</f>
        <v>0</v>
      </c>
      <c r="AI109" s="72">
        <f>VLOOKUP('Physical Effects - Rationale'!BO110,'Physical Effects - Numerical'!$A$3:$B$13,2,FALSE)</f>
        <v>2</v>
      </c>
      <c r="AJ109" s="72">
        <f>VLOOKUP('Physical Effects - Rationale'!BQ110,'Physical Effects - Numerical'!$A$3:$B$13,2,FALSE)</f>
        <v>0</v>
      </c>
      <c r="AK109" s="72">
        <f>VLOOKUP('Physical Effects - Rationale'!BS110,'Physical Effects - Numerical'!$A$3:$B$13,2,FALSE)</f>
        <v>3</v>
      </c>
      <c r="AL109" s="72">
        <f>VLOOKUP('Physical Effects - Rationale'!BU110,'Physical Effects - Numerical'!$A$3:$B$13,2,FALSE)</f>
        <v>0</v>
      </c>
      <c r="AM109" s="72">
        <f>VLOOKUP('Physical Effects - Rationale'!BW110,'Physical Effects - Numerical'!$A$3:$B$13,2,FALSE)</f>
        <v>0</v>
      </c>
      <c r="AN109" s="72">
        <f>VLOOKUP('Physical Effects - Rationale'!BY110,'Physical Effects - Numerical'!$A$3:$B$13,2,FALSE)</f>
        <v>0</v>
      </c>
      <c r="AO109" s="72">
        <f>VLOOKUP('Physical Effects - Rationale'!CA110,'Physical Effects - Numerical'!$A$3:$B$13,2,FALSE)</f>
        <v>4</v>
      </c>
      <c r="AP109" s="72">
        <f>VLOOKUP('Physical Effects - Rationale'!CC110,'Physical Effects - Numerical'!$A$3:$B$13,2,FALSE)</f>
        <v>4</v>
      </c>
      <c r="AQ109" s="72">
        <f>VLOOKUP('Physical Effects - Rationale'!CE110,'Physical Effects - Numerical'!$A$3:$B$13,2,FALSE)</f>
        <v>4</v>
      </c>
      <c r="AR109" s="72">
        <f>VLOOKUP('Physical Effects - Rationale'!CG110,'Physical Effects - Numerical'!$A$3:$B$13,2,FALSE)</f>
        <v>0</v>
      </c>
      <c r="AS109" s="72">
        <f>VLOOKUP('Physical Effects - Rationale'!CI110,'Physical Effects - Numerical'!$A$3:$B$13,2,FALSE)</f>
        <v>2</v>
      </c>
      <c r="AT109" s="72">
        <f>VLOOKUP('Physical Effects - Rationale'!CK110,'Physical Effects - Numerical'!$A$3:$B$13,2,FALSE)</f>
        <v>0</v>
      </c>
      <c r="AU109" s="72">
        <f>VLOOKUP('Physical Effects - Rationale'!CM110,'Physical Effects - Numerical'!$A$3:$B$13,2,FALSE)</f>
        <v>0</v>
      </c>
      <c r="AV109" s="72">
        <f>VLOOKUP('Physical Effects - Rationale'!CO110,'Physical Effects - Numerical'!$A$3:$B$13,2,FALSE)</f>
        <v>5</v>
      </c>
      <c r="AW109" s="72">
        <f>VLOOKUP('Physical Effects - Rationale'!CQ110,'Physical Effects - Numerical'!$A$3:$B$13,2,FALSE)</f>
        <v>5</v>
      </c>
      <c r="AX109" s="72">
        <f>VLOOKUP('Physical Effects - Rationale'!CS110,'Physical Effects - Numerical'!$A$3:$B$13,2,FALSE)</f>
        <v>0</v>
      </c>
      <c r="AY109" s="84">
        <f>VLOOKUP('Physical Effects - Rationale'!CU110,'Physical Effects - Numerical'!$A$3:$B$13,2,FALSE)</f>
        <v>0</v>
      </c>
    </row>
    <row r="110" spans="3:51">
      <c r="C110" s="83" t="s">
        <v>1765</v>
      </c>
      <c r="D110" s="75">
        <v>391</v>
      </c>
      <c r="E110" s="73">
        <f>VLOOKUP('Physical Effects - Rationale'!G111,'Physical Effects - Numerical'!$A$3:$B$13,2,FALSE)</f>
        <v>3</v>
      </c>
      <c r="F110" s="72">
        <f>VLOOKUP('Physical Effects - Rationale'!I111,'Physical Effects - Numerical'!$A$3:$B$13,2,FALSE)</f>
        <v>2</v>
      </c>
      <c r="G110" s="72">
        <f>VLOOKUP('Physical Effects - Rationale'!K111,'Physical Effects - Numerical'!$A$3:$B$13,2,FALSE)</f>
        <v>1</v>
      </c>
      <c r="H110" s="72">
        <f>VLOOKUP('Physical Effects - Rationale'!M111,'Physical Effects - Numerical'!$A$3:$B$13,2,FALSE)</f>
        <v>3</v>
      </c>
      <c r="I110" s="72">
        <f>VLOOKUP('Physical Effects - Rationale'!O111,'Physical Effects - Numerical'!$A$3:$B$13,2,FALSE)</f>
        <v>4</v>
      </c>
      <c r="J110" s="72">
        <f>VLOOKUP('Physical Effects - Rationale'!Q111,'Physical Effects - Numerical'!$A$3:$B$13,2,FALSE)</f>
        <v>0</v>
      </c>
      <c r="K110" s="72">
        <f>VLOOKUP('Physical Effects - Rationale'!S111,'Physical Effects - Numerical'!$A$3:$B$13,2,FALSE)</f>
        <v>2</v>
      </c>
      <c r="L110" s="72">
        <f>VLOOKUP('Physical Effects - Rationale'!U111,'Physical Effects - Numerical'!$A$3:$B$13,2,FALSE)</f>
        <v>4</v>
      </c>
      <c r="M110" s="72">
        <f>VLOOKUP('Physical Effects - Rationale'!W111,'Physical Effects - Numerical'!$A$3:$B$13,2,FALSE)</f>
        <v>1</v>
      </c>
      <c r="N110" s="72">
        <f>VLOOKUP('Physical Effects - Rationale'!Y111,'Physical Effects - Numerical'!$A$3:$B$13,2,FALSE)</f>
        <v>5</v>
      </c>
      <c r="O110" s="72">
        <f>VLOOKUP('Physical Effects - Rationale'!AA111,'Physical Effects - Numerical'!$A$3:$B$13,2,FALSE)</f>
        <v>4</v>
      </c>
      <c r="P110" s="72">
        <f>VLOOKUP('Physical Effects - Rationale'!AC111,'Physical Effects - Numerical'!$A$3:$B$13,2,FALSE)</f>
        <v>-1</v>
      </c>
      <c r="Q110" s="72">
        <f>VLOOKUP('Physical Effects - Rationale'!AE111,'Physical Effects - Numerical'!$A$3:$B$13,2,FALSE)</f>
        <v>2</v>
      </c>
      <c r="R110" s="72">
        <f>VLOOKUP('Physical Effects - Rationale'!AG111,'Physical Effects - Numerical'!$A$3:$B$13,2,FALSE)</f>
        <v>1</v>
      </c>
      <c r="S110" s="72">
        <f>VLOOKUP('Physical Effects - Rationale'!AI111,'Physical Effects - Numerical'!$A$3:$B$13,2,FALSE)</f>
        <v>0</v>
      </c>
      <c r="T110" s="72">
        <f>VLOOKUP('Physical Effects - Rationale'!AK111,'Physical Effects - Numerical'!$A$3:$B$13,2,FALSE)</f>
        <v>0</v>
      </c>
      <c r="U110" s="72">
        <f>VLOOKUP('Physical Effects - Rationale'!AM111,'Physical Effects - Numerical'!$A$3:$B$13,2,FALSE)</f>
        <v>3</v>
      </c>
      <c r="V110" s="72">
        <f>VLOOKUP('Physical Effects - Rationale'!AO111,'Physical Effects - Numerical'!$A$3:$B$13,2,FALSE)</f>
        <v>0</v>
      </c>
      <c r="W110" s="72">
        <f>VLOOKUP('Physical Effects - Rationale'!AQ111,'Physical Effects - Numerical'!$A$3:$B$13,2,FALSE)</f>
        <v>0</v>
      </c>
      <c r="X110" s="72">
        <f>VLOOKUP('Physical Effects - Rationale'!AS111,'Physical Effects - Numerical'!$A$3:$B$13,2,FALSE)</f>
        <v>5</v>
      </c>
      <c r="Y110" s="72">
        <f>VLOOKUP('Physical Effects - Rationale'!AU111,'Physical Effects - Numerical'!$A$3:$B$13,2,FALSE)</f>
        <v>5</v>
      </c>
      <c r="Z110" s="72">
        <f>VLOOKUP('Physical Effects - Rationale'!AW111,'Physical Effects - Numerical'!$A$3:$B$13,2,FALSE)</f>
        <v>3</v>
      </c>
      <c r="AA110" s="72">
        <f>VLOOKUP('Physical Effects - Rationale'!AY111,'Physical Effects - Numerical'!$A$3:$B$13,2,FALSE)</f>
        <v>1</v>
      </c>
      <c r="AB110" s="72">
        <f>VLOOKUP('Physical Effects - Rationale'!BA111,'Physical Effects - Numerical'!$A$3:$B$13,2,FALSE)</f>
        <v>5</v>
      </c>
      <c r="AC110" s="72">
        <f>VLOOKUP('Physical Effects - Rationale'!BC111,'Physical Effects - Numerical'!$A$3:$B$13,2,FALSE)</f>
        <v>3</v>
      </c>
      <c r="AD110" s="72">
        <f>VLOOKUP('Physical Effects - Rationale'!BE111,'Physical Effects - Numerical'!$A$3:$B$13,2,FALSE)</f>
        <v>1</v>
      </c>
      <c r="AE110" s="72">
        <f>VLOOKUP('Physical Effects - Rationale'!BG111,'Physical Effects - Numerical'!$A$3:$B$13,2,FALSE)</f>
        <v>3</v>
      </c>
      <c r="AF110" s="72">
        <f>VLOOKUP('Physical Effects - Rationale'!BI111,'Physical Effects - Numerical'!$A$3:$B$13,2,FALSE)</f>
        <v>1</v>
      </c>
      <c r="AG110" s="72">
        <f>VLOOKUP('Physical Effects - Rationale'!BK111,'Physical Effects - Numerical'!$A$3:$B$13,2,FALSE)</f>
        <v>1</v>
      </c>
      <c r="AH110" s="72">
        <f>VLOOKUP('Physical Effects - Rationale'!BM111,'Physical Effects - Numerical'!$A$3:$B$13,2,FALSE)</f>
        <v>1</v>
      </c>
      <c r="AI110" s="72">
        <f>VLOOKUP('Physical Effects - Rationale'!BO111,'Physical Effects - Numerical'!$A$3:$B$13,2,FALSE)</f>
        <v>5</v>
      </c>
      <c r="AJ110" s="72">
        <f>VLOOKUP('Physical Effects - Rationale'!BQ111,'Physical Effects - Numerical'!$A$3:$B$13,2,FALSE)</f>
        <v>1</v>
      </c>
      <c r="AK110" s="72">
        <f>VLOOKUP('Physical Effects - Rationale'!BS111,'Physical Effects - Numerical'!$A$3:$B$13,2,FALSE)</f>
        <v>3</v>
      </c>
      <c r="AL110" s="72">
        <f>VLOOKUP('Physical Effects - Rationale'!BU111,'Physical Effects - Numerical'!$A$3:$B$13,2,FALSE)</f>
        <v>0</v>
      </c>
      <c r="AM110" s="72">
        <f>VLOOKUP('Physical Effects - Rationale'!BW111,'Physical Effects - Numerical'!$A$3:$B$13,2,FALSE)</f>
        <v>1</v>
      </c>
      <c r="AN110" s="72">
        <f>VLOOKUP('Physical Effects - Rationale'!BY111,'Physical Effects - Numerical'!$A$3:$B$13,2,FALSE)</f>
        <v>0</v>
      </c>
      <c r="AO110" s="72">
        <f>VLOOKUP('Physical Effects - Rationale'!CA111,'Physical Effects - Numerical'!$A$3:$B$13,2,FALSE)</f>
        <v>3</v>
      </c>
      <c r="AP110" s="72">
        <f>VLOOKUP('Physical Effects - Rationale'!CC111,'Physical Effects - Numerical'!$A$3:$B$13,2,FALSE)</f>
        <v>5</v>
      </c>
      <c r="AQ110" s="72">
        <f>VLOOKUP('Physical Effects - Rationale'!CE111,'Physical Effects - Numerical'!$A$3:$B$13,2,FALSE)</f>
        <v>5</v>
      </c>
      <c r="AR110" s="72">
        <f>VLOOKUP('Physical Effects - Rationale'!CG111,'Physical Effects - Numerical'!$A$3:$B$13,2,FALSE)</f>
        <v>0</v>
      </c>
      <c r="AS110" s="72">
        <f>VLOOKUP('Physical Effects - Rationale'!CI111,'Physical Effects - Numerical'!$A$3:$B$13,2,FALSE)</f>
        <v>0</v>
      </c>
      <c r="AT110" s="72">
        <f>VLOOKUP('Physical Effects - Rationale'!CK111,'Physical Effects - Numerical'!$A$3:$B$13,2,FALSE)</f>
        <v>1</v>
      </c>
      <c r="AU110" s="72">
        <f>VLOOKUP('Physical Effects - Rationale'!CM111,'Physical Effects - Numerical'!$A$3:$B$13,2,FALSE)</f>
        <v>0</v>
      </c>
      <c r="AV110" s="72">
        <f>VLOOKUP('Physical Effects - Rationale'!CO111,'Physical Effects - Numerical'!$A$3:$B$13,2,FALSE)</f>
        <v>5</v>
      </c>
      <c r="AW110" s="72">
        <f>VLOOKUP('Physical Effects - Rationale'!CQ111,'Physical Effects - Numerical'!$A$3:$B$13,2,FALSE)</f>
        <v>5</v>
      </c>
      <c r="AX110" s="72">
        <f>VLOOKUP('Physical Effects - Rationale'!CS111,'Physical Effects - Numerical'!$A$3:$B$13,2,FALSE)</f>
        <v>0</v>
      </c>
      <c r="AY110" s="84">
        <f>VLOOKUP('Physical Effects - Rationale'!CU111,'Physical Effects - Numerical'!$A$3:$B$13,2,FALSE)</f>
        <v>1</v>
      </c>
    </row>
    <row r="111" spans="3:51">
      <c r="C111" s="83" t="s">
        <v>1792</v>
      </c>
      <c r="D111" s="75">
        <v>390</v>
      </c>
      <c r="E111" s="73">
        <f>VLOOKUP('Physical Effects - Rationale'!G112,'Physical Effects - Numerical'!$A$3:$B$13,2,FALSE)</f>
        <v>2</v>
      </c>
      <c r="F111" s="72">
        <f>VLOOKUP('Physical Effects - Rationale'!I112,'Physical Effects - Numerical'!$A$3:$B$13,2,FALSE)</f>
        <v>2</v>
      </c>
      <c r="G111" s="72">
        <f>VLOOKUP('Physical Effects - Rationale'!K112,'Physical Effects - Numerical'!$A$3:$B$13,2,FALSE)</f>
        <v>1</v>
      </c>
      <c r="H111" s="72">
        <f>VLOOKUP('Physical Effects - Rationale'!M112,'Physical Effects - Numerical'!$A$3:$B$13,2,FALSE)</f>
        <v>0</v>
      </c>
      <c r="I111" s="72">
        <f>VLOOKUP('Physical Effects - Rationale'!O112,'Physical Effects - Numerical'!$A$3:$B$13,2,FALSE)</f>
        <v>4</v>
      </c>
      <c r="J111" s="72">
        <f>VLOOKUP('Physical Effects - Rationale'!Q112,'Physical Effects - Numerical'!$A$3:$B$13,2,FALSE)</f>
        <v>0</v>
      </c>
      <c r="K111" s="72">
        <f>VLOOKUP('Physical Effects - Rationale'!S112,'Physical Effects - Numerical'!$A$3:$B$13,2,FALSE)</f>
        <v>4</v>
      </c>
      <c r="L111" s="72">
        <f>VLOOKUP('Physical Effects - Rationale'!U112,'Physical Effects - Numerical'!$A$3:$B$13,2,FALSE)</f>
        <v>4</v>
      </c>
      <c r="M111" s="72">
        <f>VLOOKUP('Physical Effects - Rationale'!W112,'Physical Effects - Numerical'!$A$3:$B$13,2,FALSE)</f>
        <v>2</v>
      </c>
      <c r="N111" s="72">
        <f>VLOOKUP('Physical Effects - Rationale'!Y112,'Physical Effects - Numerical'!$A$3:$B$13,2,FALSE)</f>
        <v>0</v>
      </c>
      <c r="O111" s="72">
        <f>VLOOKUP('Physical Effects - Rationale'!AA112,'Physical Effects - Numerical'!$A$3:$B$13,2,FALSE)</f>
        <v>0</v>
      </c>
      <c r="P111" s="72">
        <f>VLOOKUP('Physical Effects - Rationale'!AC112,'Physical Effects - Numerical'!$A$3:$B$13,2,FALSE)</f>
        <v>-2</v>
      </c>
      <c r="Q111" s="72">
        <f>VLOOKUP('Physical Effects - Rationale'!AE112,'Physical Effects - Numerical'!$A$3:$B$13,2,FALSE)</f>
        <v>2</v>
      </c>
      <c r="R111" s="72">
        <f>VLOOKUP('Physical Effects - Rationale'!AG112,'Physical Effects - Numerical'!$A$3:$B$13,2,FALSE)</f>
        <v>2</v>
      </c>
      <c r="S111" s="72">
        <f>VLOOKUP('Physical Effects - Rationale'!AI112,'Physical Effects - Numerical'!$A$3:$B$13,2,FALSE)</f>
        <v>0</v>
      </c>
      <c r="T111" s="72">
        <f>VLOOKUP('Physical Effects - Rationale'!AK112,'Physical Effects - Numerical'!$A$3:$B$13,2,FALSE)</f>
        <v>0</v>
      </c>
      <c r="U111" s="72">
        <f>VLOOKUP('Physical Effects - Rationale'!AM112,'Physical Effects - Numerical'!$A$3:$B$13,2,FALSE)</f>
        <v>0</v>
      </c>
      <c r="V111" s="72">
        <f>VLOOKUP('Physical Effects - Rationale'!AO112,'Physical Effects - Numerical'!$A$3:$B$13,2,FALSE)</f>
        <v>0</v>
      </c>
      <c r="W111" s="72">
        <f>VLOOKUP('Physical Effects - Rationale'!AQ112,'Physical Effects - Numerical'!$A$3:$B$13,2,FALSE)</f>
        <v>0</v>
      </c>
      <c r="X111" s="72">
        <f>VLOOKUP('Physical Effects - Rationale'!AS112,'Physical Effects - Numerical'!$A$3:$B$13,2,FALSE)</f>
        <v>5</v>
      </c>
      <c r="Y111" s="72">
        <f>VLOOKUP('Physical Effects - Rationale'!AU112,'Physical Effects - Numerical'!$A$3:$B$13,2,FALSE)</f>
        <v>5</v>
      </c>
      <c r="Z111" s="72">
        <f>VLOOKUP('Physical Effects - Rationale'!AW112,'Physical Effects - Numerical'!$A$3:$B$13,2,FALSE)</f>
        <v>3</v>
      </c>
      <c r="AA111" s="72">
        <f>VLOOKUP('Physical Effects - Rationale'!AY112,'Physical Effects - Numerical'!$A$3:$B$13,2,FALSE)</f>
        <v>2</v>
      </c>
      <c r="AB111" s="72">
        <f>VLOOKUP('Physical Effects - Rationale'!BA112,'Physical Effects - Numerical'!$A$3:$B$13,2,FALSE)</f>
        <v>4</v>
      </c>
      <c r="AC111" s="72">
        <f>VLOOKUP('Physical Effects - Rationale'!BC112,'Physical Effects - Numerical'!$A$3:$B$13,2,FALSE)</f>
        <v>2</v>
      </c>
      <c r="AD111" s="72">
        <f>VLOOKUP('Physical Effects - Rationale'!BE112,'Physical Effects - Numerical'!$A$3:$B$13,2,FALSE)</f>
        <v>2</v>
      </c>
      <c r="AE111" s="72">
        <f>VLOOKUP('Physical Effects - Rationale'!BG112,'Physical Effects - Numerical'!$A$3:$B$13,2,FALSE)</f>
        <v>2</v>
      </c>
      <c r="AF111" s="72">
        <f>VLOOKUP('Physical Effects - Rationale'!BI112,'Physical Effects - Numerical'!$A$3:$B$13,2,FALSE)</f>
        <v>1</v>
      </c>
      <c r="AG111" s="72">
        <f>VLOOKUP('Physical Effects - Rationale'!BK112,'Physical Effects - Numerical'!$A$3:$B$13,2,FALSE)</f>
        <v>1</v>
      </c>
      <c r="AH111" s="72">
        <f>VLOOKUP('Physical Effects - Rationale'!BM112,'Physical Effects - Numerical'!$A$3:$B$13,2,FALSE)</f>
        <v>1</v>
      </c>
      <c r="AI111" s="72">
        <f>VLOOKUP('Physical Effects - Rationale'!BO112,'Physical Effects - Numerical'!$A$3:$B$13,2,FALSE)</f>
        <v>3</v>
      </c>
      <c r="AJ111" s="72">
        <f>VLOOKUP('Physical Effects - Rationale'!BQ112,'Physical Effects - Numerical'!$A$3:$B$13,2,FALSE)</f>
        <v>1</v>
      </c>
      <c r="AK111" s="72">
        <f>VLOOKUP('Physical Effects - Rationale'!BS112,'Physical Effects - Numerical'!$A$3:$B$13,2,FALSE)</f>
        <v>2</v>
      </c>
      <c r="AL111" s="72">
        <f>VLOOKUP('Physical Effects - Rationale'!BU112,'Physical Effects - Numerical'!$A$3:$B$13,2,FALSE)</f>
        <v>0</v>
      </c>
      <c r="AM111" s="72">
        <f>VLOOKUP('Physical Effects - Rationale'!BW112,'Physical Effects - Numerical'!$A$3:$B$13,2,FALSE)</f>
        <v>0</v>
      </c>
      <c r="AN111" s="72">
        <f>VLOOKUP('Physical Effects - Rationale'!BY112,'Physical Effects - Numerical'!$A$3:$B$13,2,FALSE)</f>
        <v>0</v>
      </c>
      <c r="AO111" s="72">
        <f>VLOOKUP('Physical Effects - Rationale'!CA112,'Physical Effects - Numerical'!$A$3:$B$13,2,FALSE)</f>
        <v>4</v>
      </c>
      <c r="AP111" s="72">
        <f>VLOOKUP('Physical Effects - Rationale'!CC112,'Physical Effects - Numerical'!$A$3:$B$13,2,FALSE)</f>
        <v>5</v>
      </c>
      <c r="AQ111" s="72">
        <f>VLOOKUP('Physical Effects - Rationale'!CE112,'Physical Effects - Numerical'!$A$3:$B$13,2,FALSE)</f>
        <v>4</v>
      </c>
      <c r="AR111" s="72">
        <f>VLOOKUP('Physical Effects - Rationale'!CG112,'Physical Effects - Numerical'!$A$3:$B$13,2,FALSE)</f>
        <v>0</v>
      </c>
      <c r="AS111" s="72">
        <f>VLOOKUP('Physical Effects - Rationale'!CI112,'Physical Effects - Numerical'!$A$3:$B$13,2,FALSE)</f>
        <v>4</v>
      </c>
      <c r="AT111" s="72">
        <f>VLOOKUP('Physical Effects - Rationale'!CK112,'Physical Effects - Numerical'!$A$3:$B$13,2,FALSE)</f>
        <v>0</v>
      </c>
      <c r="AU111" s="72">
        <f>VLOOKUP('Physical Effects - Rationale'!CM112,'Physical Effects - Numerical'!$A$3:$B$13,2,FALSE)</f>
        <v>0</v>
      </c>
      <c r="AV111" s="72">
        <f>VLOOKUP('Physical Effects - Rationale'!CO112,'Physical Effects - Numerical'!$A$3:$B$13,2,FALSE)</f>
        <v>2</v>
      </c>
      <c r="AW111" s="72">
        <f>VLOOKUP('Physical Effects - Rationale'!CQ112,'Physical Effects - Numerical'!$A$3:$B$13,2,FALSE)</f>
        <v>3</v>
      </c>
      <c r="AX111" s="72">
        <f>VLOOKUP('Physical Effects - Rationale'!CS112,'Physical Effects - Numerical'!$A$3:$B$13,2,FALSE)</f>
        <v>0</v>
      </c>
      <c r="AY111" s="84">
        <f>VLOOKUP('Physical Effects - Rationale'!CU112,'Physical Effects - Numerical'!$A$3:$B$13,2,FALSE)</f>
        <v>1</v>
      </c>
    </row>
    <row r="112" spans="3:51" ht="26">
      <c r="C112" s="83" t="s">
        <v>1806</v>
      </c>
      <c r="D112" s="75">
        <v>654</v>
      </c>
      <c r="E112" s="73">
        <f>VLOOKUP('Physical Effects - Rationale'!G113,'Physical Effects - Numerical'!$A$3:$B$13,2,FALSE)</f>
        <v>5</v>
      </c>
      <c r="F112" s="72">
        <f>VLOOKUP('Physical Effects - Rationale'!I113,'Physical Effects - Numerical'!$A$3:$B$13,2,FALSE)</f>
        <v>1</v>
      </c>
      <c r="G112" s="72">
        <f>VLOOKUP('Physical Effects - Rationale'!K113,'Physical Effects - Numerical'!$A$3:$B$13,2,FALSE)</f>
        <v>5</v>
      </c>
      <c r="H112" s="72">
        <f>VLOOKUP('Physical Effects - Rationale'!M113,'Physical Effects - Numerical'!$A$3:$B$13,2,FALSE)</f>
        <v>5</v>
      </c>
      <c r="I112" s="72">
        <f>VLOOKUP('Physical Effects - Rationale'!O113,'Physical Effects - Numerical'!$A$3:$B$13,2,FALSE)</f>
        <v>4</v>
      </c>
      <c r="J112" s="72">
        <f>VLOOKUP('Physical Effects - Rationale'!Q113,'Physical Effects - Numerical'!$A$3:$B$13,2,FALSE)</f>
        <v>0</v>
      </c>
      <c r="K112" s="72">
        <f>VLOOKUP('Physical Effects - Rationale'!S113,'Physical Effects - Numerical'!$A$3:$B$13,2,FALSE)</f>
        <v>2</v>
      </c>
      <c r="L112" s="72">
        <f>VLOOKUP('Physical Effects - Rationale'!U113,'Physical Effects - Numerical'!$A$3:$B$13,2,FALSE)</f>
        <v>5</v>
      </c>
      <c r="M112" s="72">
        <f>VLOOKUP('Physical Effects - Rationale'!W113,'Physical Effects - Numerical'!$A$3:$B$13,2,FALSE)</f>
        <v>0</v>
      </c>
      <c r="N112" s="72">
        <f>VLOOKUP('Physical Effects - Rationale'!Y113,'Physical Effects - Numerical'!$A$3:$B$13,2,FALSE)</f>
        <v>1</v>
      </c>
      <c r="O112" s="72">
        <f>VLOOKUP('Physical Effects - Rationale'!AA113,'Physical Effects - Numerical'!$A$3:$B$13,2,FALSE)</f>
        <v>3</v>
      </c>
      <c r="P112" s="72">
        <f>VLOOKUP('Physical Effects - Rationale'!AC113,'Physical Effects - Numerical'!$A$3:$B$13,2,FALSE)</f>
        <v>3</v>
      </c>
      <c r="Q112" s="72">
        <f>VLOOKUP('Physical Effects - Rationale'!AE113,'Physical Effects - Numerical'!$A$3:$B$13,2,FALSE)</f>
        <v>4</v>
      </c>
      <c r="R112" s="72">
        <f>VLOOKUP('Physical Effects - Rationale'!AG113,'Physical Effects - Numerical'!$A$3:$B$13,2,FALSE)</f>
        <v>1</v>
      </c>
      <c r="S112" s="72">
        <f>VLOOKUP('Physical Effects - Rationale'!AI113,'Physical Effects - Numerical'!$A$3:$B$13,2,FALSE)</f>
        <v>0</v>
      </c>
      <c r="T112" s="72">
        <f>VLOOKUP('Physical Effects - Rationale'!AK113,'Physical Effects - Numerical'!$A$3:$B$13,2,FALSE)</f>
        <v>1</v>
      </c>
      <c r="U112" s="72">
        <f>VLOOKUP('Physical Effects - Rationale'!AM113,'Physical Effects - Numerical'!$A$3:$B$13,2,FALSE)</f>
        <v>0</v>
      </c>
      <c r="V112" s="72">
        <f>VLOOKUP('Physical Effects - Rationale'!AO113,'Physical Effects - Numerical'!$A$3:$B$13,2,FALSE)</f>
        <v>0</v>
      </c>
      <c r="W112" s="72">
        <f>VLOOKUP('Physical Effects - Rationale'!AQ113,'Physical Effects - Numerical'!$A$3:$B$13,2,FALSE)</f>
        <v>0</v>
      </c>
      <c r="X112" s="72">
        <f>VLOOKUP('Physical Effects - Rationale'!AS113,'Physical Effects - Numerical'!$A$3:$B$13,2,FALSE)</f>
        <v>1</v>
      </c>
      <c r="Y112" s="72">
        <f>VLOOKUP('Physical Effects - Rationale'!AU113,'Physical Effects - Numerical'!$A$3:$B$13,2,FALSE)</f>
        <v>1</v>
      </c>
      <c r="Z112" s="72">
        <f>VLOOKUP('Physical Effects - Rationale'!AW113,'Physical Effects - Numerical'!$A$3:$B$13,2,FALSE)</f>
        <v>1</v>
      </c>
      <c r="AA112" s="72">
        <f>VLOOKUP('Physical Effects - Rationale'!AY113,'Physical Effects - Numerical'!$A$3:$B$13,2,FALSE)</f>
        <v>1</v>
      </c>
      <c r="AB112" s="72">
        <f>VLOOKUP('Physical Effects - Rationale'!BA113,'Physical Effects - Numerical'!$A$3:$B$13,2,FALSE)</f>
        <v>3</v>
      </c>
      <c r="AC112" s="72">
        <f>VLOOKUP('Physical Effects - Rationale'!BC113,'Physical Effects - Numerical'!$A$3:$B$13,2,FALSE)</f>
        <v>0</v>
      </c>
      <c r="AD112" s="72">
        <f>VLOOKUP('Physical Effects - Rationale'!BE113,'Physical Effects - Numerical'!$A$3:$B$13,2,FALSE)</f>
        <v>0</v>
      </c>
      <c r="AE112" s="72">
        <f>VLOOKUP('Physical Effects - Rationale'!BG113,'Physical Effects - Numerical'!$A$3:$B$13,2,FALSE)</f>
        <v>3</v>
      </c>
      <c r="AF112" s="72">
        <f>VLOOKUP('Physical Effects - Rationale'!BI113,'Physical Effects - Numerical'!$A$3:$B$13,2,FALSE)</f>
        <v>1</v>
      </c>
      <c r="AG112" s="72">
        <f>VLOOKUP('Physical Effects - Rationale'!BK113,'Physical Effects - Numerical'!$A$3:$B$13,2,FALSE)</f>
        <v>0</v>
      </c>
      <c r="AH112" s="72">
        <f>VLOOKUP('Physical Effects - Rationale'!BM113,'Physical Effects - Numerical'!$A$3:$B$13,2,FALSE)</f>
        <v>0</v>
      </c>
      <c r="AI112" s="72">
        <f>VLOOKUP('Physical Effects - Rationale'!BO113,'Physical Effects - Numerical'!$A$3:$B$13,2,FALSE)</f>
        <v>1</v>
      </c>
      <c r="AJ112" s="72">
        <f>VLOOKUP('Physical Effects - Rationale'!BQ113,'Physical Effects - Numerical'!$A$3:$B$13,2,FALSE)</f>
        <v>2</v>
      </c>
      <c r="AK112" s="72">
        <f>VLOOKUP('Physical Effects - Rationale'!BS113,'Physical Effects - Numerical'!$A$3:$B$13,2,FALSE)</f>
        <v>1</v>
      </c>
      <c r="AL112" s="72">
        <f>VLOOKUP('Physical Effects - Rationale'!BU113,'Physical Effects - Numerical'!$A$3:$B$13,2,FALSE)</f>
        <v>0</v>
      </c>
      <c r="AM112" s="72">
        <f>VLOOKUP('Physical Effects - Rationale'!BW113,'Physical Effects - Numerical'!$A$3:$B$13,2,FALSE)</f>
        <v>0</v>
      </c>
      <c r="AN112" s="72">
        <f>VLOOKUP('Physical Effects - Rationale'!BY113,'Physical Effects - Numerical'!$A$3:$B$13,2,FALSE)</f>
        <v>0</v>
      </c>
      <c r="AO112" s="72">
        <f>VLOOKUP('Physical Effects - Rationale'!CA113,'Physical Effects - Numerical'!$A$3:$B$13,2,FALSE)</f>
        <v>0</v>
      </c>
      <c r="AP112" s="72">
        <f>VLOOKUP('Physical Effects - Rationale'!CC113,'Physical Effects - Numerical'!$A$3:$B$13,2,FALSE)</f>
        <v>1</v>
      </c>
      <c r="AQ112" s="72">
        <f>VLOOKUP('Physical Effects - Rationale'!CE113,'Physical Effects - Numerical'!$A$3:$B$13,2,FALSE)</f>
        <v>1</v>
      </c>
      <c r="AR112" s="72">
        <f>VLOOKUP('Physical Effects - Rationale'!CG113,'Physical Effects - Numerical'!$A$3:$B$13,2,FALSE)</f>
        <v>0</v>
      </c>
      <c r="AS112" s="72">
        <f>VLOOKUP('Physical Effects - Rationale'!CI113,'Physical Effects - Numerical'!$A$3:$B$13,2,FALSE)</f>
        <v>1</v>
      </c>
      <c r="AT112" s="72">
        <f>VLOOKUP('Physical Effects - Rationale'!CK113,'Physical Effects - Numerical'!$A$3:$B$13,2,FALSE)</f>
        <v>0</v>
      </c>
      <c r="AU112" s="72">
        <f>VLOOKUP('Physical Effects - Rationale'!CM113,'Physical Effects - Numerical'!$A$3:$B$13,2,FALSE)</f>
        <v>0</v>
      </c>
      <c r="AV112" s="72">
        <f>VLOOKUP('Physical Effects - Rationale'!CO113,'Physical Effects - Numerical'!$A$3:$B$13,2,FALSE)</f>
        <v>1</v>
      </c>
      <c r="AW112" s="72">
        <f>VLOOKUP('Physical Effects - Rationale'!CQ113,'Physical Effects - Numerical'!$A$3:$B$13,2,FALSE)</f>
        <v>1</v>
      </c>
      <c r="AX112" s="72">
        <f>VLOOKUP('Physical Effects - Rationale'!CS113,'Physical Effects - Numerical'!$A$3:$B$13,2,FALSE)</f>
        <v>0</v>
      </c>
      <c r="AY112" s="84">
        <f>VLOOKUP('Physical Effects - Rationale'!CU113,'Physical Effects - Numerical'!$A$3:$B$13,2,FALSE)</f>
        <v>0</v>
      </c>
    </row>
    <row r="113" spans="3:51">
      <c r="C113" s="83" t="s">
        <v>1828</v>
      </c>
      <c r="D113" s="75">
        <v>555</v>
      </c>
      <c r="E113" s="73">
        <f>VLOOKUP('Physical Effects - Rationale'!G114,'Physical Effects - Numerical'!$A$3:$B$13,2,FALSE)</f>
        <v>5</v>
      </c>
      <c r="F113" s="72">
        <f>VLOOKUP('Physical Effects - Rationale'!I114,'Physical Effects - Numerical'!$A$3:$B$13,2,FALSE)</f>
        <v>0</v>
      </c>
      <c r="G113" s="72">
        <f>VLOOKUP('Physical Effects - Rationale'!K114,'Physical Effects - Numerical'!$A$3:$B$13,2,FALSE)</f>
        <v>5</v>
      </c>
      <c r="H113" s="72">
        <f>VLOOKUP('Physical Effects - Rationale'!M114,'Physical Effects - Numerical'!$A$3:$B$13,2,FALSE)</f>
        <v>1</v>
      </c>
      <c r="I113" s="72">
        <f>VLOOKUP('Physical Effects - Rationale'!O114,'Physical Effects - Numerical'!$A$3:$B$13,2,FALSE)</f>
        <v>1</v>
      </c>
      <c r="J113" s="72">
        <f>VLOOKUP('Physical Effects - Rationale'!Q114,'Physical Effects - Numerical'!$A$3:$B$13,2,FALSE)</f>
        <v>0</v>
      </c>
      <c r="K113" s="72">
        <f>VLOOKUP('Physical Effects - Rationale'!S114,'Physical Effects - Numerical'!$A$3:$B$13,2,FALSE)</f>
        <v>0</v>
      </c>
      <c r="L113" s="72">
        <f>VLOOKUP('Physical Effects - Rationale'!U114,'Physical Effects - Numerical'!$A$3:$B$13,2,FALSE)</f>
        <v>0</v>
      </c>
      <c r="M113" s="72">
        <f>VLOOKUP('Physical Effects - Rationale'!W114,'Physical Effects - Numerical'!$A$3:$B$13,2,FALSE)</f>
        <v>0</v>
      </c>
      <c r="N113" s="72">
        <f>VLOOKUP('Physical Effects - Rationale'!Y114,'Physical Effects - Numerical'!$A$3:$B$13,2,FALSE)</f>
        <v>0</v>
      </c>
      <c r="O113" s="72">
        <f>VLOOKUP('Physical Effects - Rationale'!AA114,'Physical Effects - Numerical'!$A$3:$B$13,2,FALSE)</f>
        <v>1</v>
      </c>
      <c r="P113" s="72">
        <f>VLOOKUP('Physical Effects - Rationale'!AC114,'Physical Effects - Numerical'!$A$3:$B$13,2,FALSE)</f>
        <v>0</v>
      </c>
      <c r="Q113" s="72">
        <f>VLOOKUP('Physical Effects - Rationale'!AE114,'Physical Effects - Numerical'!$A$3:$B$13,2,FALSE)</f>
        <v>1</v>
      </c>
      <c r="R113" s="72">
        <f>VLOOKUP('Physical Effects - Rationale'!AG114,'Physical Effects - Numerical'!$A$3:$B$13,2,FALSE)</f>
        <v>1</v>
      </c>
      <c r="S113" s="72">
        <f>VLOOKUP('Physical Effects - Rationale'!AI114,'Physical Effects - Numerical'!$A$3:$B$13,2,FALSE)</f>
        <v>2</v>
      </c>
      <c r="T113" s="72">
        <f>VLOOKUP('Physical Effects - Rationale'!AK114,'Physical Effects - Numerical'!$A$3:$B$13,2,FALSE)</f>
        <v>0</v>
      </c>
      <c r="U113" s="72">
        <f>VLOOKUP('Physical Effects - Rationale'!AM114,'Physical Effects - Numerical'!$A$3:$B$13,2,FALSE)</f>
        <v>0</v>
      </c>
      <c r="V113" s="72">
        <f>VLOOKUP('Physical Effects - Rationale'!AO114,'Physical Effects - Numerical'!$A$3:$B$13,2,FALSE)</f>
        <v>0</v>
      </c>
      <c r="W113" s="72">
        <f>VLOOKUP('Physical Effects - Rationale'!AQ114,'Physical Effects - Numerical'!$A$3:$B$13,2,FALSE)</f>
        <v>0</v>
      </c>
      <c r="X113" s="72">
        <f>VLOOKUP('Physical Effects - Rationale'!AS114,'Physical Effects - Numerical'!$A$3:$B$13,2,FALSE)</f>
        <v>0</v>
      </c>
      <c r="Y113" s="72">
        <f>VLOOKUP('Physical Effects - Rationale'!AU114,'Physical Effects - Numerical'!$A$3:$B$13,2,FALSE)</f>
        <v>0</v>
      </c>
      <c r="Z113" s="72">
        <f>VLOOKUP('Physical Effects - Rationale'!AW114,'Physical Effects - Numerical'!$A$3:$B$13,2,FALSE)</f>
        <v>1</v>
      </c>
      <c r="AA113" s="72">
        <f>VLOOKUP('Physical Effects - Rationale'!AY114,'Physical Effects - Numerical'!$A$3:$B$13,2,FALSE)</f>
        <v>0</v>
      </c>
      <c r="AB113" s="72">
        <f>VLOOKUP('Physical Effects - Rationale'!BA114,'Physical Effects - Numerical'!$A$3:$B$13,2,FALSE)</f>
        <v>2</v>
      </c>
      <c r="AC113" s="72">
        <f>VLOOKUP('Physical Effects - Rationale'!BC114,'Physical Effects - Numerical'!$A$3:$B$13,2,FALSE)</f>
        <v>0</v>
      </c>
      <c r="AD113" s="72">
        <f>VLOOKUP('Physical Effects - Rationale'!BE114,'Physical Effects - Numerical'!$A$3:$B$13,2,FALSE)</f>
        <v>0</v>
      </c>
      <c r="AE113" s="72">
        <f>VLOOKUP('Physical Effects - Rationale'!BG114,'Physical Effects - Numerical'!$A$3:$B$13,2,FALSE)</f>
        <v>1</v>
      </c>
      <c r="AF113" s="72">
        <f>VLOOKUP('Physical Effects - Rationale'!BI114,'Physical Effects - Numerical'!$A$3:$B$13,2,FALSE)</f>
        <v>0</v>
      </c>
      <c r="AG113" s="72">
        <f>VLOOKUP('Physical Effects - Rationale'!BK114,'Physical Effects - Numerical'!$A$3:$B$13,2,FALSE)</f>
        <v>1</v>
      </c>
      <c r="AH113" s="72">
        <f>VLOOKUP('Physical Effects - Rationale'!BM114,'Physical Effects - Numerical'!$A$3:$B$13,2,FALSE)</f>
        <v>-1</v>
      </c>
      <c r="AI113" s="72">
        <f>VLOOKUP('Physical Effects - Rationale'!BO114,'Physical Effects - Numerical'!$A$3:$B$13,2,FALSE)</f>
        <v>0</v>
      </c>
      <c r="AJ113" s="72">
        <f>VLOOKUP('Physical Effects - Rationale'!BQ114,'Physical Effects - Numerical'!$A$3:$B$13,2,FALSE)</f>
        <v>0</v>
      </c>
      <c r="AK113" s="72">
        <f>VLOOKUP('Physical Effects - Rationale'!BS114,'Physical Effects - Numerical'!$A$3:$B$13,2,FALSE)</f>
        <v>1</v>
      </c>
      <c r="AL113" s="72">
        <f>VLOOKUP('Physical Effects - Rationale'!BU114,'Physical Effects - Numerical'!$A$3:$B$13,2,FALSE)</f>
        <v>0</v>
      </c>
      <c r="AM113" s="72">
        <f>VLOOKUP('Physical Effects - Rationale'!BW114,'Physical Effects - Numerical'!$A$3:$B$13,2,FALSE)</f>
        <v>0</v>
      </c>
      <c r="AN113" s="72">
        <f>VLOOKUP('Physical Effects - Rationale'!BY114,'Physical Effects - Numerical'!$A$3:$B$13,2,FALSE)</f>
        <v>0</v>
      </c>
      <c r="AO113" s="72">
        <f>VLOOKUP('Physical Effects - Rationale'!CA114,'Physical Effects - Numerical'!$A$3:$B$13,2,FALSE)</f>
        <v>0</v>
      </c>
      <c r="AP113" s="72">
        <f>VLOOKUP('Physical Effects - Rationale'!CC114,'Physical Effects - Numerical'!$A$3:$B$13,2,FALSE)</f>
        <v>1</v>
      </c>
      <c r="AQ113" s="72">
        <f>VLOOKUP('Physical Effects - Rationale'!CE114,'Physical Effects - Numerical'!$A$3:$B$13,2,FALSE)</f>
        <v>0</v>
      </c>
      <c r="AR113" s="72">
        <f>VLOOKUP('Physical Effects - Rationale'!CG114,'Physical Effects - Numerical'!$A$3:$B$13,2,FALSE)</f>
        <v>0</v>
      </c>
      <c r="AS113" s="72">
        <f>VLOOKUP('Physical Effects - Rationale'!CI114,'Physical Effects - Numerical'!$A$3:$B$13,2,FALSE)</f>
        <v>0</v>
      </c>
      <c r="AT113" s="72">
        <f>VLOOKUP('Physical Effects - Rationale'!CK114,'Physical Effects - Numerical'!$A$3:$B$13,2,FALSE)</f>
        <v>0</v>
      </c>
      <c r="AU113" s="72">
        <f>VLOOKUP('Physical Effects - Rationale'!CM114,'Physical Effects - Numerical'!$A$3:$B$13,2,FALSE)</f>
        <v>0</v>
      </c>
      <c r="AV113" s="72">
        <f>VLOOKUP('Physical Effects - Rationale'!CO114,'Physical Effects - Numerical'!$A$3:$B$13,2,FALSE)</f>
        <v>0</v>
      </c>
      <c r="AW113" s="72">
        <f>VLOOKUP('Physical Effects - Rationale'!CQ114,'Physical Effects - Numerical'!$A$3:$B$13,2,FALSE)</f>
        <v>0</v>
      </c>
      <c r="AX113" s="72">
        <f>VLOOKUP('Physical Effects - Rationale'!CS114,'Physical Effects - Numerical'!$A$3:$B$13,2,FALSE)</f>
        <v>0</v>
      </c>
      <c r="AY113" s="84">
        <f>VLOOKUP('Physical Effects - Rationale'!CU114,'Physical Effects - Numerical'!$A$3:$B$13,2,FALSE)</f>
        <v>0</v>
      </c>
    </row>
    <row r="114" spans="3:51">
      <c r="C114" s="83" t="s">
        <v>1842</v>
      </c>
      <c r="D114" s="75">
        <v>558</v>
      </c>
      <c r="E114" s="73">
        <f>VLOOKUP('Physical Effects - Rationale'!G115,'Physical Effects - Numerical'!$A$3:$B$13,2,FALSE)</f>
        <v>1</v>
      </c>
      <c r="F114" s="72">
        <f>VLOOKUP('Physical Effects - Rationale'!I115,'Physical Effects - Numerical'!$A$3:$B$13,2,FALSE)</f>
        <v>0</v>
      </c>
      <c r="G114" s="72">
        <f>VLOOKUP('Physical Effects - Rationale'!K115,'Physical Effects - Numerical'!$A$3:$B$13,2,FALSE)</f>
        <v>3</v>
      </c>
      <c r="H114" s="72">
        <f>VLOOKUP('Physical Effects - Rationale'!M115,'Physical Effects - Numerical'!$A$3:$B$13,2,FALSE)</f>
        <v>1</v>
      </c>
      <c r="I114" s="72">
        <f>VLOOKUP('Physical Effects - Rationale'!O115,'Physical Effects - Numerical'!$A$3:$B$13,2,FALSE)</f>
        <v>1</v>
      </c>
      <c r="J114" s="72">
        <f>VLOOKUP('Physical Effects - Rationale'!Q115,'Physical Effects - Numerical'!$A$3:$B$13,2,FALSE)</f>
        <v>0</v>
      </c>
      <c r="K114" s="72">
        <f>VLOOKUP('Physical Effects - Rationale'!S115,'Physical Effects - Numerical'!$A$3:$B$13,2,FALSE)</f>
        <v>0</v>
      </c>
      <c r="L114" s="72">
        <f>VLOOKUP('Physical Effects - Rationale'!U115,'Physical Effects - Numerical'!$A$3:$B$13,2,FALSE)</f>
        <v>0</v>
      </c>
      <c r="M114" s="72">
        <f>VLOOKUP('Physical Effects - Rationale'!W115,'Physical Effects - Numerical'!$A$3:$B$13,2,FALSE)</f>
        <v>0</v>
      </c>
      <c r="N114" s="72">
        <f>VLOOKUP('Physical Effects - Rationale'!Y115,'Physical Effects - Numerical'!$A$3:$B$13,2,FALSE)</f>
        <v>0</v>
      </c>
      <c r="O114" s="72">
        <f>VLOOKUP('Physical Effects - Rationale'!AA115,'Physical Effects - Numerical'!$A$3:$B$13,2,FALSE)</f>
        <v>0</v>
      </c>
      <c r="P114" s="72">
        <f>VLOOKUP('Physical Effects - Rationale'!AC115,'Physical Effects - Numerical'!$A$3:$B$13,2,FALSE)</f>
        <v>-1</v>
      </c>
      <c r="Q114" s="72">
        <f>VLOOKUP('Physical Effects - Rationale'!AE115,'Physical Effects - Numerical'!$A$3:$B$13,2,FALSE)</f>
        <v>1</v>
      </c>
      <c r="R114" s="72">
        <f>VLOOKUP('Physical Effects - Rationale'!AG115,'Physical Effects - Numerical'!$A$3:$B$13,2,FALSE)</f>
        <v>1</v>
      </c>
      <c r="S114" s="72">
        <f>VLOOKUP('Physical Effects - Rationale'!AI115,'Physical Effects - Numerical'!$A$3:$B$13,2,FALSE)</f>
        <v>0</v>
      </c>
      <c r="T114" s="72">
        <f>VLOOKUP('Physical Effects - Rationale'!AK115,'Physical Effects - Numerical'!$A$3:$B$13,2,FALSE)</f>
        <v>3</v>
      </c>
      <c r="U114" s="72">
        <f>VLOOKUP('Physical Effects - Rationale'!AM115,'Physical Effects - Numerical'!$A$3:$B$13,2,FALSE)</f>
        <v>0</v>
      </c>
      <c r="V114" s="72">
        <f>VLOOKUP('Physical Effects - Rationale'!AO115,'Physical Effects - Numerical'!$A$3:$B$13,2,FALSE)</f>
        <v>0</v>
      </c>
      <c r="W114" s="72">
        <f>VLOOKUP('Physical Effects - Rationale'!AQ115,'Physical Effects - Numerical'!$A$3:$B$13,2,FALSE)</f>
        <v>0</v>
      </c>
      <c r="X114" s="72">
        <f>VLOOKUP('Physical Effects - Rationale'!AS115,'Physical Effects - Numerical'!$A$3:$B$13,2,FALSE)</f>
        <v>2</v>
      </c>
      <c r="Y114" s="72">
        <f>VLOOKUP('Physical Effects - Rationale'!AU115,'Physical Effects - Numerical'!$A$3:$B$13,2,FALSE)</f>
        <v>2</v>
      </c>
      <c r="Z114" s="72">
        <f>VLOOKUP('Physical Effects - Rationale'!AW115,'Physical Effects - Numerical'!$A$3:$B$13,2,FALSE)</f>
        <v>2</v>
      </c>
      <c r="AA114" s="72">
        <f>VLOOKUP('Physical Effects - Rationale'!AY115,'Physical Effects - Numerical'!$A$3:$B$13,2,FALSE)</f>
        <v>0</v>
      </c>
      <c r="AB114" s="72">
        <f>VLOOKUP('Physical Effects - Rationale'!BA115,'Physical Effects - Numerical'!$A$3:$B$13,2,FALSE)</f>
        <v>1</v>
      </c>
      <c r="AC114" s="72">
        <f>VLOOKUP('Physical Effects - Rationale'!BC115,'Physical Effects - Numerical'!$A$3:$B$13,2,FALSE)</f>
        <v>0</v>
      </c>
      <c r="AD114" s="72">
        <f>VLOOKUP('Physical Effects - Rationale'!BE115,'Physical Effects - Numerical'!$A$3:$B$13,2,FALSE)</f>
        <v>0</v>
      </c>
      <c r="AE114" s="72">
        <f>VLOOKUP('Physical Effects - Rationale'!BG115,'Physical Effects - Numerical'!$A$3:$B$13,2,FALSE)</f>
        <v>0</v>
      </c>
      <c r="AF114" s="72">
        <f>VLOOKUP('Physical Effects - Rationale'!BI115,'Physical Effects - Numerical'!$A$3:$B$13,2,FALSE)</f>
        <v>0</v>
      </c>
      <c r="AG114" s="72">
        <f>VLOOKUP('Physical Effects - Rationale'!BK115,'Physical Effects - Numerical'!$A$3:$B$13,2,FALSE)</f>
        <v>2</v>
      </c>
      <c r="AH114" s="72">
        <f>VLOOKUP('Physical Effects - Rationale'!BM115,'Physical Effects - Numerical'!$A$3:$B$13,2,FALSE)</f>
        <v>0</v>
      </c>
      <c r="AI114" s="72">
        <f>VLOOKUP('Physical Effects - Rationale'!BO115,'Physical Effects - Numerical'!$A$3:$B$13,2,FALSE)</f>
        <v>0</v>
      </c>
      <c r="AJ114" s="72">
        <f>VLOOKUP('Physical Effects - Rationale'!BQ115,'Physical Effects - Numerical'!$A$3:$B$13,2,FALSE)</f>
        <v>0</v>
      </c>
      <c r="AK114" s="72">
        <f>VLOOKUP('Physical Effects - Rationale'!BS115,'Physical Effects - Numerical'!$A$3:$B$13,2,FALSE)</f>
        <v>0</v>
      </c>
      <c r="AL114" s="72">
        <f>VLOOKUP('Physical Effects - Rationale'!BU115,'Physical Effects - Numerical'!$A$3:$B$13,2,FALSE)</f>
        <v>0</v>
      </c>
      <c r="AM114" s="72">
        <f>VLOOKUP('Physical Effects - Rationale'!BW115,'Physical Effects - Numerical'!$A$3:$B$13,2,FALSE)</f>
        <v>0</v>
      </c>
      <c r="AN114" s="72">
        <f>VLOOKUP('Physical Effects - Rationale'!BY115,'Physical Effects - Numerical'!$A$3:$B$13,2,FALSE)</f>
        <v>0</v>
      </c>
      <c r="AO114" s="72">
        <f>VLOOKUP('Physical Effects - Rationale'!CA115,'Physical Effects - Numerical'!$A$3:$B$13,2,FALSE)</f>
        <v>0</v>
      </c>
      <c r="AP114" s="72">
        <f>VLOOKUP('Physical Effects - Rationale'!CC115,'Physical Effects - Numerical'!$A$3:$B$13,2,FALSE)</f>
        <v>0</v>
      </c>
      <c r="AQ114" s="72">
        <f>VLOOKUP('Physical Effects - Rationale'!CE115,'Physical Effects - Numerical'!$A$3:$B$13,2,FALSE)</f>
        <v>0</v>
      </c>
      <c r="AR114" s="72">
        <f>VLOOKUP('Physical Effects - Rationale'!CG115,'Physical Effects - Numerical'!$A$3:$B$13,2,FALSE)</f>
        <v>0</v>
      </c>
      <c r="AS114" s="72">
        <f>VLOOKUP('Physical Effects - Rationale'!CI115,'Physical Effects - Numerical'!$A$3:$B$13,2,FALSE)</f>
        <v>0</v>
      </c>
      <c r="AT114" s="72">
        <f>VLOOKUP('Physical Effects - Rationale'!CK115,'Physical Effects - Numerical'!$A$3:$B$13,2,FALSE)</f>
        <v>0</v>
      </c>
      <c r="AU114" s="72">
        <f>VLOOKUP('Physical Effects - Rationale'!CM115,'Physical Effects - Numerical'!$A$3:$B$13,2,FALSE)</f>
        <v>2</v>
      </c>
      <c r="AV114" s="72">
        <f>VLOOKUP('Physical Effects - Rationale'!CO115,'Physical Effects - Numerical'!$A$3:$B$13,2,FALSE)</f>
        <v>0</v>
      </c>
      <c r="AW114" s="72">
        <f>VLOOKUP('Physical Effects - Rationale'!CQ115,'Physical Effects - Numerical'!$A$3:$B$13,2,FALSE)</f>
        <v>0</v>
      </c>
      <c r="AX114" s="72">
        <f>VLOOKUP('Physical Effects - Rationale'!CS115,'Physical Effects - Numerical'!$A$3:$B$13,2,FALSE)</f>
        <v>0</v>
      </c>
      <c r="AY114" s="84">
        <f>VLOOKUP('Physical Effects - Rationale'!CU115,'Physical Effects - Numerical'!$A$3:$B$13,2,FALSE)</f>
        <v>0</v>
      </c>
    </row>
    <row r="115" spans="3:51">
      <c r="C115" s="83" t="s">
        <v>1859</v>
      </c>
      <c r="D115" s="75">
        <v>367</v>
      </c>
      <c r="E115" s="73">
        <f>VLOOKUP('Physical Effects - Rationale'!G116,'Physical Effects - Numerical'!$A$3:$B$13,2,FALSE)</f>
        <v>0</v>
      </c>
      <c r="F115" s="72">
        <f>VLOOKUP('Physical Effects - Rationale'!I116,'Physical Effects - Numerical'!$A$3:$B$13,2,FALSE)</f>
        <v>0</v>
      </c>
      <c r="G115" s="72">
        <f>VLOOKUP('Physical Effects - Rationale'!K116,'Physical Effects - Numerical'!$A$3:$B$13,2,FALSE)</f>
        <v>0</v>
      </c>
      <c r="H115" s="72">
        <f>VLOOKUP('Physical Effects - Rationale'!M116,'Physical Effects - Numerical'!$A$3:$B$13,2,FALSE)</f>
        <v>0</v>
      </c>
      <c r="I115" s="72">
        <f>VLOOKUP('Physical Effects - Rationale'!O116,'Physical Effects - Numerical'!$A$3:$B$13,2,FALSE)</f>
        <v>0</v>
      </c>
      <c r="J115" s="72">
        <f>VLOOKUP('Physical Effects - Rationale'!Q116,'Physical Effects - Numerical'!$A$3:$B$13,2,FALSE)</f>
        <v>0</v>
      </c>
      <c r="K115" s="72">
        <f>VLOOKUP('Physical Effects - Rationale'!S116,'Physical Effects - Numerical'!$A$3:$B$13,2,FALSE)</f>
        <v>0</v>
      </c>
      <c r="L115" s="72">
        <f>VLOOKUP('Physical Effects - Rationale'!U116,'Physical Effects - Numerical'!$A$3:$B$13,2,FALSE)</f>
        <v>0</v>
      </c>
      <c r="M115" s="72">
        <f>VLOOKUP('Physical Effects - Rationale'!W116,'Physical Effects - Numerical'!$A$3:$B$13,2,FALSE)</f>
        <v>0</v>
      </c>
      <c r="N115" s="72">
        <f>VLOOKUP('Physical Effects - Rationale'!Y116,'Physical Effects - Numerical'!$A$3:$B$13,2,FALSE)</f>
        <v>0</v>
      </c>
      <c r="O115" s="72">
        <f>VLOOKUP('Physical Effects - Rationale'!AA116,'Physical Effects - Numerical'!$A$3:$B$13,2,FALSE)</f>
        <v>0</v>
      </c>
      <c r="P115" s="72">
        <f>VLOOKUP('Physical Effects - Rationale'!AC116,'Physical Effects - Numerical'!$A$3:$B$13,2,FALSE)</f>
        <v>-1</v>
      </c>
      <c r="Q115" s="72">
        <f>VLOOKUP('Physical Effects - Rationale'!AE116,'Physical Effects - Numerical'!$A$3:$B$13,2,FALSE)</f>
        <v>0</v>
      </c>
      <c r="R115" s="72">
        <f>VLOOKUP('Physical Effects - Rationale'!AG116,'Physical Effects - Numerical'!$A$3:$B$13,2,FALSE)</f>
        <v>0</v>
      </c>
      <c r="S115" s="72">
        <f>VLOOKUP('Physical Effects - Rationale'!AI116,'Physical Effects - Numerical'!$A$3:$B$13,2,FALSE)</f>
        <v>0</v>
      </c>
      <c r="T115" s="72">
        <f>VLOOKUP('Physical Effects - Rationale'!AK116,'Physical Effects - Numerical'!$A$3:$B$13,2,FALSE)</f>
        <v>0</v>
      </c>
      <c r="U115" s="72">
        <f>VLOOKUP('Physical Effects - Rationale'!AM116,'Physical Effects - Numerical'!$A$3:$B$13,2,FALSE)</f>
        <v>0</v>
      </c>
      <c r="V115" s="72">
        <f>VLOOKUP('Physical Effects - Rationale'!AO116,'Physical Effects - Numerical'!$A$3:$B$13,2,FALSE)</f>
        <v>0</v>
      </c>
      <c r="W115" s="72">
        <f>VLOOKUP('Physical Effects - Rationale'!AQ116,'Physical Effects - Numerical'!$A$3:$B$13,2,FALSE)</f>
        <v>0</v>
      </c>
      <c r="X115" s="72">
        <f>VLOOKUP('Physical Effects - Rationale'!AS116,'Physical Effects - Numerical'!$A$3:$B$13,2,FALSE)</f>
        <v>0</v>
      </c>
      <c r="Y115" s="72">
        <f>VLOOKUP('Physical Effects - Rationale'!AU116,'Physical Effects - Numerical'!$A$3:$B$13,2,FALSE)</f>
        <v>0</v>
      </c>
      <c r="Z115" s="72">
        <f>VLOOKUP('Physical Effects - Rationale'!AW116,'Physical Effects - Numerical'!$A$3:$B$13,2,FALSE)</f>
        <v>0</v>
      </c>
      <c r="AA115" s="72">
        <f>VLOOKUP('Physical Effects - Rationale'!AY116,'Physical Effects - Numerical'!$A$3:$B$13,2,FALSE)</f>
        <v>1</v>
      </c>
      <c r="AB115" s="72">
        <f>VLOOKUP('Physical Effects - Rationale'!BA116,'Physical Effects - Numerical'!$A$3:$B$13,2,FALSE)</f>
        <v>0</v>
      </c>
      <c r="AC115" s="72">
        <f>VLOOKUP('Physical Effects - Rationale'!BC116,'Physical Effects - Numerical'!$A$3:$B$13,2,FALSE)</f>
        <v>0</v>
      </c>
      <c r="AD115" s="72">
        <f>VLOOKUP('Physical Effects - Rationale'!BE116,'Physical Effects - Numerical'!$A$3:$B$13,2,FALSE)</f>
        <v>0</v>
      </c>
      <c r="AE115" s="72">
        <f>VLOOKUP('Physical Effects - Rationale'!BG116,'Physical Effects - Numerical'!$A$3:$B$13,2,FALSE)</f>
        <v>1</v>
      </c>
      <c r="AF115" s="72">
        <f>VLOOKUP('Physical Effects - Rationale'!BI116,'Physical Effects - Numerical'!$A$3:$B$13,2,FALSE)</f>
        <v>1</v>
      </c>
      <c r="AG115" s="72">
        <f>VLOOKUP('Physical Effects - Rationale'!BK116,'Physical Effects - Numerical'!$A$3:$B$13,2,FALSE)</f>
        <v>0</v>
      </c>
      <c r="AH115" s="72">
        <f>VLOOKUP('Physical Effects - Rationale'!BM116,'Physical Effects - Numerical'!$A$3:$B$13,2,FALSE)</f>
        <v>0</v>
      </c>
      <c r="AI115" s="72">
        <f>VLOOKUP('Physical Effects - Rationale'!BO116,'Physical Effects - Numerical'!$A$3:$B$13,2,FALSE)</f>
        <v>0</v>
      </c>
      <c r="AJ115" s="72">
        <f>VLOOKUP('Physical Effects - Rationale'!BQ116,'Physical Effects - Numerical'!$A$3:$B$13,2,FALSE)</f>
        <v>2</v>
      </c>
      <c r="AK115" s="72">
        <f>VLOOKUP('Physical Effects - Rationale'!BS116,'Physical Effects - Numerical'!$A$3:$B$13,2,FALSE)</f>
        <v>4</v>
      </c>
      <c r="AL115" s="72">
        <f>VLOOKUP('Physical Effects - Rationale'!BU116,'Physical Effects - Numerical'!$A$3:$B$13,2,FALSE)</f>
        <v>1</v>
      </c>
      <c r="AM115" s="72">
        <f>VLOOKUP('Physical Effects - Rationale'!BW116,'Physical Effects - Numerical'!$A$3:$B$13,2,FALSE)</f>
        <v>4</v>
      </c>
      <c r="AN115" s="72">
        <f>VLOOKUP('Physical Effects - Rationale'!BY116,'Physical Effects - Numerical'!$A$3:$B$13,2,FALSE)</f>
        <v>2</v>
      </c>
      <c r="AO115" s="72">
        <f>VLOOKUP('Physical Effects - Rationale'!CA116,'Physical Effects - Numerical'!$A$3:$B$13,2,FALSE)</f>
        <v>0</v>
      </c>
      <c r="AP115" s="72">
        <f>VLOOKUP('Physical Effects - Rationale'!CC116,'Physical Effects - Numerical'!$A$3:$B$13,2,FALSE)</f>
        <v>0</v>
      </c>
      <c r="AQ115" s="72">
        <f>VLOOKUP('Physical Effects - Rationale'!CE116,'Physical Effects - Numerical'!$A$3:$B$13,2,FALSE)</f>
        <v>0</v>
      </c>
      <c r="AR115" s="72">
        <f>VLOOKUP('Physical Effects - Rationale'!CG116,'Physical Effects - Numerical'!$A$3:$B$13,2,FALSE)</f>
        <v>0</v>
      </c>
      <c r="AS115" s="72">
        <f>VLOOKUP('Physical Effects - Rationale'!CI116,'Physical Effects - Numerical'!$A$3:$B$13,2,FALSE)</f>
        <v>0</v>
      </c>
      <c r="AT115" s="72">
        <f>VLOOKUP('Physical Effects - Rationale'!CK116,'Physical Effects - Numerical'!$A$3:$B$13,2,FALSE)</f>
        <v>0</v>
      </c>
      <c r="AU115" s="72">
        <f>VLOOKUP('Physical Effects - Rationale'!CM116,'Physical Effects - Numerical'!$A$3:$B$13,2,FALSE)</f>
        <v>0</v>
      </c>
      <c r="AV115" s="72">
        <f>VLOOKUP('Physical Effects - Rationale'!CO116,'Physical Effects - Numerical'!$A$3:$B$13,2,FALSE)</f>
        <v>0</v>
      </c>
      <c r="AW115" s="72">
        <f>VLOOKUP('Physical Effects - Rationale'!CQ116,'Physical Effects - Numerical'!$A$3:$B$13,2,FALSE)</f>
        <v>0</v>
      </c>
      <c r="AX115" s="72">
        <f>VLOOKUP('Physical Effects - Rationale'!CS116,'Physical Effects - Numerical'!$A$3:$B$13,2,FALSE)</f>
        <v>0</v>
      </c>
      <c r="AY115" s="84">
        <f>VLOOKUP('Physical Effects - Rationale'!CU116,'Physical Effects - Numerical'!$A$3:$B$13,2,FALSE)</f>
        <v>0</v>
      </c>
    </row>
    <row r="116" spans="3:51">
      <c r="C116" s="83" t="s">
        <v>1871</v>
      </c>
      <c r="D116" s="75">
        <v>557</v>
      </c>
      <c r="E116" s="73">
        <f>VLOOKUP('Physical Effects - Rationale'!G117,'Physical Effects - Numerical'!$A$3:$B$13,2,FALSE)</f>
        <v>3</v>
      </c>
      <c r="F116" s="72">
        <f>VLOOKUP('Physical Effects - Rationale'!I117,'Physical Effects - Numerical'!$A$3:$B$13,2,FALSE)</f>
        <v>1</v>
      </c>
      <c r="G116" s="72">
        <f>VLOOKUP('Physical Effects - Rationale'!K117,'Physical Effects - Numerical'!$A$3:$B$13,2,FALSE)</f>
        <v>3</v>
      </c>
      <c r="H116" s="72">
        <f>VLOOKUP('Physical Effects - Rationale'!M117,'Physical Effects - Numerical'!$A$3:$B$13,2,FALSE)</f>
        <v>0</v>
      </c>
      <c r="I116" s="72">
        <f>VLOOKUP('Physical Effects - Rationale'!O117,'Physical Effects - Numerical'!$A$3:$B$13,2,FALSE)</f>
        <v>0</v>
      </c>
      <c r="J116" s="72">
        <f>VLOOKUP('Physical Effects - Rationale'!Q117,'Physical Effects - Numerical'!$A$3:$B$13,2,FALSE)</f>
        <v>0</v>
      </c>
      <c r="K116" s="72">
        <f>VLOOKUP('Physical Effects - Rationale'!S117,'Physical Effects - Numerical'!$A$3:$B$13,2,FALSE)</f>
        <v>0</v>
      </c>
      <c r="L116" s="72">
        <f>VLOOKUP('Physical Effects - Rationale'!U117,'Physical Effects - Numerical'!$A$3:$B$13,2,FALSE)</f>
        <v>1</v>
      </c>
      <c r="M116" s="72">
        <f>VLOOKUP('Physical Effects - Rationale'!W117,'Physical Effects - Numerical'!$A$3:$B$13,2,FALSE)</f>
        <v>1</v>
      </c>
      <c r="N116" s="72">
        <f>VLOOKUP('Physical Effects - Rationale'!Y117,'Physical Effects - Numerical'!$A$3:$B$13,2,FALSE)</f>
        <v>-3</v>
      </c>
      <c r="O116" s="72">
        <f>VLOOKUP('Physical Effects - Rationale'!AA117,'Physical Effects - Numerical'!$A$3:$B$13,2,FALSE)</f>
        <v>-3</v>
      </c>
      <c r="P116" s="72">
        <f>VLOOKUP('Physical Effects - Rationale'!AC117,'Physical Effects - Numerical'!$A$3:$B$13,2,FALSE)</f>
        <v>2</v>
      </c>
      <c r="Q116" s="72">
        <f>VLOOKUP('Physical Effects - Rationale'!AE117,'Physical Effects - Numerical'!$A$3:$B$13,2,FALSE)</f>
        <v>-1</v>
      </c>
      <c r="R116" s="72">
        <f>VLOOKUP('Physical Effects - Rationale'!AG117,'Physical Effects - Numerical'!$A$3:$B$13,2,FALSE)</f>
        <v>-1</v>
      </c>
      <c r="S116" s="72">
        <f>VLOOKUP('Physical Effects - Rationale'!AI117,'Physical Effects - Numerical'!$A$3:$B$13,2,FALSE)</f>
        <v>0</v>
      </c>
      <c r="T116" s="72">
        <f>VLOOKUP('Physical Effects - Rationale'!AK117,'Physical Effects - Numerical'!$A$3:$B$13,2,FALSE)</f>
        <v>4</v>
      </c>
      <c r="U116" s="72">
        <f>VLOOKUP('Physical Effects - Rationale'!AM117,'Physical Effects - Numerical'!$A$3:$B$13,2,FALSE)</f>
        <v>-1</v>
      </c>
      <c r="V116" s="72">
        <f>VLOOKUP('Physical Effects - Rationale'!AO117,'Physical Effects - Numerical'!$A$3:$B$13,2,FALSE)</f>
        <v>2</v>
      </c>
      <c r="W116" s="72">
        <f>VLOOKUP('Physical Effects - Rationale'!AQ117,'Physical Effects - Numerical'!$A$3:$B$13,2,FALSE)</f>
        <v>4</v>
      </c>
      <c r="X116" s="72">
        <f>VLOOKUP('Physical Effects - Rationale'!AS117,'Physical Effects - Numerical'!$A$3:$B$13,2,FALSE)</f>
        <v>-2</v>
      </c>
      <c r="Y116" s="72">
        <f>VLOOKUP('Physical Effects - Rationale'!AU117,'Physical Effects - Numerical'!$A$3:$B$13,2,FALSE)</f>
        <v>2</v>
      </c>
      <c r="Z116" s="72">
        <f>VLOOKUP('Physical Effects - Rationale'!AW117,'Physical Effects - Numerical'!$A$3:$B$13,2,FALSE)</f>
        <v>1</v>
      </c>
      <c r="AA116" s="72">
        <f>VLOOKUP('Physical Effects - Rationale'!AY117,'Physical Effects - Numerical'!$A$3:$B$13,2,FALSE)</f>
        <v>0</v>
      </c>
      <c r="AB116" s="72">
        <f>VLOOKUP('Physical Effects - Rationale'!BA117,'Physical Effects - Numerical'!$A$3:$B$13,2,FALSE)</f>
        <v>2</v>
      </c>
      <c r="AC116" s="72">
        <f>VLOOKUP('Physical Effects - Rationale'!BC117,'Physical Effects - Numerical'!$A$3:$B$13,2,FALSE)</f>
        <v>1</v>
      </c>
      <c r="AD116" s="72">
        <f>VLOOKUP('Physical Effects - Rationale'!BE117,'Physical Effects - Numerical'!$A$3:$B$13,2,FALSE)</f>
        <v>-1</v>
      </c>
      <c r="AE116" s="72">
        <f>VLOOKUP('Physical Effects - Rationale'!BG117,'Physical Effects - Numerical'!$A$3:$B$13,2,FALSE)</f>
        <v>0</v>
      </c>
      <c r="AF116" s="72">
        <f>VLOOKUP('Physical Effects - Rationale'!BI117,'Physical Effects - Numerical'!$A$3:$B$13,2,FALSE)</f>
        <v>0</v>
      </c>
      <c r="AG116" s="72">
        <f>VLOOKUP('Physical Effects - Rationale'!BK117,'Physical Effects - Numerical'!$A$3:$B$13,2,FALSE)</f>
        <v>0</v>
      </c>
      <c r="AH116" s="72">
        <f>VLOOKUP('Physical Effects - Rationale'!BM117,'Physical Effects - Numerical'!$A$3:$B$13,2,FALSE)</f>
        <v>0</v>
      </c>
      <c r="AI116" s="72">
        <f>VLOOKUP('Physical Effects - Rationale'!BO117,'Physical Effects - Numerical'!$A$3:$B$13,2,FALSE)</f>
        <v>0</v>
      </c>
      <c r="AJ116" s="72">
        <f>VLOOKUP('Physical Effects - Rationale'!BQ117,'Physical Effects - Numerical'!$A$3:$B$13,2,FALSE)</f>
        <v>0</v>
      </c>
      <c r="AK116" s="72">
        <f>VLOOKUP('Physical Effects - Rationale'!BS117,'Physical Effects - Numerical'!$A$3:$B$13,2,FALSE)</f>
        <v>0</v>
      </c>
      <c r="AL116" s="72">
        <f>VLOOKUP('Physical Effects - Rationale'!BU117,'Physical Effects - Numerical'!$A$3:$B$13,2,FALSE)</f>
        <v>0</v>
      </c>
      <c r="AM116" s="72">
        <f>VLOOKUP('Physical Effects - Rationale'!BW117,'Physical Effects - Numerical'!$A$3:$B$13,2,FALSE)</f>
        <v>0</v>
      </c>
      <c r="AN116" s="72">
        <f>VLOOKUP('Physical Effects - Rationale'!BY117,'Physical Effects - Numerical'!$A$3:$B$13,2,FALSE)</f>
        <v>0</v>
      </c>
      <c r="AO116" s="72">
        <f>VLOOKUP('Physical Effects - Rationale'!CA117,'Physical Effects - Numerical'!$A$3:$B$13,2,FALSE)</f>
        <v>0</v>
      </c>
      <c r="AP116" s="72">
        <f>VLOOKUP('Physical Effects - Rationale'!CC117,'Physical Effects - Numerical'!$A$3:$B$13,2,FALSE)</f>
        <v>1</v>
      </c>
      <c r="AQ116" s="72">
        <f>VLOOKUP('Physical Effects - Rationale'!CE117,'Physical Effects - Numerical'!$A$3:$B$13,2,FALSE)</f>
        <v>0</v>
      </c>
      <c r="AR116" s="72">
        <f>VLOOKUP('Physical Effects - Rationale'!CG117,'Physical Effects - Numerical'!$A$3:$B$13,2,FALSE)</f>
        <v>0</v>
      </c>
      <c r="AS116" s="72">
        <f>VLOOKUP('Physical Effects - Rationale'!CI117,'Physical Effects - Numerical'!$A$3:$B$13,2,FALSE)</f>
        <v>0</v>
      </c>
      <c r="AT116" s="72">
        <f>VLOOKUP('Physical Effects - Rationale'!CK117,'Physical Effects - Numerical'!$A$3:$B$13,2,FALSE)</f>
        <v>0</v>
      </c>
      <c r="AU116" s="72">
        <f>VLOOKUP('Physical Effects - Rationale'!CM117,'Physical Effects - Numerical'!$A$3:$B$13,2,FALSE)</f>
        <v>0</v>
      </c>
      <c r="AV116" s="72">
        <f>VLOOKUP('Physical Effects - Rationale'!CO117,'Physical Effects - Numerical'!$A$3:$B$13,2,FALSE)</f>
        <v>0</v>
      </c>
      <c r="AW116" s="72">
        <f>VLOOKUP('Physical Effects - Rationale'!CQ117,'Physical Effects - Numerical'!$A$3:$B$13,2,FALSE)</f>
        <v>0</v>
      </c>
      <c r="AX116" s="72">
        <f>VLOOKUP('Physical Effects - Rationale'!CS117,'Physical Effects - Numerical'!$A$3:$B$13,2,FALSE)</f>
        <v>0</v>
      </c>
      <c r="AY116" s="84">
        <f>VLOOKUP('Physical Effects - Rationale'!CU117,'Physical Effects - Numerical'!$A$3:$B$13,2,FALSE)</f>
        <v>-1</v>
      </c>
    </row>
    <row r="117" spans="3:51">
      <c r="C117" s="83" t="s">
        <v>1893</v>
      </c>
      <c r="D117" s="75">
        <v>610</v>
      </c>
      <c r="E117" s="73">
        <f>VLOOKUP('Physical Effects - Rationale'!G118,'Physical Effects - Numerical'!$A$3:$B$13,2,FALSE)</f>
        <v>0</v>
      </c>
      <c r="F117" s="72">
        <f>VLOOKUP('Physical Effects - Rationale'!I118,'Physical Effects - Numerical'!$A$3:$B$13,2,FALSE)</f>
        <v>1</v>
      </c>
      <c r="G117" s="72">
        <f>VLOOKUP('Physical Effects - Rationale'!K118,'Physical Effects - Numerical'!$A$3:$B$13,2,FALSE)</f>
        <v>0</v>
      </c>
      <c r="H117" s="72">
        <f>VLOOKUP('Physical Effects - Rationale'!M118,'Physical Effects - Numerical'!$A$3:$B$13,2,FALSE)</f>
        <v>0</v>
      </c>
      <c r="I117" s="72">
        <f>VLOOKUP('Physical Effects - Rationale'!O118,'Physical Effects - Numerical'!$A$3:$B$13,2,FALSE)</f>
        <v>0</v>
      </c>
      <c r="J117" s="72">
        <f>VLOOKUP('Physical Effects - Rationale'!Q118,'Physical Effects - Numerical'!$A$3:$B$13,2,FALSE)</f>
        <v>0</v>
      </c>
      <c r="K117" s="72">
        <f>VLOOKUP('Physical Effects - Rationale'!S118,'Physical Effects - Numerical'!$A$3:$B$13,2,FALSE)</f>
        <v>0</v>
      </c>
      <c r="L117" s="72">
        <f>VLOOKUP('Physical Effects - Rationale'!U118,'Physical Effects - Numerical'!$A$3:$B$13,2,FALSE)</f>
        <v>0</v>
      </c>
      <c r="M117" s="72">
        <f>VLOOKUP('Physical Effects - Rationale'!W118,'Physical Effects - Numerical'!$A$3:$B$13,2,FALSE)</f>
        <v>3</v>
      </c>
      <c r="N117" s="72">
        <f>VLOOKUP('Physical Effects - Rationale'!Y118,'Physical Effects - Numerical'!$A$3:$B$13,2,FALSE)</f>
        <v>0</v>
      </c>
      <c r="O117" s="72">
        <f>VLOOKUP('Physical Effects - Rationale'!AA118,'Physical Effects - Numerical'!$A$3:$B$13,2,FALSE)</f>
        <v>3</v>
      </c>
      <c r="P117" s="72">
        <f>VLOOKUP('Physical Effects - Rationale'!AC118,'Physical Effects - Numerical'!$A$3:$B$13,2,FALSE)</f>
        <v>0</v>
      </c>
      <c r="Q117" s="72">
        <f>VLOOKUP('Physical Effects - Rationale'!AE118,'Physical Effects - Numerical'!$A$3:$B$13,2,FALSE)</f>
        <v>0</v>
      </c>
      <c r="R117" s="72">
        <f>VLOOKUP('Physical Effects - Rationale'!AG118,'Physical Effects - Numerical'!$A$3:$B$13,2,FALSE)</f>
        <v>2</v>
      </c>
      <c r="S117" s="72">
        <f>VLOOKUP('Physical Effects - Rationale'!AI118,'Physical Effects - Numerical'!$A$3:$B$13,2,FALSE)</f>
        <v>0</v>
      </c>
      <c r="T117" s="72">
        <f>VLOOKUP('Physical Effects - Rationale'!AK118,'Physical Effects - Numerical'!$A$3:$B$13,2,FALSE)</f>
        <v>2</v>
      </c>
      <c r="U117" s="72">
        <f>VLOOKUP('Physical Effects - Rationale'!AM118,'Physical Effects - Numerical'!$A$3:$B$13,2,FALSE)</f>
        <v>0</v>
      </c>
      <c r="V117" s="72">
        <f>VLOOKUP('Physical Effects - Rationale'!AO118,'Physical Effects - Numerical'!$A$3:$B$13,2,FALSE)</f>
        <v>0</v>
      </c>
      <c r="W117" s="72">
        <f>VLOOKUP('Physical Effects - Rationale'!AQ118,'Physical Effects - Numerical'!$A$3:$B$13,2,FALSE)</f>
        <v>2</v>
      </c>
      <c r="X117" s="72">
        <f>VLOOKUP('Physical Effects - Rationale'!AS118,'Physical Effects - Numerical'!$A$3:$B$13,2,FALSE)</f>
        <v>0</v>
      </c>
      <c r="Y117" s="72">
        <f>VLOOKUP('Physical Effects - Rationale'!AU118,'Physical Effects - Numerical'!$A$3:$B$13,2,FALSE)</f>
        <v>0</v>
      </c>
      <c r="Z117" s="72">
        <f>VLOOKUP('Physical Effects - Rationale'!AW118,'Physical Effects - Numerical'!$A$3:$B$13,2,FALSE)</f>
        <v>0</v>
      </c>
      <c r="AA117" s="72">
        <f>VLOOKUP('Physical Effects - Rationale'!AY118,'Physical Effects - Numerical'!$A$3:$B$13,2,FALSE)</f>
        <v>-1</v>
      </c>
      <c r="AB117" s="72">
        <f>VLOOKUP('Physical Effects - Rationale'!BA118,'Physical Effects - Numerical'!$A$3:$B$13,2,FALSE)</f>
        <v>0</v>
      </c>
      <c r="AC117" s="72">
        <f>VLOOKUP('Physical Effects - Rationale'!BC118,'Physical Effects - Numerical'!$A$3:$B$13,2,FALSE)</f>
        <v>0</v>
      </c>
      <c r="AD117" s="72">
        <f>VLOOKUP('Physical Effects - Rationale'!BE118,'Physical Effects - Numerical'!$A$3:$B$13,2,FALSE)</f>
        <v>0</v>
      </c>
      <c r="AE117" s="72">
        <f>VLOOKUP('Physical Effects - Rationale'!BG118,'Physical Effects - Numerical'!$A$3:$B$13,2,FALSE)</f>
        <v>0</v>
      </c>
      <c r="AF117" s="72">
        <f>VLOOKUP('Physical Effects - Rationale'!BI118,'Physical Effects - Numerical'!$A$3:$B$13,2,FALSE)</f>
        <v>-1</v>
      </c>
      <c r="AG117" s="72">
        <f>VLOOKUP('Physical Effects - Rationale'!BK118,'Physical Effects - Numerical'!$A$3:$B$13,2,FALSE)</f>
        <v>1</v>
      </c>
      <c r="AH117" s="72">
        <f>VLOOKUP('Physical Effects - Rationale'!BM118,'Physical Effects - Numerical'!$A$3:$B$13,2,FALSE)</f>
        <v>-2</v>
      </c>
      <c r="AI117" s="72">
        <f>VLOOKUP('Physical Effects - Rationale'!BO118,'Physical Effects - Numerical'!$A$3:$B$13,2,FALSE)</f>
        <v>0</v>
      </c>
      <c r="AJ117" s="72">
        <f>VLOOKUP('Physical Effects - Rationale'!BQ118,'Physical Effects - Numerical'!$A$3:$B$13,2,FALSE)</f>
        <v>1</v>
      </c>
      <c r="AK117" s="72">
        <f>VLOOKUP('Physical Effects - Rationale'!BS118,'Physical Effects - Numerical'!$A$3:$B$13,2,FALSE)</f>
        <v>1</v>
      </c>
      <c r="AL117" s="72">
        <f>VLOOKUP('Physical Effects - Rationale'!BU118,'Physical Effects - Numerical'!$A$3:$B$13,2,FALSE)</f>
        <v>0</v>
      </c>
      <c r="AM117" s="72">
        <f>VLOOKUP('Physical Effects - Rationale'!BW118,'Physical Effects - Numerical'!$A$3:$B$13,2,FALSE)</f>
        <v>0</v>
      </c>
      <c r="AN117" s="72">
        <f>VLOOKUP('Physical Effects - Rationale'!BY118,'Physical Effects - Numerical'!$A$3:$B$13,2,FALSE)</f>
        <v>0</v>
      </c>
      <c r="AO117" s="72">
        <f>VLOOKUP('Physical Effects - Rationale'!CA118,'Physical Effects - Numerical'!$A$3:$B$13,2,FALSE)</f>
        <v>0</v>
      </c>
      <c r="AP117" s="72">
        <f>VLOOKUP('Physical Effects - Rationale'!CC118,'Physical Effects - Numerical'!$A$3:$B$13,2,FALSE)</f>
        <v>5</v>
      </c>
      <c r="AQ117" s="72">
        <f>VLOOKUP('Physical Effects - Rationale'!CE118,'Physical Effects - Numerical'!$A$3:$B$13,2,FALSE)</f>
        <v>2</v>
      </c>
      <c r="AR117" s="72">
        <f>VLOOKUP('Physical Effects - Rationale'!CG118,'Physical Effects - Numerical'!$A$3:$B$13,2,FALSE)</f>
        <v>0</v>
      </c>
      <c r="AS117" s="72">
        <f>VLOOKUP('Physical Effects - Rationale'!CI118,'Physical Effects - Numerical'!$A$3:$B$13,2,FALSE)</f>
        <v>2</v>
      </c>
      <c r="AT117" s="72">
        <f>VLOOKUP('Physical Effects - Rationale'!CK118,'Physical Effects - Numerical'!$A$3:$B$13,2,FALSE)</f>
        <v>0</v>
      </c>
      <c r="AU117" s="72">
        <f>VLOOKUP('Physical Effects - Rationale'!CM118,'Physical Effects - Numerical'!$A$3:$B$13,2,FALSE)</f>
        <v>0</v>
      </c>
      <c r="AV117" s="72">
        <f>VLOOKUP('Physical Effects - Rationale'!CO118,'Physical Effects - Numerical'!$A$3:$B$13,2,FALSE)</f>
        <v>0</v>
      </c>
      <c r="AW117" s="72">
        <f>VLOOKUP('Physical Effects - Rationale'!CQ118,'Physical Effects - Numerical'!$A$3:$B$13,2,FALSE)</f>
        <v>0</v>
      </c>
      <c r="AX117" s="72">
        <f>VLOOKUP('Physical Effects - Rationale'!CS118,'Physical Effects - Numerical'!$A$3:$B$13,2,FALSE)</f>
        <v>0</v>
      </c>
      <c r="AY117" s="84">
        <f>VLOOKUP('Physical Effects - Rationale'!CU118,'Physical Effects - Numerical'!$A$3:$B$13,2,FALSE)</f>
        <v>0</v>
      </c>
    </row>
    <row r="118" spans="3:51">
      <c r="C118" s="83" t="s">
        <v>1909</v>
      </c>
      <c r="D118" s="75">
        <v>604</v>
      </c>
      <c r="E118" s="73">
        <f>VLOOKUP('Physical Effects - Rationale'!G119,'Physical Effects - Numerical'!$A$3:$B$13,2,FALSE)</f>
        <v>0</v>
      </c>
      <c r="F118" s="72">
        <f>VLOOKUP('Physical Effects - Rationale'!I119,'Physical Effects - Numerical'!$A$3:$B$13,2,FALSE)</f>
        <v>0</v>
      </c>
      <c r="G118" s="72">
        <f>VLOOKUP('Physical Effects - Rationale'!K119,'Physical Effects - Numerical'!$A$3:$B$13,2,FALSE)</f>
        <v>0</v>
      </c>
      <c r="H118" s="72">
        <f>VLOOKUP('Physical Effects - Rationale'!M119,'Physical Effects - Numerical'!$A$3:$B$13,2,FALSE)</f>
        <v>0</v>
      </c>
      <c r="I118" s="72">
        <f>VLOOKUP('Physical Effects - Rationale'!O119,'Physical Effects - Numerical'!$A$3:$B$13,2,FALSE)</f>
        <v>0</v>
      </c>
      <c r="J118" s="72">
        <f>VLOOKUP('Physical Effects - Rationale'!Q119,'Physical Effects - Numerical'!$A$3:$B$13,2,FALSE)</f>
        <v>0</v>
      </c>
      <c r="K118" s="72">
        <f>VLOOKUP('Physical Effects - Rationale'!S119,'Physical Effects - Numerical'!$A$3:$B$13,2,FALSE)</f>
        <v>0</v>
      </c>
      <c r="L118" s="72">
        <f>VLOOKUP('Physical Effects - Rationale'!U119,'Physical Effects - Numerical'!$A$3:$B$13,2,FALSE)</f>
        <v>0</v>
      </c>
      <c r="M118" s="72">
        <f>VLOOKUP('Physical Effects - Rationale'!W119,'Physical Effects - Numerical'!$A$3:$B$13,2,FALSE)</f>
        <v>0</v>
      </c>
      <c r="N118" s="72">
        <f>VLOOKUP('Physical Effects - Rationale'!Y119,'Physical Effects - Numerical'!$A$3:$B$13,2,FALSE)</f>
        <v>0</v>
      </c>
      <c r="O118" s="72">
        <f>VLOOKUP('Physical Effects - Rationale'!AA119,'Physical Effects - Numerical'!$A$3:$B$13,2,FALSE)</f>
        <v>0</v>
      </c>
      <c r="P118" s="72">
        <f>VLOOKUP('Physical Effects - Rationale'!AC119,'Physical Effects - Numerical'!$A$3:$B$13,2,FALSE)</f>
        <v>-2</v>
      </c>
      <c r="Q118" s="72">
        <f>VLOOKUP('Physical Effects - Rationale'!AE119,'Physical Effects - Numerical'!$A$3:$B$13,2,FALSE)</f>
        <v>0</v>
      </c>
      <c r="R118" s="72">
        <f>VLOOKUP('Physical Effects - Rationale'!AG119,'Physical Effects - Numerical'!$A$3:$B$13,2,FALSE)</f>
        <v>0</v>
      </c>
      <c r="S118" s="72">
        <f>VLOOKUP('Physical Effects - Rationale'!AI119,'Physical Effects - Numerical'!$A$3:$B$13,2,FALSE)</f>
        <v>0</v>
      </c>
      <c r="T118" s="72">
        <f>VLOOKUP('Physical Effects - Rationale'!AK119,'Physical Effects - Numerical'!$A$3:$B$13,2,FALSE)</f>
        <v>0</v>
      </c>
      <c r="U118" s="72">
        <f>VLOOKUP('Physical Effects - Rationale'!AM119,'Physical Effects - Numerical'!$A$3:$B$13,2,FALSE)</f>
        <v>0</v>
      </c>
      <c r="V118" s="72">
        <f>VLOOKUP('Physical Effects - Rationale'!AO119,'Physical Effects - Numerical'!$A$3:$B$13,2,FALSE)</f>
        <v>0</v>
      </c>
      <c r="W118" s="72">
        <f>VLOOKUP('Physical Effects - Rationale'!AQ119,'Physical Effects - Numerical'!$A$3:$B$13,2,FALSE)</f>
        <v>0</v>
      </c>
      <c r="X118" s="72">
        <f>VLOOKUP('Physical Effects - Rationale'!AS119,'Physical Effects - Numerical'!$A$3:$B$13,2,FALSE)</f>
        <v>5</v>
      </c>
      <c r="Y118" s="72">
        <f>VLOOKUP('Physical Effects - Rationale'!AU119,'Physical Effects - Numerical'!$A$3:$B$13,2,FALSE)</f>
        <v>0</v>
      </c>
      <c r="Z118" s="72">
        <f>VLOOKUP('Physical Effects - Rationale'!AW119,'Physical Effects - Numerical'!$A$3:$B$13,2,FALSE)</f>
        <v>0</v>
      </c>
      <c r="AA118" s="72">
        <f>VLOOKUP('Physical Effects - Rationale'!AY119,'Physical Effects - Numerical'!$A$3:$B$13,2,FALSE)</f>
        <v>0</v>
      </c>
      <c r="AB118" s="72">
        <f>VLOOKUP('Physical Effects - Rationale'!BA119,'Physical Effects - Numerical'!$A$3:$B$13,2,FALSE)</f>
        <v>0</v>
      </c>
      <c r="AC118" s="72">
        <f>VLOOKUP('Physical Effects - Rationale'!BC119,'Physical Effects - Numerical'!$A$3:$B$13,2,FALSE)</f>
        <v>0</v>
      </c>
      <c r="AD118" s="72">
        <f>VLOOKUP('Physical Effects - Rationale'!BE119,'Physical Effects - Numerical'!$A$3:$B$13,2,FALSE)</f>
        <v>0</v>
      </c>
      <c r="AE118" s="72">
        <f>VLOOKUP('Physical Effects - Rationale'!BG119,'Physical Effects - Numerical'!$A$3:$B$13,2,FALSE)</f>
        <v>0</v>
      </c>
      <c r="AF118" s="72">
        <f>VLOOKUP('Physical Effects - Rationale'!BI119,'Physical Effects - Numerical'!$A$3:$B$13,2,FALSE)</f>
        <v>0</v>
      </c>
      <c r="AG118" s="72">
        <f>VLOOKUP('Physical Effects - Rationale'!BK119,'Physical Effects - Numerical'!$A$3:$B$13,2,FALSE)</f>
        <v>0</v>
      </c>
      <c r="AH118" s="72">
        <f>VLOOKUP('Physical Effects - Rationale'!BM119,'Physical Effects - Numerical'!$A$3:$B$13,2,FALSE)</f>
        <v>0</v>
      </c>
      <c r="AI118" s="72">
        <f>VLOOKUP('Physical Effects - Rationale'!BO119,'Physical Effects - Numerical'!$A$3:$B$13,2,FALSE)</f>
        <v>0</v>
      </c>
      <c r="AJ118" s="72">
        <f>VLOOKUP('Physical Effects - Rationale'!BQ119,'Physical Effects - Numerical'!$A$3:$B$13,2,FALSE)</f>
        <v>0</v>
      </c>
      <c r="AK118" s="72">
        <f>VLOOKUP('Physical Effects - Rationale'!BS119,'Physical Effects - Numerical'!$A$3:$B$13,2,FALSE)</f>
        <v>1</v>
      </c>
      <c r="AL118" s="72">
        <f>VLOOKUP('Physical Effects - Rationale'!BU119,'Physical Effects - Numerical'!$A$3:$B$13,2,FALSE)</f>
        <v>0</v>
      </c>
      <c r="AM118" s="72">
        <f>VLOOKUP('Physical Effects - Rationale'!BW119,'Physical Effects - Numerical'!$A$3:$B$13,2,FALSE)</f>
        <v>0</v>
      </c>
      <c r="AN118" s="72">
        <f>VLOOKUP('Physical Effects - Rationale'!BY119,'Physical Effects - Numerical'!$A$3:$B$13,2,FALSE)</f>
        <v>0</v>
      </c>
      <c r="AO118" s="72">
        <f>VLOOKUP('Physical Effects - Rationale'!CA119,'Physical Effects - Numerical'!$A$3:$B$13,2,FALSE)</f>
        <v>0</v>
      </c>
      <c r="AP118" s="72">
        <f>VLOOKUP('Physical Effects - Rationale'!CC119,'Physical Effects - Numerical'!$A$3:$B$13,2,FALSE)</f>
        <v>0</v>
      </c>
      <c r="AQ118" s="72">
        <f>VLOOKUP('Physical Effects - Rationale'!CE119,'Physical Effects - Numerical'!$A$3:$B$13,2,FALSE)</f>
        <v>0</v>
      </c>
      <c r="AR118" s="72">
        <f>VLOOKUP('Physical Effects - Rationale'!CG119,'Physical Effects - Numerical'!$A$3:$B$13,2,FALSE)</f>
        <v>0</v>
      </c>
      <c r="AS118" s="72">
        <f>VLOOKUP('Physical Effects - Rationale'!CI119,'Physical Effects - Numerical'!$A$3:$B$13,2,FALSE)</f>
        <v>0</v>
      </c>
      <c r="AT118" s="72">
        <f>VLOOKUP('Physical Effects - Rationale'!CK119,'Physical Effects - Numerical'!$A$3:$B$13,2,FALSE)</f>
        <v>0</v>
      </c>
      <c r="AU118" s="72">
        <f>VLOOKUP('Physical Effects - Rationale'!CM119,'Physical Effects - Numerical'!$A$3:$B$13,2,FALSE)</f>
        <v>0</v>
      </c>
      <c r="AV118" s="72">
        <f>VLOOKUP('Physical Effects - Rationale'!CO119,'Physical Effects - Numerical'!$A$3:$B$13,2,FALSE)</f>
        <v>0</v>
      </c>
      <c r="AW118" s="72">
        <f>VLOOKUP('Physical Effects - Rationale'!CQ119,'Physical Effects - Numerical'!$A$3:$B$13,2,FALSE)</f>
        <v>0</v>
      </c>
      <c r="AX118" s="72">
        <f>VLOOKUP('Physical Effects - Rationale'!CS119,'Physical Effects - Numerical'!$A$3:$B$13,2,FALSE)</f>
        <v>0</v>
      </c>
      <c r="AY118" s="84">
        <f>VLOOKUP('Physical Effects - Rationale'!CU119,'Physical Effects - Numerical'!$A$3:$B$13,2,FALSE)</f>
        <v>0</v>
      </c>
    </row>
    <row r="119" spans="3:51">
      <c r="C119" s="83" t="s">
        <v>1914</v>
      </c>
      <c r="D119" s="75">
        <v>350</v>
      </c>
      <c r="E119" s="73">
        <f>VLOOKUP('Physical Effects - Rationale'!G120,'Physical Effects - Numerical'!$A$3:$B$13,2,FALSE)</f>
        <v>0</v>
      </c>
      <c r="F119" s="72">
        <f>VLOOKUP('Physical Effects - Rationale'!I120,'Physical Effects - Numerical'!$A$3:$B$13,2,FALSE)</f>
        <v>0</v>
      </c>
      <c r="G119" s="72">
        <f>VLOOKUP('Physical Effects - Rationale'!K120,'Physical Effects - Numerical'!$A$3:$B$13,2,FALSE)</f>
        <v>2</v>
      </c>
      <c r="H119" s="72">
        <f>VLOOKUP('Physical Effects - Rationale'!M120,'Physical Effects - Numerical'!$A$3:$B$13,2,FALSE)</f>
        <v>2</v>
      </c>
      <c r="I119" s="72">
        <f>VLOOKUP('Physical Effects - Rationale'!O120,'Physical Effects - Numerical'!$A$3:$B$13,2,FALSE)</f>
        <v>0</v>
      </c>
      <c r="J119" s="72">
        <f>VLOOKUP('Physical Effects - Rationale'!Q120,'Physical Effects - Numerical'!$A$3:$B$13,2,FALSE)</f>
        <v>0</v>
      </c>
      <c r="K119" s="72">
        <f>VLOOKUP('Physical Effects - Rationale'!S120,'Physical Effects - Numerical'!$A$3:$B$13,2,FALSE)</f>
        <v>0</v>
      </c>
      <c r="L119" s="72">
        <f>VLOOKUP('Physical Effects - Rationale'!U120,'Physical Effects - Numerical'!$A$3:$B$13,2,FALSE)</f>
        <v>0</v>
      </c>
      <c r="M119" s="72">
        <f>VLOOKUP('Physical Effects - Rationale'!W120,'Physical Effects - Numerical'!$A$3:$B$13,2,FALSE)</f>
        <v>0</v>
      </c>
      <c r="N119" s="72">
        <f>VLOOKUP('Physical Effects - Rationale'!Y120,'Physical Effects - Numerical'!$A$3:$B$13,2,FALSE)</f>
        <v>0</v>
      </c>
      <c r="O119" s="72">
        <f>VLOOKUP('Physical Effects - Rationale'!AA120,'Physical Effects - Numerical'!$A$3:$B$13,2,FALSE)</f>
        <v>0</v>
      </c>
      <c r="P119" s="72">
        <f>VLOOKUP('Physical Effects - Rationale'!AC120,'Physical Effects - Numerical'!$A$3:$B$13,2,FALSE)</f>
        <v>2</v>
      </c>
      <c r="Q119" s="72">
        <f>VLOOKUP('Physical Effects - Rationale'!AE120,'Physical Effects - Numerical'!$A$3:$B$13,2,FALSE)</f>
        <v>-2</v>
      </c>
      <c r="R119" s="72">
        <f>VLOOKUP('Physical Effects - Rationale'!AG120,'Physical Effects - Numerical'!$A$3:$B$13,2,FALSE)</f>
        <v>-2</v>
      </c>
      <c r="S119" s="72">
        <f>VLOOKUP('Physical Effects - Rationale'!AI120,'Physical Effects - Numerical'!$A$3:$B$13,2,FALSE)</f>
        <v>0</v>
      </c>
      <c r="T119" s="72">
        <f>VLOOKUP('Physical Effects - Rationale'!AK120,'Physical Effects - Numerical'!$A$3:$B$13,2,FALSE)</f>
        <v>0</v>
      </c>
      <c r="U119" s="72">
        <f>VLOOKUP('Physical Effects - Rationale'!AM120,'Physical Effects - Numerical'!$A$3:$B$13,2,FALSE)</f>
        <v>0</v>
      </c>
      <c r="V119" s="72">
        <f>VLOOKUP('Physical Effects - Rationale'!AO120,'Physical Effects - Numerical'!$A$3:$B$13,2,FALSE)</f>
        <v>2</v>
      </c>
      <c r="W119" s="72">
        <f>VLOOKUP('Physical Effects - Rationale'!AQ120,'Physical Effects - Numerical'!$A$3:$B$13,2,FALSE)</f>
        <v>0</v>
      </c>
      <c r="X119" s="72">
        <f>VLOOKUP('Physical Effects - Rationale'!AS120,'Physical Effects - Numerical'!$A$3:$B$13,2,FALSE)</f>
        <v>5</v>
      </c>
      <c r="Y119" s="72">
        <f>VLOOKUP('Physical Effects - Rationale'!AU120,'Physical Effects - Numerical'!$A$3:$B$13,2,FALSE)</f>
        <v>-1</v>
      </c>
      <c r="Z119" s="72">
        <f>VLOOKUP('Physical Effects - Rationale'!AW120,'Physical Effects - Numerical'!$A$3:$B$13,2,FALSE)</f>
        <v>2</v>
      </c>
      <c r="AA119" s="72">
        <f>VLOOKUP('Physical Effects - Rationale'!AY120,'Physical Effects - Numerical'!$A$3:$B$13,2,FALSE)</f>
        <v>-1</v>
      </c>
      <c r="AB119" s="72">
        <f>VLOOKUP('Physical Effects - Rationale'!BA120,'Physical Effects - Numerical'!$A$3:$B$13,2,FALSE)</f>
        <v>4</v>
      </c>
      <c r="AC119" s="72">
        <f>VLOOKUP('Physical Effects - Rationale'!BC120,'Physical Effects - Numerical'!$A$3:$B$13,2,FALSE)</f>
        <v>2</v>
      </c>
      <c r="AD119" s="72">
        <f>VLOOKUP('Physical Effects - Rationale'!BE120,'Physical Effects - Numerical'!$A$3:$B$13,2,FALSE)</f>
        <v>-1</v>
      </c>
      <c r="AE119" s="72">
        <f>VLOOKUP('Physical Effects - Rationale'!BG120,'Physical Effects - Numerical'!$A$3:$B$13,2,FALSE)</f>
        <v>2</v>
      </c>
      <c r="AF119" s="72">
        <f>VLOOKUP('Physical Effects - Rationale'!BI120,'Physical Effects - Numerical'!$A$3:$B$13,2,FALSE)</f>
        <v>-1</v>
      </c>
      <c r="AG119" s="72">
        <f>VLOOKUP('Physical Effects - Rationale'!BK120,'Physical Effects - Numerical'!$A$3:$B$13,2,FALSE)</f>
        <v>2</v>
      </c>
      <c r="AH119" s="72">
        <f>VLOOKUP('Physical Effects - Rationale'!BM120,'Physical Effects - Numerical'!$A$3:$B$13,2,FALSE)</f>
        <v>-1</v>
      </c>
      <c r="AI119" s="72">
        <f>VLOOKUP('Physical Effects - Rationale'!BO120,'Physical Effects - Numerical'!$A$3:$B$13,2,FALSE)</f>
        <v>0</v>
      </c>
      <c r="AJ119" s="72">
        <f>VLOOKUP('Physical Effects - Rationale'!BQ120,'Physical Effects - Numerical'!$A$3:$B$13,2,FALSE)</f>
        <v>0</v>
      </c>
      <c r="AK119" s="72">
        <f>VLOOKUP('Physical Effects - Rationale'!BS120,'Physical Effects - Numerical'!$A$3:$B$13,2,FALSE)</f>
        <v>0</v>
      </c>
      <c r="AL119" s="72">
        <f>VLOOKUP('Physical Effects - Rationale'!BU120,'Physical Effects - Numerical'!$A$3:$B$13,2,FALSE)</f>
        <v>0</v>
      </c>
      <c r="AM119" s="72">
        <f>VLOOKUP('Physical Effects - Rationale'!BW120,'Physical Effects - Numerical'!$A$3:$B$13,2,FALSE)</f>
        <v>0</v>
      </c>
      <c r="AN119" s="72">
        <f>VLOOKUP('Physical Effects - Rationale'!BY120,'Physical Effects - Numerical'!$A$3:$B$13,2,FALSE)</f>
        <v>0</v>
      </c>
      <c r="AO119" s="72">
        <f>VLOOKUP('Physical Effects - Rationale'!CA120,'Physical Effects - Numerical'!$A$3:$B$13,2,FALSE)</f>
        <v>0</v>
      </c>
      <c r="AP119" s="72">
        <f>VLOOKUP('Physical Effects - Rationale'!CC120,'Physical Effects - Numerical'!$A$3:$B$13,2,FALSE)</f>
        <v>0</v>
      </c>
      <c r="AQ119" s="72">
        <f>VLOOKUP('Physical Effects - Rationale'!CE120,'Physical Effects - Numerical'!$A$3:$B$13,2,FALSE)</f>
        <v>0</v>
      </c>
      <c r="AR119" s="72">
        <f>VLOOKUP('Physical Effects - Rationale'!CG120,'Physical Effects - Numerical'!$A$3:$B$13,2,FALSE)</f>
        <v>0</v>
      </c>
      <c r="AS119" s="72">
        <f>VLOOKUP('Physical Effects - Rationale'!CI120,'Physical Effects - Numerical'!$A$3:$B$13,2,FALSE)</f>
        <v>0</v>
      </c>
      <c r="AT119" s="72">
        <f>VLOOKUP('Physical Effects - Rationale'!CK120,'Physical Effects - Numerical'!$A$3:$B$13,2,FALSE)</f>
        <v>0</v>
      </c>
      <c r="AU119" s="72">
        <f>VLOOKUP('Physical Effects - Rationale'!CM120,'Physical Effects - Numerical'!$A$3:$B$13,2,FALSE)</f>
        <v>0</v>
      </c>
      <c r="AV119" s="72">
        <f>VLOOKUP('Physical Effects - Rationale'!CO120,'Physical Effects - Numerical'!$A$3:$B$13,2,FALSE)</f>
        <v>-1</v>
      </c>
      <c r="AW119" s="72">
        <f>VLOOKUP('Physical Effects - Rationale'!CQ120,'Physical Effects - Numerical'!$A$3:$B$13,2,FALSE)</f>
        <v>0</v>
      </c>
      <c r="AX119" s="72">
        <f>VLOOKUP('Physical Effects - Rationale'!CS120,'Physical Effects - Numerical'!$A$3:$B$13,2,FALSE)</f>
        <v>0</v>
      </c>
      <c r="AY119" s="84">
        <f>VLOOKUP('Physical Effects - Rationale'!CU120,'Physical Effects - Numerical'!$A$3:$B$13,2,FALSE)</f>
        <v>0</v>
      </c>
    </row>
    <row r="120" spans="3:51" ht="26">
      <c r="C120" s="83" t="s">
        <v>1936</v>
      </c>
      <c r="D120" s="75">
        <v>646</v>
      </c>
      <c r="E120" s="73">
        <f>VLOOKUP('Physical Effects - Rationale'!G121,'Physical Effects - Numerical'!$A$3:$B$13,2,FALSE)</f>
        <v>0</v>
      </c>
      <c r="F120" s="72">
        <f>VLOOKUP('Physical Effects - Rationale'!I121,'Physical Effects - Numerical'!$A$3:$B$13,2,FALSE)</f>
        <v>0</v>
      </c>
      <c r="G120" s="72">
        <f>VLOOKUP('Physical Effects - Rationale'!K121,'Physical Effects - Numerical'!$A$3:$B$13,2,FALSE)</f>
        <v>0</v>
      </c>
      <c r="H120" s="72">
        <f>VLOOKUP('Physical Effects - Rationale'!M121,'Physical Effects - Numerical'!$A$3:$B$13,2,FALSE)</f>
        <v>0</v>
      </c>
      <c r="I120" s="72">
        <f>VLOOKUP('Physical Effects - Rationale'!O121,'Physical Effects - Numerical'!$A$3:$B$13,2,FALSE)</f>
        <v>0</v>
      </c>
      <c r="J120" s="72">
        <f>VLOOKUP('Physical Effects - Rationale'!Q121,'Physical Effects - Numerical'!$A$3:$B$13,2,FALSE)</f>
        <v>0</v>
      </c>
      <c r="K120" s="72">
        <f>VLOOKUP('Physical Effects - Rationale'!S121,'Physical Effects - Numerical'!$A$3:$B$13,2,FALSE)</f>
        <v>0</v>
      </c>
      <c r="L120" s="72">
        <f>VLOOKUP('Physical Effects - Rationale'!U121,'Physical Effects - Numerical'!$A$3:$B$13,2,FALSE)</f>
        <v>1</v>
      </c>
      <c r="M120" s="72">
        <f>VLOOKUP('Physical Effects - Rationale'!W121,'Physical Effects - Numerical'!$A$3:$B$13,2,FALSE)</f>
        <v>0</v>
      </c>
      <c r="N120" s="72">
        <f>VLOOKUP('Physical Effects - Rationale'!Y121,'Physical Effects - Numerical'!$A$3:$B$13,2,FALSE)</f>
        <v>0</v>
      </c>
      <c r="O120" s="72">
        <f>VLOOKUP('Physical Effects - Rationale'!AA121,'Physical Effects - Numerical'!$A$3:$B$13,2,FALSE)</f>
        <v>0</v>
      </c>
      <c r="P120" s="72">
        <f>VLOOKUP('Physical Effects - Rationale'!AC121,'Physical Effects - Numerical'!$A$3:$B$13,2,FALSE)</f>
        <v>1</v>
      </c>
      <c r="Q120" s="72">
        <f>VLOOKUP('Physical Effects - Rationale'!AE121,'Physical Effects - Numerical'!$A$3:$B$13,2,FALSE)</f>
        <v>0</v>
      </c>
      <c r="R120" s="72">
        <f>VLOOKUP('Physical Effects - Rationale'!AG121,'Physical Effects - Numerical'!$A$3:$B$13,2,FALSE)</f>
        <v>0</v>
      </c>
      <c r="S120" s="72">
        <f>VLOOKUP('Physical Effects - Rationale'!AI121,'Physical Effects - Numerical'!$A$3:$B$13,2,FALSE)</f>
        <v>0</v>
      </c>
      <c r="T120" s="72">
        <f>VLOOKUP('Physical Effects - Rationale'!AK121,'Physical Effects - Numerical'!$A$3:$B$13,2,FALSE)</f>
        <v>0</v>
      </c>
      <c r="U120" s="72">
        <f>VLOOKUP('Physical Effects - Rationale'!AM121,'Physical Effects - Numerical'!$A$3:$B$13,2,FALSE)</f>
        <v>1</v>
      </c>
      <c r="V120" s="72">
        <f>VLOOKUP('Physical Effects - Rationale'!AO121,'Physical Effects - Numerical'!$A$3:$B$13,2,FALSE)</f>
        <v>0</v>
      </c>
      <c r="W120" s="72">
        <f>VLOOKUP('Physical Effects - Rationale'!AQ121,'Physical Effects - Numerical'!$A$3:$B$13,2,FALSE)</f>
        <v>0</v>
      </c>
      <c r="X120" s="72">
        <f>VLOOKUP('Physical Effects - Rationale'!AS121,'Physical Effects - Numerical'!$A$3:$B$13,2,FALSE)</f>
        <v>1</v>
      </c>
      <c r="Y120" s="72">
        <f>VLOOKUP('Physical Effects - Rationale'!AU121,'Physical Effects - Numerical'!$A$3:$B$13,2,FALSE)</f>
        <v>1</v>
      </c>
      <c r="Z120" s="72">
        <f>VLOOKUP('Physical Effects - Rationale'!AW121,'Physical Effects - Numerical'!$A$3:$B$13,2,FALSE)</f>
        <v>2</v>
      </c>
      <c r="AA120" s="72">
        <f>VLOOKUP('Physical Effects - Rationale'!AY121,'Physical Effects - Numerical'!$A$3:$B$13,2,FALSE)</f>
        <v>-1</v>
      </c>
      <c r="AB120" s="72">
        <f>VLOOKUP('Physical Effects - Rationale'!BA121,'Physical Effects - Numerical'!$A$3:$B$13,2,FALSE)</f>
        <v>2</v>
      </c>
      <c r="AC120" s="72">
        <f>VLOOKUP('Physical Effects - Rationale'!BC121,'Physical Effects - Numerical'!$A$3:$B$13,2,FALSE)</f>
        <v>0</v>
      </c>
      <c r="AD120" s="72">
        <f>VLOOKUP('Physical Effects - Rationale'!BE121,'Physical Effects - Numerical'!$A$3:$B$13,2,FALSE)</f>
        <v>0</v>
      </c>
      <c r="AE120" s="72">
        <f>VLOOKUP('Physical Effects - Rationale'!BG121,'Physical Effects - Numerical'!$A$3:$B$13,2,FALSE)</f>
        <v>2</v>
      </c>
      <c r="AF120" s="72">
        <f>VLOOKUP('Physical Effects - Rationale'!BI121,'Physical Effects - Numerical'!$A$3:$B$13,2,FALSE)</f>
        <v>1</v>
      </c>
      <c r="AG120" s="72">
        <f>VLOOKUP('Physical Effects - Rationale'!BK121,'Physical Effects - Numerical'!$A$3:$B$13,2,FALSE)</f>
        <v>0</v>
      </c>
      <c r="AH120" s="72">
        <f>VLOOKUP('Physical Effects - Rationale'!BM121,'Physical Effects - Numerical'!$A$3:$B$13,2,FALSE)</f>
        <v>-1</v>
      </c>
      <c r="AI120" s="72">
        <f>VLOOKUP('Physical Effects - Rationale'!BO121,'Physical Effects - Numerical'!$A$3:$B$13,2,FALSE)</f>
        <v>0</v>
      </c>
      <c r="AJ120" s="72">
        <f>VLOOKUP('Physical Effects - Rationale'!BQ121,'Physical Effects - Numerical'!$A$3:$B$13,2,FALSE)</f>
        <v>0</v>
      </c>
      <c r="AK120" s="72">
        <f>VLOOKUP('Physical Effects - Rationale'!BS121,'Physical Effects - Numerical'!$A$3:$B$13,2,FALSE)</f>
        <v>0</v>
      </c>
      <c r="AL120" s="72">
        <f>VLOOKUP('Physical Effects - Rationale'!BU121,'Physical Effects - Numerical'!$A$3:$B$13,2,FALSE)</f>
        <v>0</v>
      </c>
      <c r="AM120" s="72">
        <f>VLOOKUP('Physical Effects - Rationale'!BW121,'Physical Effects - Numerical'!$A$3:$B$13,2,FALSE)</f>
        <v>0</v>
      </c>
      <c r="AN120" s="72">
        <f>VLOOKUP('Physical Effects - Rationale'!BY121,'Physical Effects - Numerical'!$A$3:$B$13,2,FALSE)</f>
        <v>0</v>
      </c>
      <c r="AO120" s="72">
        <f>VLOOKUP('Physical Effects - Rationale'!CA121,'Physical Effects - Numerical'!$A$3:$B$13,2,FALSE)</f>
        <v>1</v>
      </c>
      <c r="AP120" s="72">
        <f>VLOOKUP('Physical Effects - Rationale'!CC121,'Physical Effects - Numerical'!$A$3:$B$13,2,FALSE)</f>
        <v>2</v>
      </c>
      <c r="AQ120" s="72">
        <f>VLOOKUP('Physical Effects - Rationale'!CE121,'Physical Effects - Numerical'!$A$3:$B$13,2,FALSE)</f>
        <v>4</v>
      </c>
      <c r="AR120" s="72">
        <f>VLOOKUP('Physical Effects - Rationale'!CG121,'Physical Effects - Numerical'!$A$3:$B$13,2,FALSE)</f>
        <v>0</v>
      </c>
      <c r="AS120" s="72">
        <f>VLOOKUP('Physical Effects - Rationale'!CI121,'Physical Effects - Numerical'!$A$3:$B$13,2,FALSE)</f>
        <v>1</v>
      </c>
      <c r="AT120" s="72">
        <f>VLOOKUP('Physical Effects - Rationale'!CK121,'Physical Effects - Numerical'!$A$3:$B$13,2,FALSE)</f>
        <v>0</v>
      </c>
      <c r="AU120" s="72">
        <f>VLOOKUP('Physical Effects - Rationale'!CM121,'Physical Effects - Numerical'!$A$3:$B$13,2,FALSE)</f>
        <v>0</v>
      </c>
      <c r="AV120" s="72">
        <f>VLOOKUP('Physical Effects - Rationale'!CO121,'Physical Effects - Numerical'!$A$3:$B$13,2,FALSE)</f>
        <v>5</v>
      </c>
      <c r="AW120" s="72">
        <f>VLOOKUP('Physical Effects - Rationale'!CQ121,'Physical Effects - Numerical'!$A$3:$B$13,2,FALSE)</f>
        <v>0</v>
      </c>
      <c r="AX120" s="72">
        <f>VLOOKUP('Physical Effects - Rationale'!CS121,'Physical Effects - Numerical'!$A$3:$B$13,2,FALSE)</f>
        <v>0</v>
      </c>
      <c r="AY120" s="84">
        <f>VLOOKUP('Physical Effects - Rationale'!CU121,'Physical Effects - Numerical'!$A$3:$B$13,2,FALSE)</f>
        <v>0</v>
      </c>
    </row>
    <row r="121" spans="3:51" ht="26">
      <c r="C121" s="83" t="s">
        <v>1948</v>
      </c>
      <c r="D121" s="75" t="s">
        <v>1949</v>
      </c>
      <c r="E121" s="73">
        <f>VLOOKUP('Physical Effects - Rationale'!G122,'Physical Effects - Numerical'!$A$3:$B$13,2,FALSE)</f>
        <v>0</v>
      </c>
      <c r="F121" s="72">
        <f>VLOOKUP('Physical Effects - Rationale'!I122,'Physical Effects - Numerical'!$A$3:$B$13,2,FALSE)</f>
        <v>0</v>
      </c>
      <c r="G121" s="72">
        <f>VLOOKUP('Physical Effects - Rationale'!K122,'Physical Effects - Numerical'!$A$3:$B$13,2,FALSE)</f>
        <v>0</v>
      </c>
      <c r="H121" s="72">
        <f>VLOOKUP('Physical Effects - Rationale'!M122,'Physical Effects - Numerical'!$A$3:$B$13,2,FALSE)</f>
        <v>0</v>
      </c>
      <c r="I121" s="72">
        <f>VLOOKUP('Physical Effects - Rationale'!O122,'Physical Effects - Numerical'!$A$3:$B$13,2,FALSE)</f>
        <v>0</v>
      </c>
      <c r="J121" s="72">
        <f>VLOOKUP('Physical Effects - Rationale'!Q122,'Physical Effects - Numerical'!$A$3:$B$13,2,FALSE)</f>
        <v>0</v>
      </c>
      <c r="K121" s="72">
        <f>VLOOKUP('Physical Effects - Rationale'!S122,'Physical Effects - Numerical'!$A$3:$B$13,2,FALSE)</f>
        <v>1</v>
      </c>
      <c r="L121" s="72">
        <f>VLOOKUP('Physical Effects - Rationale'!U122,'Physical Effects - Numerical'!$A$3:$B$13,2,FALSE)</f>
        <v>1</v>
      </c>
      <c r="M121" s="72">
        <f>VLOOKUP('Physical Effects - Rationale'!W122,'Physical Effects - Numerical'!$A$3:$B$13,2,FALSE)</f>
        <v>0</v>
      </c>
      <c r="N121" s="72">
        <f>VLOOKUP('Physical Effects - Rationale'!Y122,'Physical Effects - Numerical'!$A$3:$B$13,2,FALSE)</f>
        <v>0</v>
      </c>
      <c r="O121" s="72">
        <f>VLOOKUP('Physical Effects - Rationale'!AA122,'Physical Effects - Numerical'!$A$3:$B$13,2,FALSE)</f>
        <v>0</v>
      </c>
      <c r="P121" s="72">
        <f>VLOOKUP('Physical Effects - Rationale'!AC122,'Physical Effects - Numerical'!$A$3:$B$13,2,FALSE)</f>
        <v>0</v>
      </c>
      <c r="Q121" s="72">
        <f>VLOOKUP('Physical Effects - Rationale'!AE122,'Physical Effects - Numerical'!$A$3:$B$13,2,FALSE)</f>
        <v>0</v>
      </c>
      <c r="R121" s="72">
        <f>VLOOKUP('Physical Effects - Rationale'!AG122,'Physical Effects - Numerical'!$A$3:$B$13,2,FALSE)</f>
        <v>0</v>
      </c>
      <c r="S121" s="72">
        <f>VLOOKUP('Physical Effects - Rationale'!AI122,'Physical Effects - Numerical'!$A$3:$B$13,2,FALSE)</f>
        <v>0</v>
      </c>
      <c r="T121" s="72">
        <f>VLOOKUP('Physical Effects - Rationale'!AK122,'Physical Effects - Numerical'!$A$3:$B$13,2,FALSE)</f>
        <v>0</v>
      </c>
      <c r="U121" s="72">
        <f>VLOOKUP('Physical Effects - Rationale'!AM122,'Physical Effects - Numerical'!$A$3:$B$13,2,FALSE)</f>
        <v>0</v>
      </c>
      <c r="V121" s="72">
        <f>VLOOKUP('Physical Effects - Rationale'!AO122,'Physical Effects - Numerical'!$A$3:$B$13,2,FALSE)</f>
        <v>0</v>
      </c>
      <c r="W121" s="72">
        <f>VLOOKUP('Physical Effects - Rationale'!AQ122,'Physical Effects - Numerical'!$A$3:$B$13,2,FALSE)</f>
        <v>0</v>
      </c>
      <c r="X121" s="72">
        <f>VLOOKUP('Physical Effects - Rationale'!AS122,'Physical Effects - Numerical'!$A$3:$B$13,2,FALSE)</f>
        <v>4</v>
      </c>
      <c r="Y121" s="72">
        <f>VLOOKUP('Physical Effects - Rationale'!AU122,'Physical Effects - Numerical'!$A$3:$B$13,2,FALSE)</f>
        <v>2</v>
      </c>
      <c r="Z121" s="72">
        <f>VLOOKUP('Physical Effects - Rationale'!AW122,'Physical Effects - Numerical'!$A$3:$B$13,2,FALSE)</f>
        <v>2</v>
      </c>
      <c r="AA121" s="72">
        <f>VLOOKUP('Physical Effects - Rationale'!AY122,'Physical Effects - Numerical'!$A$3:$B$13,2,FALSE)</f>
        <v>2</v>
      </c>
      <c r="AB121" s="72">
        <f>VLOOKUP('Physical Effects - Rationale'!BA122,'Physical Effects - Numerical'!$A$3:$B$13,2,FALSE)</f>
        <v>0</v>
      </c>
      <c r="AC121" s="72">
        <f>VLOOKUP('Physical Effects - Rationale'!BC122,'Physical Effects - Numerical'!$A$3:$B$13,2,FALSE)</f>
        <v>0</v>
      </c>
      <c r="AD121" s="72">
        <f>VLOOKUP('Physical Effects - Rationale'!BE122,'Physical Effects - Numerical'!$A$3:$B$13,2,FALSE)</f>
        <v>0</v>
      </c>
      <c r="AE121" s="72">
        <f>VLOOKUP('Physical Effects - Rationale'!BG122,'Physical Effects - Numerical'!$A$3:$B$13,2,FALSE)</f>
        <v>0</v>
      </c>
      <c r="AF121" s="72">
        <f>VLOOKUP('Physical Effects - Rationale'!BI122,'Physical Effects - Numerical'!$A$3:$B$13,2,FALSE)</f>
        <v>1</v>
      </c>
      <c r="AG121" s="72">
        <f>VLOOKUP('Physical Effects - Rationale'!BK122,'Physical Effects - Numerical'!$A$3:$B$13,2,FALSE)</f>
        <v>2</v>
      </c>
      <c r="AH121" s="72">
        <f>VLOOKUP('Physical Effects - Rationale'!BM122,'Physical Effects - Numerical'!$A$3:$B$13,2,FALSE)</f>
        <v>1</v>
      </c>
      <c r="AI121" s="72">
        <f>VLOOKUP('Physical Effects - Rationale'!BO122,'Physical Effects - Numerical'!$A$3:$B$13,2,FALSE)</f>
        <v>0</v>
      </c>
      <c r="AJ121" s="72">
        <f>VLOOKUP('Physical Effects - Rationale'!BQ122,'Physical Effects - Numerical'!$A$3:$B$13,2,FALSE)</f>
        <v>-1</v>
      </c>
      <c r="AK121" s="72">
        <f>VLOOKUP('Physical Effects - Rationale'!BS122,'Physical Effects - Numerical'!$A$3:$B$13,2,FALSE)</f>
        <v>-1</v>
      </c>
      <c r="AL121" s="72">
        <f>VLOOKUP('Physical Effects - Rationale'!BU122,'Physical Effects - Numerical'!$A$3:$B$13,2,FALSE)</f>
        <v>-1</v>
      </c>
      <c r="AM121" s="72">
        <f>VLOOKUP('Physical Effects - Rationale'!BW122,'Physical Effects - Numerical'!$A$3:$B$13,2,FALSE)</f>
        <v>-2</v>
      </c>
      <c r="AN121" s="72">
        <f>VLOOKUP('Physical Effects - Rationale'!BY122,'Physical Effects - Numerical'!$A$3:$B$13,2,FALSE)</f>
        <v>-1</v>
      </c>
      <c r="AO121" s="72">
        <f>VLOOKUP('Physical Effects - Rationale'!CA122,'Physical Effects - Numerical'!$A$3:$B$13,2,FALSE)</f>
        <v>0</v>
      </c>
      <c r="AP121" s="72">
        <f>VLOOKUP('Physical Effects - Rationale'!CC122,'Physical Effects - Numerical'!$A$3:$B$13,2,FALSE)</f>
        <v>2</v>
      </c>
      <c r="AQ121" s="72">
        <f>VLOOKUP('Physical Effects - Rationale'!CE122,'Physical Effects - Numerical'!$A$3:$B$13,2,FALSE)</f>
        <v>0</v>
      </c>
      <c r="AR121" s="72">
        <f>VLOOKUP('Physical Effects - Rationale'!CG122,'Physical Effects - Numerical'!$A$3:$B$13,2,FALSE)</f>
        <v>0</v>
      </c>
      <c r="AS121" s="72">
        <f>VLOOKUP('Physical Effects - Rationale'!CI122,'Physical Effects - Numerical'!$A$3:$B$13,2,FALSE)</f>
        <v>0</v>
      </c>
      <c r="AT121" s="72">
        <f>VLOOKUP('Physical Effects - Rationale'!CK122,'Physical Effects - Numerical'!$A$3:$B$13,2,FALSE)</f>
        <v>0</v>
      </c>
      <c r="AU121" s="72">
        <f>VLOOKUP('Physical Effects - Rationale'!CM122,'Physical Effects - Numerical'!$A$3:$B$13,2,FALSE)</f>
        <v>0</v>
      </c>
      <c r="AV121" s="72">
        <f>VLOOKUP('Physical Effects - Rationale'!CO122,'Physical Effects - Numerical'!$A$3:$B$13,2,FALSE)</f>
        <v>0</v>
      </c>
      <c r="AW121" s="72">
        <f>VLOOKUP('Physical Effects - Rationale'!CQ122,'Physical Effects - Numerical'!$A$3:$B$13,2,FALSE)</f>
        <v>0</v>
      </c>
      <c r="AX121" s="72">
        <f>VLOOKUP('Physical Effects - Rationale'!CS122,'Physical Effects - Numerical'!$A$3:$B$13,2,FALSE)</f>
        <v>0</v>
      </c>
      <c r="AY121" s="84">
        <f>VLOOKUP('Physical Effects - Rationale'!CU122,'Physical Effects - Numerical'!$A$3:$B$13,2,FALSE)</f>
        <v>0</v>
      </c>
    </row>
    <row r="122" spans="3:51">
      <c r="C122" s="83" t="s">
        <v>1964</v>
      </c>
      <c r="D122" s="75">
        <v>381</v>
      </c>
      <c r="E122" s="73">
        <f>VLOOKUP('Physical Effects - Rationale'!G123,'Physical Effects - Numerical'!$A$3:$B$13,2,FALSE)</f>
        <v>4</v>
      </c>
      <c r="F122" s="72">
        <f>VLOOKUP('Physical Effects - Rationale'!I123,'Physical Effects - Numerical'!$A$3:$B$13,2,FALSE)</f>
        <v>3</v>
      </c>
      <c r="G122" s="72">
        <f>VLOOKUP('Physical Effects - Rationale'!K123,'Physical Effects - Numerical'!$A$3:$B$13,2,FALSE)</f>
        <v>3</v>
      </c>
      <c r="H122" s="72">
        <f>VLOOKUP('Physical Effects - Rationale'!M123,'Physical Effects - Numerical'!$A$3:$B$13,2,FALSE)</f>
        <v>2</v>
      </c>
      <c r="I122" s="72">
        <f>VLOOKUP('Physical Effects - Rationale'!O123,'Physical Effects - Numerical'!$A$3:$B$13,2,FALSE)</f>
        <v>2</v>
      </c>
      <c r="J122" s="72">
        <f>VLOOKUP('Physical Effects - Rationale'!Q123,'Physical Effects - Numerical'!$A$3:$B$13,2,FALSE)</f>
        <v>0</v>
      </c>
      <c r="K122" s="72">
        <f>VLOOKUP('Physical Effects - Rationale'!S123,'Physical Effects - Numerical'!$A$3:$B$13,2,FALSE)</f>
        <v>0</v>
      </c>
      <c r="L122" s="72">
        <f>VLOOKUP('Physical Effects - Rationale'!U123,'Physical Effects - Numerical'!$A$3:$B$13,2,FALSE)</f>
        <v>3</v>
      </c>
      <c r="M122" s="72">
        <f>VLOOKUP('Physical Effects - Rationale'!W123,'Physical Effects - Numerical'!$A$3:$B$13,2,FALSE)</f>
        <v>0</v>
      </c>
      <c r="N122" s="72">
        <f>VLOOKUP('Physical Effects - Rationale'!Y123,'Physical Effects - Numerical'!$A$3:$B$13,2,FALSE)</f>
        <v>3</v>
      </c>
      <c r="O122" s="72">
        <f>VLOOKUP('Physical Effects - Rationale'!AA123,'Physical Effects - Numerical'!$A$3:$B$13,2,FALSE)</f>
        <v>2</v>
      </c>
      <c r="P122" s="72">
        <f>VLOOKUP('Physical Effects - Rationale'!AC123,'Physical Effects - Numerical'!$A$3:$B$13,2,FALSE)</f>
        <v>2</v>
      </c>
      <c r="Q122" s="72">
        <f>VLOOKUP('Physical Effects - Rationale'!AE123,'Physical Effects - Numerical'!$A$3:$B$13,2,FALSE)</f>
        <v>1</v>
      </c>
      <c r="R122" s="72">
        <f>VLOOKUP('Physical Effects - Rationale'!AG123,'Physical Effects - Numerical'!$A$3:$B$13,2,FALSE)</f>
        <v>1</v>
      </c>
      <c r="S122" s="72">
        <f>VLOOKUP('Physical Effects - Rationale'!AI123,'Physical Effects - Numerical'!$A$3:$B$13,2,FALSE)</f>
        <v>2</v>
      </c>
      <c r="T122" s="72">
        <f>VLOOKUP('Physical Effects - Rationale'!AK123,'Physical Effects - Numerical'!$A$3:$B$13,2,FALSE)</f>
        <v>2</v>
      </c>
      <c r="U122" s="72">
        <f>VLOOKUP('Physical Effects - Rationale'!AM123,'Physical Effects - Numerical'!$A$3:$B$13,2,FALSE)</f>
        <v>3</v>
      </c>
      <c r="V122" s="72">
        <f>VLOOKUP('Physical Effects - Rationale'!AO123,'Physical Effects - Numerical'!$A$3:$B$13,2,FALSE)</f>
        <v>0</v>
      </c>
      <c r="W122" s="72">
        <f>VLOOKUP('Physical Effects - Rationale'!AQ123,'Physical Effects - Numerical'!$A$3:$B$13,2,FALSE)</f>
        <v>0</v>
      </c>
      <c r="X122" s="72">
        <f>VLOOKUP('Physical Effects - Rationale'!AS123,'Physical Effects - Numerical'!$A$3:$B$13,2,FALSE)</f>
        <v>3</v>
      </c>
      <c r="Y122" s="72">
        <f>VLOOKUP('Physical Effects - Rationale'!AU123,'Physical Effects - Numerical'!$A$3:$B$13,2,FALSE)</f>
        <v>2</v>
      </c>
      <c r="Z122" s="72">
        <f>VLOOKUP('Physical Effects - Rationale'!AW123,'Physical Effects - Numerical'!$A$3:$B$13,2,FALSE)</f>
        <v>1</v>
      </c>
      <c r="AA122" s="72">
        <f>VLOOKUP('Physical Effects - Rationale'!AY123,'Physical Effects - Numerical'!$A$3:$B$13,2,FALSE)</f>
        <v>1</v>
      </c>
      <c r="AB122" s="72">
        <f>VLOOKUP('Physical Effects - Rationale'!BA123,'Physical Effects - Numerical'!$A$3:$B$13,2,FALSE)</f>
        <v>3</v>
      </c>
      <c r="AC122" s="72">
        <f>VLOOKUP('Physical Effects - Rationale'!BC123,'Physical Effects - Numerical'!$A$3:$B$13,2,FALSE)</f>
        <v>2</v>
      </c>
      <c r="AD122" s="72">
        <f>VLOOKUP('Physical Effects - Rationale'!BE123,'Physical Effects - Numerical'!$A$3:$B$13,2,FALSE)</f>
        <v>1</v>
      </c>
      <c r="AE122" s="72">
        <f>VLOOKUP('Physical Effects - Rationale'!BG123,'Physical Effects - Numerical'!$A$3:$B$13,2,FALSE)</f>
        <v>1</v>
      </c>
      <c r="AF122" s="72">
        <f>VLOOKUP('Physical Effects - Rationale'!BI123,'Physical Effects - Numerical'!$A$3:$B$13,2,FALSE)</f>
        <v>1</v>
      </c>
      <c r="AG122" s="72">
        <f>VLOOKUP('Physical Effects - Rationale'!BK123,'Physical Effects - Numerical'!$A$3:$B$13,2,FALSE)</f>
        <v>1</v>
      </c>
      <c r="AH122" s="72">
        <f>VLOOKUP('Physical Effects - Rationale'!BM123,'Physical Effects - Numerical'!$A$3:$B$13,2,FALSE)</f>
        <v>1</v>
      </c>
      <c r="AI122" s="72">
        <f>VLOOKUP('Physical Effects - Rationale'!BO123,'Physical Effects - Numerical'!$A$3:$B$13,2,FALSE)</f>
        <v>1</v>
      </c>
      <c r="AJ122" s="72">
        <f>VLOOKUP('Physical Effects - Rationale'!BQ123,'Physical Effects - Numerical'!$A$3:$B$13,2,FALSE)</f>
        <v>1</v>
      </c>
      <c r="AK122" s="72">
        <f>VLOOKUP('Physical Effects - Rationale'!BS123,'Physical Effects - Numerical'!$A$3:$B$13,2,FALSE)</f>
        <v>2</v>
      </c>
      <c r="AL122" s="72">
        <f>VLOOKUP('Physical Effects - Rationale'!BU123,'Physical Effects - Numerical'!$A$3:$B$13,2,FALSE)</f>
        <v>0</v>
      </c>
      <c r="AM122" s="72">
        <f>VLOOKUP('Physical Effects - Rationale'!BW123,'Physical Effects - Numerical'!$A$3:$B$13,2,FALSE)</f>
        <v>1</v>
      </c>
      <c r="AN122" s="72">
        <f>VLOOKUP('Physical Effects - Rationale'!BY123,'Physical Effects - Numerical'!$A$3:$B$13,2,FALSE)</f>
        <v>0</v>
      </c>
      <c r="AO122" s="72">
        <f>VLOOKUP('Physical Effects - Rationale'!CA123,'Physical Effects - Numerical'!$A$3:$B$13,2,FALSE)</f>
        <v>2</v>
      </c>
      <c r="AP122" s="72">
        <f>VLOOKUP('Physical Effects - Rationale'!CC123,'Physical Effects - Numerical'!$A$3:$B$13,2,FALSE)</f>
        <v>5</v>
      </c>
      <c r="AQ122" s="72">
        <f>VLOOKUP('Physical Effects - Rationale'!CE123,'Physical Effects - Numerical'!$A$3:$B$13,2,FALSE)</f>
        <v>-1</v>
      </c>
      <c r="AR122" s="72">
        <f>VLOOKUP('Physical Effects - Rationale'!CG123,'Physical Effects - Numerical'!$A$3:$B$13,2,FALSE)</f>
        <v>1</v>
      </c>
      <c r="AS122" s="72">
        <f>VLOOKUP('Physical Effects - Rationale'!CI123,'Physical Effects - Numerical'!$A$3:$B$13,2,FALSE)</f>
        <v>3</v>
      </c>
      <c r="AT122" s="72">
        <f>VLOOKUP('Physical Effects - Rationale'!CK123,'Physical Effects - Numerical'!$A$3:$B$13,2,FALSE)</f>
        <v>4</v>
      </c>
      <c r="AU122" s="72">
        <f>VLOOKUP('Physical Effects - Rationale'!CM123,'Physical Effects - Numerical'!$A$3:$B$13,2,FALSE)</f>
        <v>0</v>
      </c>
      <c r="AV122" s="72">
        <f>VLOOKUP('Physical Effects - Rationale'!CO123,'Physical Effects - Numerical'!$A$3:$B$13,2,FALSE)</f>
        <v>2</v>
      </c>
      <c r="AW122" s="72">
        <f>VLOOKUP('Physical Effects - Rationale'!CQ123,'Physical Effects - Numerical'!$A$3:$B$13,2,FALSE)</f>
        <v>3</v>
      </c>
      <c r="AX122" s="72">
        <f>VLOOKUP('Physical Effects - Rationale'!CS123,'Physical Effects - Numerical'!$A$3:$B$13,2,FALSE)</f>
        <v>0</v>
      </c>
      <c r="AY122" s="84">
        <f>VLOOKUP('Physical Effects - Rationale'!CU123,'Physical Effects - Numerical'!$A$3:$B$13,2,FALSE)</f>
        <v>1</v>
      </c>
    </row>
    <row r="123" spans="3:51">
      <c r="C123" s="83" t="s">
        <v>2002</v>
      </c>
      <c r="D123" s="75">
        <v>527</v>
      </c>
      <c r="E123" s="73">
        <f>VLOOKUP('Physical Effects - Rationale'!G124,'Physical Effects - Numerical'!$A$3:$B$13,2,FALSE)</f>
        <v>0</v>
      </c>
      <c r="F123" s="72">
        <f>VLOOKUP('Physical Effects - Rationale'!I124,'Physical Effects - Numerical'!$A$3:$B$13,2,FALSE)</f>
        <v>0</v>
      </c>
      <c r="G123" s="72">
        <f>VLOOKUP('Physical Effects - Rationale'!K124,'Physical Effects - Numerical'!$A$3:$B$13,2,FALSE)</f>
        <v>4</v>
      </c>
      <c r="H123" s="72">
        <f>VLOOKUP('Physical Effects - Rationale'!M124,'Physical Effects - Numerical'!$A$3:$B$13,2,FALSE)</f>
        <v>4</v>
      </c>
      <c r="I123" s="72">
        <f>VLOOKUP('Physical Effects - Rationale'!O124,'Physical Effects - Numerical'!$A$3:$B$13,2,FALSE)</f>
        <v>0</v>
      </c>
      <c r="J123" s="72">
        <f>VLOOKUP('Physical Effects - Rationale'!Q124,'Physical Effects - Numerical'!$A$3:$B$13,2,FALSE)</f>
        <v>0</v>
      </c>
      <c r="K123" s="72">
        <f>VLOOKUP('Physical Effects - Rationale'!S124,'Physical Effects - Numerical'!$A$3:$B$13,2,FALSE)</f>
        <v>0</v>
      </c>
      <c r="L123" s="72">
        <f>VLOOKUP('Physical Effects - Rationale'!U124,'Physical Effects - Numerical'!$A$3:$B$13,2,FALSE)</f>
        <v>0</v>
      </c>
      <c r="M123" s="72">
        <f>VLOOKUP('Physical Effects - Rationale'!W124,'Physical Effects - Numerical'!$A$3:$B$13,2,FALSE)</f>
        <v>2</v>
      </c>
      <c r="N123" s="72">
        <f>VLOOKUP('Physical Effects - Rationale'!Y124,'Physical Effects - Numerical'!$A$3:$B$13,2,FALSE)</f>
        <v>0</v>
      </c>
      <c r="O123" s="72">
        <f>VLOOKUP('Physical Effects - Rationale'!AA124,'Physical Effects - Numerical'!$A$3:$B$13,2,FALSE)</f>
        <v>0</v>
      </c>
      <c r="P123" s="72">
        <f>VLOOKUP('Physical Effects - Rationale'!AC124,'Physical Effects - Numerical'!$A$3:$B$13,2,FALSE)</f>
        <v>-2</v>
      </c>
      <c r="Q123" s="72">
        <f>VLOOKUP('Physical Effects - Rationale'!AE124,'Physical Effects - Numerical'!$A$3:$B$13,2,FALSE)</f>
        <v>0</v>
      </c>
      <c r="R123" s="72">
        <f>VLOOKUP('Physical Effects - Rationale'!AG124,'Physical Effects - Numerical'!$A$3:$B$13,2,FALSE)</f>
        <v>0</v>
      </c>
      <c r="S123" s="72">
        <f>VLOOKUP('Physical Effects - Rationale'!AI124,'Physical Effects - Numerical'!$A$3:$B$13,2,FALSE)</f>
        <v>0</v>
      </c>
      <c r="T123" s="72">
        <f>VLOOKUP('Physical Effects - Rationale'!AK124,'Physical Effects - Numerical'!$A$3:$B$13,2,FALSE)</f>
        <v>0</v>
      </c>
      <c r="U123" s="72">
        <f>VLOOKUP('Physical Effects - Rationale'!AM124,'Physical Effects - Numerical'!$A$3:$B$13,2,FALSE)</f>
        <v>0</v>
      </c>
      <c r="V123" s="72">
        <f>VLOOKUP('Physical Effects - Rationale'!AO124,'Physical Effects - Numerical'!$A$3:$B$13,2,FALSE)</f>
        <v>0</v>
      </c>
      <c r="W123" s="72">
        <f>VLOOKUP('Physical Effects - Rationale'!AQ124,'Physical Effects - Numerical'!$A$3:$B$13,2,FALSE)</f>
        <v>0</v>
      </c>
      <c r="X123" s="72">
        <f>VLOOKUP('Physical Effects - Rationale'!AS124,'Physical Effects - Numerical'!$A$3:$B$13,2,FALSE)</f>
        <v>2</v>
      </c>
      <c r="Y123" s="72">
        <f>VLOOKUP('Physical Effects - Rationale'!AU124,'Physical Effects - Numerical'!$A$3:$B$13,2,FALSE)</f>
        <v>2</v>
      </c>
      <c r="Z123" s="72">
        <f>VLOOKUP('Physical Effects - Rationale'!AW124,'Physical Effects - Numerical'!$A$3:$B$13,2,FALSE)</f>
        <v>2</v>
      </c>
      <c r="AA123" s="72">
        <f>VLOOKUP('Physical Effects - Rationale'!AY124,'Physical Effects - Numerical'!$A$3:$B$13,2,FALSE)</f>
        <v>2</v>
      </c>
      <c r="AB123" s="72">
        <f>VLOOKUP('Physical Effects - Rationale'!BA124,'Physical Effects - Numerical'!$A$3:$B$13,2,FALSE)</f>
        <v>2</v>
      </c>
      <c r="AC123" s="72">
        <f>VLOOKUP('Physical Effects - Rationale'!BC124,'Physical Effects - Numerical'!$A$3:$B$13,2,FALSE)</f>
        <v>2</v>
      </c>
      <c r="AD123" s="72">
        <f>VLOOKUP('Physical Effects - Rationale'!BE124,'Physical Effects - Numerical'!$A$3:$B$13,2,FALSE)</f>
        <v>2</v>
      </c>
      <c r="AE123" s="72">
        <f>VLOOKUP('Physical Effects - Rationale'!BG124,'Physical Effects - Numerical'!$A$3:$B$13,2,FALSE)</f>
        <v>0</v>
      </c>
      <c r="AF123" s="72">
        <f>VLOOKUP('Physical Effects - Rationale'!BI124,'Physical Effects - Numerical'!$A$3:$B$13,2,FALSE)</f>
        <v>2</v>
      </c>
      <c r="AG123" s="72">
        <f>VLOOKUP('Physical Effects - Rationale'!BK124,'Physical Effects - Numerical'!$A$3:$B$13,2,FALSE)</f>
        <v>0</v>
      </c>
      <c r="AH123" s="72">
        <f>VLOOKUP('Physical Effects - Rationale'!BM124,'Physical Effects - Numerical'!$A$3:$B$13,2,FALSE)</f>
        <v>2</v>
      </c>
      <c r="AI123" s="72">
        <f>VLOOKUP('Physical Effects - Rationale'!BO124,'Physical Effects - Numerical'!$A$3:$B$13,2,FALSE)</f>
        <v>0</v>
      </c>
      <c r="AJ123" s="72">
        <f>VLOOKUP('Physical Effects - Rationale'!BQ124,'Physical Effects - Numerical'!$A$3:$B$13,2,FALSE)</f>
        <v>0</v>
      </c>
      <c r="AK123" s="72">
        <f>VLOOKUP('Physical Effects - Rationale'!BS124,'Physical Effects - Numerical'!$A$3:$B$13,2,FALSE)</f>
        <v>0</v>
      </c>
      <c r="AL123" s="72">
        <f>VLOOKUP('Physical Effects - Rationale'!BU124,'Physical Effects - Numerical'!$A$3:$B$13,2,FALSE)</f>
        <v>0</v>
      </c>
      <c r="AM123" s="72">
        <f>VLOOKUP('Physical Effects - Rationale'!BW124,'Physical Effects - Numerical'!$A$3:$B$13,2,FALSE)</f>
        <v>0</v>
      </c>
      <c r="AN123" s="72">
        <f>VLOOKUP('Physical Effects - Rationale'!BY124,'Physical Effects - Numerical'!$A$3:$B$13,2,FALSE)</f>
        <v>0</v>
      </c>
      <c r="AO123" s="72">
        <f>VLOOKUP('Physical Effects - Rationale'!CA124,'Physical Effects - Numerical'!$A$3:$B$13,2,FALSE)</f>
        <v>0</v>
      </c>
      <c r="AP123" s="72">
        <f>VLOOKUP('Physical Effects - Rationale'!CC124,'Physical Effects - Numerical'!$A$3:$B$13,2,FALSE)</f>
        <v>0</v>
      </c>
      <c r="AQ123" s="72">
        <f>VLOOKUP('Physical Effects - Rationale'!CE124,'Physical Effects - Numerical'!$A$3:$B$13,2,FALSE)</f>
        <v>0</v>
      </c>
      <c r="AR123" s="72">
        <f>VLOOKUP('Physical Effects - Rationale'!CG124,'Physical Effects - Numerical'!$A$3:$B$13,2,FALSE)</f>
        <v>0</v>
      </c>
      <c r="AS123" s="72">
        <f>VLOOKUP('Physical Effects - Rationale'!CI124,'Physical Effects - Numerical'!$A$3:$B$13,2,FALSE)</f>
        <v>0</v>
      </c>
      <c r="AT123" s="72">
        <f>VLOOKUP('Physical Effects - Rationale'!CK124,'Physical Effects - Numerical'!$A$3:$B$13,2,FALSE)</f>
        <v>0</v>
      </c>
      <c r="AU123" s="72">
        <f>VLOOKUP('Physical Effects - Rationale'!CM124,'Physical Effects - Numerical'!$A$3:$B$13,2,FALSE)</f>
        <v>0</v>
      </c>
      <c r="AV123" s="72">
        <f>VLOOKUP('Physical Effects - Rationale'!CO124,'Physical Effects - Numerical'!$A$3:$B$13,2,FALSE)</f>
        <v>0</v>
      </c>
      <c r="AW123" s="72">
        <f>VLOOKUP('Physical Effects - Rationale'!CQ124,'Physical Effects - Numerical'!$A$3:$B$13,2,FALSE)</f>
        <v>0</v>
      </c>
      <c r="AX123" s="72">
        <f>VLOOKUP('Physical Effects - Rationale'!CS124,'Physical Effects - Numerical'!$A$3:$B$13,2,FALSE)</f>
        <v>0</v>
      </c>
      <c r="AY123" s="84">
        <f>VLOOKUP('Physical Effects - Rationale'!CU124,'Physical Effects - Numerical'!$A$3:$B$13,2,FALSE)</f>
        <v>0</v>
      </c>
    </row>
    <row r="124" spans="3:51">
      <c r="C124" s="83" t="s">
        <v>2015</v>
      </c>
      <c r="D124" s="75">
        <v>336</v>
      </c>
      <c r="E124" s="73">
        <f>VLOOKUP('Physical Effects - Rationale'!G125,'Physical Effects - Numerical'!$A$3:$B$13,2,FALSE)</f>
        <v>0</v>
      </c>
      <c r="F124" s="72">
        <f>VLOOKUP('Physical Effects - Rationale'!I125,'Physical Effects - Numerical'!$A$3:$B$13,2,FALSE)</f>
        <v>0</v>
      </c>
      <c r="G124" s="72">
        <f>VLOOKUP('Physical Effects - Rationale'!K125,'Physical Effects - Numerical'!$A$3:$B$13,2,FALSE)</f>
        <v>0</v>
      </c>
      <c r="H124" s="72">
        <f>VLOOKUP('Physical Effects - Rationale'!M125,'Physical Effects - Numerical'!$A$3:$B$13,2,FALSE)</f>
        <v>0</v>
      </c>
      <c r="I124" s="72">
        <f>VLOOKUP('Physical Effects - Rationale'!O125,'Physical Effects - Numerical'!$A$3:$B$13,2,FALSE)</f>
        <v>0</v>
      </c>
      <c r="J124" s="72">
        <f>VLOOKUP('Physical Effects - Rationale'!Q125,'Physical Effects - Numerical'!$A$3:$B$13,2,FALSE)</f>
        <v>0</v>
      </c>
      <c r="K124" s="72">
        <f>VLOOKUP('Physical Effects - Rationale'!S125,'Physical Effects - Numerical'!$A$3:$B$13,2,FALSE)</f>
        <v>1</v>
      </c>
      <c r="L124" s="72">
        <f>VLOOKUP('Physical Effects - Rationale'!U125,'Physical Effects - Numerical'!$A$3:$B$13,2,FALSE)</f>
        <v>4</v>
      </c>
      <c r="M124" s="72">
        <f>VLOOKUP('Physical Effects - Rationale'!W125,'Physical Effects - Numerical'!$A$3:$B$13,2,FALSE)</f>
        <v>0</v>
      </c>
      <c r="N124" s="72">
        <f>VLOOKUP('Physical Effects - Rationale'!Y125,'Physical Effects - Numerical'!$A$3:$B$13,2,FALSE)</f>
        <v>4</v>
      </c>
      <c r="O124" s="72">
        <f>VLOOKUP('Physical Effects - Rationale'!AA125,'Physical Effects - Numerical'!$A$3:$B$13,2,FALSE)</f>
        <v>4</v>
      </c>
      <c r="P124" s="72">
        <f>VLOOKUP('Physical Effects - Rationale'!AC125,'Physical Effects - Numerical'!$A$3:$B$13,2,FALSE)</f>
        <v>0</v>
      </c>
      <c r="Q124" s="72">
        <f>VLOOKUP('Physical Effects - Rationale'!AE125,'Physical Effects - Numerical'!$A$3:$B$13,2,FALSE)</f>
        <v>0</v>
      </c>
      <c r="R124" s="72">
        <f>VLOOKUP('Physical Effects - Rationale'!AG125,'Physical Effects - Numerical'!$A$3:$B$13,2,FALSE)</f>
        <v>0</v>
      </c>
      <c r="S124" s="72">
        <f>VLOOKUP('Physical Effects - Rationale'!AI125,'Physical Effects - Numerical'!$A$3:$B$13,2,FALSE)</f>
        <v>0</v>
      </c>
      <c r="T124" s="72">
        <f>VLOOKUP('Physical Effects - Rationale'!AK125,'Physical Effects - Numerical'!$A$3:$B$13,2,FALSE)</f>
        <v>2</v>
      </c>
      <c r="U124" s="72">
        <f>VLOOKUP('Physical Effects - Rationale'!AM125,'Physical Effects - Numerical'!$A$3:$B$13,2,FALSE)</f>
        <v>0</v>
      </c>
      <c r="V124" s="72">
        <f>VLOOKUP('Physical Effects - Rationale'!AO125,'Physical Effects - Numerical'!$A$3:$B$13,2,FALSE)</f>
        <v>0</v>
      </c>
      <c r="W124" s="72">
        <f>VLOOKUP('Physical Effects - Rationale'!AQ125,'Physical Effects - Numerical'!$A$3:$B$13,2,FALSE)</f>
        <v>0</v>
      </c>
      <c r="X124" s="72">
        <f>VLOOKUP('Physical Effects - Rationale'!AS125,'Physical Effects - Numerical'!$A$3:$B$13,2,FALSE)</f>
        <v>1</v>
      </c>
      <c r="Y124" s="72">
        <f>VLOOKUP('Physical Effects - Rationale'!AU125,'Physical Effects - Numerical'!$A$3:$B$13,2,FALSE)</f>
        <v>1</v>
      </c>
      <c r="Z124" s="72">
        <f>VLOOKUP('Physical Effects - Rationale'!AW125,'Physical Effects - Numerical'!$A$3:$B$13,2,FALSE)</f>
        <v>0</v>
      </c>
      <c r="AA124" s="72">
        <f>VLOOKUP('Physical Effects - Rationale'!AY125,'Physical Effects - Numerical'!$A$3:$B$13,2,FALSE)</f>
        <v>0</v>
      </c>
      <c r="AB124" s="72">
        <f>VLOOKUP('Physical Effects - Rationale'!BA125,'Physical Effects - Numerical'!$A$3:$B$13,2,FALSE)</f>
        <v>1</v>
      </c>
      <c r="AC124" s="72">
        <f>VLOOKUP('Physical Effects - Rationale'!BC125,'Physical Effects - Numerical'!$A$3:$B$13,2,FALSE)</f>
        <v>1</v>
      </c>
      <c r="AD124" s="72">
        <f>VLOOKUP('Physical Effects - Rationale'!BE125,'Physical Effects - Numerical'!$A$3:$B$13,2,FALSE)</f>
        <v>0</v>
      </c>
      <c r="AE124" s="72">
        <f>VLOOKUP('Physical Effects - Rationale'!BG125,'Physical Effects - Numerical'!$A$3:$B$13,2,FALSE)</f>
        <v>1</v>
      </c>
      <c r="AF124" s="72">
        <f>VLOOKUP('Physical Effects - Rationale'!BI125,'Physical Effects - Numerical'!$A$3:$B$13,2,FALSE)</f>
        <v>0</v>
      </c>
      <c r="AG124" s="72">
        <f>VLOOKUP('Physical Effects - Rationale'!BK125,'Physical Effects - Numerical'!$A$3:$B$13,2,FALSE)</f>
        <v>0</v>
      </c>
      <c r="AH124" s="72">
        <f>VLOOKUP('Physical Effects - Rationale'!BM125,'Physical Effects - Numerical'!$A$3:$B$13,2,FALSE)</f>
        <v>0</v>
      </c>
      <c r="AI124" s="72">
        <f>VLOOKUP('Physical Effects - Rationale'!BO125,'Physical Effects - Numerical'!$A$3:$B$13,2,FALSE)</f>
        <v>0</v>
      </c>
      <c r="AJ124" s="72">
        <f>VLOOKUP('Physical Effects - Rationale'!BQ125,'Physical Effects - Numerical'!$A$3:$B$13,2,FALSE)</f>
        <v>0</v>
      </c>
      <c r="AK124" s="72">
        <f>VLOOKUP('Physical Effects - Rationale'!BS125,'Physical Effects - Numerical'!$A$3:$B$13,2,FALSE)</f>
        <v>4</v>
      </c>
      <c r="AL124" s="72">
        <f>VLOOKUP('Physical Effects - Rationale'!BU125,'Physical Effects - Numerical'!$A$3:$B$13,2,FALSE)</f>
        <v>0</v>
      </c>
      <c r="AM124" s="72">
        <f>VLOOKUP('Physical Effects - Rationale'!BW125,'Physical Effects - Numerical'!$A$3:$B$13,2,FALSE)</f>
        <v>0</v>
      </c>
      <c r="AN124" s="72">
        <f>VLOOKUP('Physical Effects - Rationale'!BY125,'Physical Effects - Numerical'!$A$3:$B$13,2,FALSE)</f>
        <v>0</v>
      </c>
      <c r="AO124" s="72">
        <f>VLOOKUP('Physical Effects - Rationale'!CA125,'Physical Effects - Numerical'!$A$3:$B$13,2,FALSE)</f>
        <v>0</v>
      </c>
      <c r="AP124" s="72">
        <f>VLOOKUP('Physical Effects - Rationale'!CC125,'Physical Effects - Numerical'!$A$3:$B$13,2,FALSE)</f>
        <v>1</v>
      </c>
      <c r="AQ124" s="72">
        <f>VLOOKUP('Physical Effects - Rationale'!CE125,'Physical Effects - Numerical'!$A$3:$B$13,2,FALSE)</f>
        <v>0</v>
      </c>
      <c r="AR124" s="72">
        <f>VLOOKUP('Physical Effects - Rationale'!CG125,'Physical Effects - Numerical'!$A$3:$B$13,2,FALSE)</f>
        <v>0</v>
      </c>
      <c r="AS124" s="72">
        <f>VLOOKUP('Physical Effects - Rationale'!CI125,'Physical Effects - Numerical'!$A$3:$B$13,2,FALSE)</f>
        <v>0</v>
      </c>
      <c r="AT124" s="72">
        <f>VLOOKUP('Physical Effects - Rationale'!CK125,'Physical Effects - Numerical'!$A$3:$B$13,2,FALSE)</f>
        <v>0</v>
      </c>
      <c r="AU124" s="72">
        <f>VLOOKUP('Physical Effects - Rationale'!CM125,'Physical Effects - Numerical'!$A$3:$B$13,2,FALSE)</f>
        <v>0</v>
      </c>
      <c r="AV124" s="72">
        <f>VLOOKUP('Physical Effects - Rationale'!CO125,'Physical Effects - Numerical'!$A$3:$B$13,2,FALSE)</f>
        <v>0</v>
      </c>
      <c r="AW124" s="72">
        <f>VLOOKUP('Physical Effects - Rationale'!CQ125,'Physical Effects - Numerical'!$A$3:$B$13,2,FALSE)</f>
        <v>0</v>
      </c>
      <c r="AX124" s="72">
        <f>VLOOKUP('Physical Effects - Rationale'!CS125,'Physical Effects - Numerical'!$A$3:$B$13,2,FALSE)</f>
        <v>0</v>
      </c>
      <c r="AY124" s="84">
        <f>VLOOKUP('Physical Effects - Rationale'!CU125,'Physical Effects - Numerical'!$A$3:$B$13,2,FALSE)</f>
        <v>0</v>
      </c>
    </row>
    <row r="125" spans="3:51">
      <c r="C125" s="83" t="s">
        <v>2029</v>
      </c>
      <c r="D125" s="75">
        <v>572</v>
      </c>
      <c r="E125" s="73">
        <f>VLOOKUP('Physical Effects - Rationale'!G126,'Physical Effects - Numerical'!$A$3:$B$13,2,FALSE)</f>
        <v>0</v>
      </c>
      <c r="F125" s="72">
        <f>VLOOKUP('Physical Effects - Rationale'!I126,'Physical Effects - Numerical'!$A$3:$B$13,2,FALSE)</f>
        <v>0</v>
      </c>
      <c r="G125" s="72">
        <f>VLOOKUP('Physical Effects - Rationale'!K126,'Physical Effects - Numerical'!$A$3:$B$13,2,FALSE)</f>
        <v>0</v>
      </c>
      <c r="H125" s="72">
        <f>VLOOKUP('Physical Effects - Rationale'!M126,'Physical Effects - Numerical'!$A$3:$B$13,2,FALSE)</f>
        <v>0</v>
      </c>
      <c r="I125" s="72">
        <f>VLOOKUP('Physical Effects - Rationale'!O126,'Physical Effects - Numerical'!$A$3:$B$13,2,FALSE)</f>
        <v>0</v>
      </c>
      <c r="J125" s="72">
        <f>VLOOKUP('Physical Effects - Rationale'!Q126,'Physical Effects - Numerical'!$A$3:$B$13,2,FALSE)</f>
        <v>0</v>
      </c>
      <c r="K125" s="72">
        <f>VLOOKUP('Physical Effects - Rationale'!S126,'Physical Effects - Numerical'!$A$3:$B$13,2,FALSE)</f>
        <v>-1</v>
      </c>
      <c r="L125" s="72">
        <f>VLOOKUP('Physical Effects - Rationale'!U126,'Physical Effects - Numerical'!$A$3:$B$13,2,FALSE)</f>
        <v>1</v>
      </c>
      <c r="M125" s="72">
        <f>VLOOKUP('Physical Effects - Rationale'!W126,'Physical Effects - Numerical'!$A$3:$B$13,2,FALSE)</f>
        <v>0</v>
      </c>
      <c r="N125" s="72">
        <f>VLOOKUP('Physical Effects - Rationale'!Y126,'Physical Effects - Numerical'!$A$3:$B$13,2,FALSE)</f>
        <v>0</v>
      </c>
      <c r="O125" s="72">
        <f>VLOOKUP('Physical Effects - Rationale'!AA126,'Physical Effects - Numerical'!$A$3:$B$13,2,FALSE)</f>
        <v>0</v>
      </c>
      <c r="P125" s="72">
        <f>VLOOKUP('Physical Effects - Rationale'!AC126,'Physical Effects - Numerical'!$A$3:$B$13,2,FALSE)</f>
        <v>0</v>
      </c>
      <c r="Q125" s="72">
        <f>VLOOKUP('Physical Effects - Rationale'!AE126,'Physical Effects - Numerical'!$A$3:$B$13,2,FALSE)</f>
        <v>0</v>
      </c>
      <c r="R125" s="72">
        <f>VLOOKUP('Physical Effects - Rationale'!AG126,'Physical Effects - Numerical'!$A$3:$B$13,2,FALSE)</f>
        <v>0</v>
      </c>
      <c r="S125" s="72">
        <f>VLOOKUP('Physical Effects - Rationale'!AI126,'Physical Effects - Numerical'!$A$3:$B$13,2,FALSE)</f>
        <v>0</v>
      </c>
      <c r="T125" s="72">
        <f>VLOOKUP('Physical Effects - Rationale'!AK126,'Physical Effects - Numerical'!$A$3:$B$13,2,FALSE)</f>
        <v>0</v>
      </c>
      <c r="U125" s="72">
        <f>VLOOKUP('Physical Effects - Rationale'!AM126,'Physical Effects - Numerical'!$A$3:$B$13,2,FALSE)</f>
        <v>0</v>
      </c>
      <c r="V125" s="72">
        <f>VLOOKUP('Physical Effects - Rationale'!AO126,'Physical Effects - Numerical'!$A$3:$B$13,2,FALSE)</f>
        <v>0</v>
      </c>
      <c r="W125" s="72">
        <f>VLOOKUP('Physical Effects - Rationale'!AQ126,'Physical Effects - Numerical'!$A$3:$B$13,2,FALSE)</f>
        <v>0</v>
      </c>
      <c r="X125" s="72">
        <f>VLOOKUP('Physical Effects - Rationale'!AS126,'Physical Effects - Numerical'!$A$3:$B$13,2,FALSE)</f>
        <v>0</v>
      </c>
      <c r="Y125" s="72">
        <f>VLOOKUP('Physical Effects - Rationale'!AU126,'Physical Effects - Numerical'!$A$3:$B$13,2,FALSE)</f>
        <v>0</v>
      </c>
      <c r="Z125" s="72">
        <f>VLOOKUP('Physical Effects - Rationale'!AW126,'Physical Effects - Numerical'!$A$3:$B$13,2,FALSE)</f>
        <v>0</v>
      </c>
      <c r="AA125" s="72">
        <f>VLOOKUP('Physical Effects - Rationale'!AY126,'Physical Effects - Numerical'!$A$3:$B$13,2,FALSE)</f>
        <v>0</v>
      </c>
      <c r="AB125" s="72">
        <f>VLOOKUP('Physical Effects - Rationale'!BA126,'Physical Effects - Numerical'!$A$3:$B$13,2,FALSE)</f>
        <v>2</v>
      </c>
      <c r="AC125" s="72">
        <f>VLOOKUP('Physical Effects - Rationale'!BC126,'Physical Effects - Numerical'!$A$3:$B$13,2,FALSE)</f>
        <v>0</v>
      </c>
      <c r="AD125" s="72">
        <f>VLOOKUP('Physical Effects - Rationale'!BE126,'Physical Effects - Numerical'!$A$3:$B$13,2,FALSE)</f>
        <v>0</v>
      </c>
      <c r="AE125" s="72">
        <f>VLOOKUP('Physical Effects - Rationale'!BG126,'Physical Effects - Numerical'!$A$3:$B$13,2,FALSE)</f>
        <v>0</v>
      </c>
      <c r="AF125" s="72">
        <f>VLOOKUP('Physical Effects - Rationale'!BI126,'Physical Effects - Numerical'!$A$3:$B$13,2,FALSE)</f>
        <v>0</v>
      </c>
      <c r="AG125" s="72">
        <f>VLOOKUP('Physical Effects - Rationale'!BK126,'Physical Effects - Numerical'!$A$3:$B$13,2,FALSE)</f>
        <v>0</v>
      </c>
      <c r="AH125" s="72">
        <f>VLOOKUP('Physical Effects - Rationale'!BM126,'Physical Effects - Numerical'!$A$3:$B$13,2,FALSE)</f>
        <v>0</v>
      </c>
      <c r="AI125" s="72">
        <f>VLOOKUP('Physical Effects - Rationale'!BO126,'Physical Effects - Numerical'!$A$3:$B$13,2,FALSE)</f>
        <v>0</v>
      </c>
      <c r="AJ125" s="72">
        <f>VLOOKUP('Physical Effects - Rationale'!BQ126,'Physical Effects - Numerical'!$A$3:$B$13,2,FALSE)</f>
        <v>0</v>
      </c>
      <c r="AK125" s="72">
        <f>VLOOKUP('Physical Effects - Rationale'!BS126,'Physical Effects - Numerical'!$A$3:$B$13,2,FALSE)</f>
        <v>0</v>
      </c>
      <c r="AL125" s="72">
        <f>VLOOKUP('Physical Effects - Rationale'!BU126,'Physical Effects - Numerical'!$A$3:$B$13,2,FALSE)</f>
        <v>0</v>
      </c>
      <c r="AM125" s="72">
        <f>VLOOKUP('Physical Effects - Rationale'!BW126,'Physical Effects - Numerical'!$A$3:$B$13,2,FALSE)</f>
        <v>0</v>
      </c>
      <c r="AN125" s="72">
        <f>VLOOKUP('Physical Effects - Rationale'!BY126,'Physical Effects - Numerical'!$A$3:$B$13,2,FALSE)</f>
        <v>0</v>
      </c>
      <c r="AO125" s="72">
        <f>VLOOKUP('Physical Effects - Rationale'!CA126,'Physical Effects - Numerical'!$A$3:$B$13,2,FALSE)</f>
        <v>0</v>
      </c>
      <c r="AP125" s="72">
        <f>VLOOKUP('Physical Effects - Rationale'!CC126,'Physical Effects - Numerical'!$A$3:$B$13,2,FALSE)</f>
        <v>2</v>
      </c>
      <c r="AQ125" s="72">
        <f>VLOOKUP('Physical Effects - Rationale'!CE126,'Physical Effects - Numerical'!$A$3:$B$13,2,FALSE)</f>
        <v>4</v>
      </c>
      <c r="AR125" s="72">
        <f>VLOOKUP('Physical Effects - Rationale'!CG126,'Physical Effects - Numerical'!$A$3:$B$13,2,FALSE)</f>
        <v>0</v>
      </c>
      <c r="AS125" s="72">
        <f>VLOOKUP('Physical Effects - Rationale'!CI126,'Physical Effects - Numerical'!$A$3:$B$13,2,FALSE)</f>
        <v>1</v>
      </c>
      <c r="AT125" s="72">
        <f>VLOOKUP('Physical Effects - Rationale'!CK126,'Physical Effects - Numerical'!$A$3:$B$13,2,FALSE)</f>
        <v>0</v>
      </c>
      <c r="AU125" s="72">
        <f>VLOOKUP('Physical Effects - Rationale'!CM126,'Physical Effects - Numerical'!$A$3:$B$13,2,FALSE)</f>
        <v>0</v>
      </c>
      <c r="AV125" s="72">
        <f>VLOOKUP('Physical Effects - Rationale'!CO126,'Physical Effects - Numerical'!$A$3:$B$13,2,FALSE)</f>
        <v>0</v>
      </c>
      <c r="AW125" s="72">
        <f>VLOOKUP('Physical Effects - Rationale'!CQ126,'Physical Effects - Numerical'!$A$3:$B$13,2,FALSE)</f>
        <v>0</v>
      </c>
      <c r="AX125" s="72">
        <f>VLOOKUP('Physical Effects - Rationale'!CS126,'Physical Effects - Numerical'!$A$3:$B$13,2,FALSE)</f>
        <v>0</v>
      </c>
      <c r="AY125" s="84">
        <f>VLOOKUP('Physical Effects - Rationale'!CU126,'Physical Effects - Numerical'!$A$3:$B$13,2,FALSE)</f>
        <v>0</v>
      </c>
    </row>
    <row r="126" spans="3:51">
      <c r="C126" s="83" t="s">
        <v>2036</v>
      </c>
      <c r="D126" s="75">
        <v>574</v>
      </c>
      <c r="E126" s="73">
        <f>VLOOKUP('Physical Effects - Rationale'!G127,'Physical Effects - Numerical'!$A$3:$B$13,2,FALSE)</f>
        <v>0</v>
      </c>
      <c r="F126" s="72">
        <f>VLOOKUP('Physical Effects - Rationale'!I127,'Physical Effects - Numerical'!$A$3:$B$13,2,FALSE)</f>
        <v>0</v>
      </c>
      <c r="G126" s="72">
        <f>VLOOKUP('Physical Effects - Rationale'!K127,'Physical Effects - Numerical'!$A$3:$B$13,2,FALSE)</f>
        <v>0</v>
      </c>
      <c r="H126" s="72">
        <f>VLOOKUP('Physical Effects - Rationale'!M127,'Physical Effects - Numerical'!$A$3:$B$13,2,FALSE)</f>
        <v>1</v>
      </c>
      <c r="I126" s="72">
        <f>VLOOKUP('Physical Effects - Rationale'!O127,'Physical Effects - Numerical'!$A$3:$B$13,2,FALSE)</f>
        <v>1</v>
      </c>
      <c r="J126" s="72">
        <f>VLOOKUP('Physical Effects - Rationale'!Q127,'Physical Effects - Numerical'!$A$3:$B$13,2,FALSE)</f>
        <v>0</v>
      </c>
      <c r="K126" s="72">
        <f>VLOOKUP('Physical Effects - Rationale'!S127,'Physical Effects - Numerical'!$A$3:$B$13,2,FALSE)</f>
        <v>-1</v>
      </c>
      <c r="L126" s="72">
        <f>VLOOKUP('Physical Effects - Rationale'!U127,'Physical Effects - Numerical'!$A$3:$B$13,2,FALSE)</f>
        <v>0</v>
      </c>
      <c r="M126" s="72">
        <f>VLOOKUP('Physical Effects - Rationale'!W127,'Physical Effects - Numerical'!$A$3:$B$13,2,FALSE)</f>
        <v>0</v>
      </c>
      <c r="N126" s="72">
        <f>VLOOKUP('Physical Effects - Rationale'!Y127,'Physical Effects - Numerical'!$A$3:$B$13,2,FALSE)</f>
        <v>0</v>
      </c>
      <c r="O126" s="72">
        <f>VLOOKUP('Physical Effects - Rationale'!AA127,'Physical Effects - Numerical'!$A$3:$B$13,2,FALSE)</f>
        <v>0</v>
      </c>
      <c r="P126" s="72">
        <f>VLOOKUP('Physical Effects - Rationale'!AC127,'Physical Effects - Numerical'!$A$3:$B$13,2,FALSE)</f>
        <v>1</v>
      </c>
      <c r="Q126" s="72">
        <f>VLOOKUP('Physical Effects - Rationale'!AE127,'Physical Effects - Numerical'!$A$3:$B$13,2,FALSE)</f>
        <v>2</v>
      </c>
      <c r="R126" s="72">
        <f>VLOOKUP('Physical Effects - Rationale'!AG127,'Physical Effects - Numerical'!$A$3:$B$13,2,FALSE)</f>
        <v>2</v>
      </c>
      <c r="S126" s="72">
        <f>VLOOKUP('Physical Effects - Rationale'!AI127,'Physical Effects - Numerical'!$A$3:$B$13,2,FALSE)</f>
        <v>0</v>
      </c>
      <c r="T126" s="72">
        <f>VLOOKUP('Physical Effects - Rationale'!AK127,'Physical Effects - Numerical'!$A$3:$B$13,2,FALSE)</f>
        <v>2</v>
      </c>
      <c r="U126" s="72">
        <f>VLOOKUP('Physical Effects - Rationale'!AM127,'Physical Effects - Numerical'!$A$3:$B$13,2,FALSE)</f>
        <v>0</v>
      </c>
      <c r="V126" s="72">
        <f>VLOOKUP('Physical Effects - Rationale'!AO127,'Physical Effects - Numerical'!$A$3:$B$13,2,FALSE)</f>
        <v>0</v>
      </c>
      <c r="W126" s="72">
        <f>VLOOKUP('Physical Effects - Rationale'!AQ127,'Physical Effects - Numerical'!$A$3:$B$13,2,FALSE)</f>
        <v>2</v>
      </c>
      <c r="X126" s="72">
        <f>VLOOKUP('Physical Effects - Rationale'!AS127,'Physical Effects - Numerical'!$A$3:$B$13,2,FALSE)</f>
        <v>0</v>
      </c>
      <c r="Y126" s="72">
        <f>VLOOKUP('Physical Effects - Rationale'!AU127,'Physical Effects - Numerical'!$A$3:$B$13,2,FALSE)</f>
        <v>0</v>
      </c>
      <c r="Z126" s="72">
        <f>VLOOKUP('Physical Effects - Rationale'!AW127,'Physical Effects - Numerical'!$A$3:$B$13,2,FALSE)</f>
        <v>1</v>
      </c>
      <c r="AA126" s="72">
        <f>VLOOKUP('Physical Effects - Rationale'!AY127,'Physical Effects - Numerical'!$A$3:$B$13,2,FALSE)</f>
        <v>0</v>
      </c>
      <c r="AB126" s="72">
        <f>VLOOKUP('Physical Effects - Rationale'!BA127,'Physical Effects - Numerical'!$A$3:$B$13,2,FALSE)</f>
        <v>1</v>
      </c>
      <c r="AC126" s="72">
        <f>VLOOKUP('Physical Effects - Rationale'!BC127,'Physical Effects - Numerical'!$A$3:$B$13,2,FALSE)</f>
        <v>0</v>
      </c>
      <c r="AD126" s="72">
        <f>VLOOKUP('Physical Effects - Rationale'!BE127,'Physical Effects - Numerical'!$A$3:$B$13,2,FALSE)</f>
        <v>0</v>
      </c>
      <c r="AE126" s="72">
        <f>VLOOKUP('Physical Effects - Rationale'!BG127,'Physical Effects - Numerical'!$A$3:$B$13,2,FALSE)</f>
        <v>2</v>
      </c>
      <c r="AF126" s="72">
        <f>VLOOKUP('Physical Effects - Rationale'!BI127,'Physical Effects - Numerical'!$A$3:$B$13,2,FALSE)</f>
        <v>0</v>
      </c>
      <c r="AG126" s="72">
        <f>VLOOKUP('Physical Effects - Rationale'!BK127,'Physical Effects - Numerical'!$A$3:$B$13,2,FALSE)</f>
        <v>1</v>
      </c>
      <c r="AH126" s="72">
        <f>VLOOKUP('Physical Effects - Rationale'!BM127,'Physical Effects - Numerical'!$A$3:$B$13,2,FALSE)</f>
        <v>0</v>
      </c>
      <c r="AI126" s="72">
        <f>VLOOKUP('Physical Effects - Rationale'!BO127,'Physical Effects - Numerical'!$A$3:$B$13,2,FALSE)</f>
        <v>0</v>
      </c>
      <c r="AJ126" s="72">
        <f>VLOOKUP('Physical Effects - Rationale'!BQ127,'Physical Effects - Numerical'!$A$3:$B$13,2,FALSE)</f>
        <v>0</v>
      </c>
      <c r="AK126" s="72">
        <f>VLOOKUP('Physical Effects - Rationale'!BS127,'Physical Effects - Numerical'!$A$3:$B$13,2,FALSE)</f>
        <v>0</v>
      </c>
      <c r="AL126" s="72">
        <f>VLOOKUP('Physical Effects - Rationale'!BU127,'Physical Effects - Numerical'!$A$3:$B$13,2,FALSE)</f>
        <v>0</v>
      </c>
      <c r="AM126" s="72">
        <f>VLOOKUP('Physical Effects - Rationale'!BW127,'Physical Effects - Numerical'!$A$3:$B$13,2,FALSE)</f>
        <v>0</v>
      </c>
      <c r="AN126" s="72">
        <f>VLOOKUP('Physical Effects - Rationale'!BY127,'Physical Effects - Numerical'!$A$3:$B$13,2,FALSE)</f>
        <v>0</v>
      </c>
      <c r="AO126" s="72">
        <f>VLOOKUP('Physical Effects - Rationale'!CA127,'Physical Effects - Numerical'!$A$3:$B$13,2,FALSE)</f>
        <v>0</v>
      </c>
      <c r="AP126" s="72">
        <f>VLOOKUP('Physical Effects - Rationale'!CC127,'Physical Effects - Numerical'!$A$3:$B$13,2,FALSE)</f>
        <v>2</v>
      </c>
      <c r="AQ126" s="72">
        <f>VLOOKUP('Physical Effects - Rationale'!CE127,'Physical Effects - Numerical'!$A$3:$B$13,2,FALSE)</f>
        <v>0</v>
      </c>
      <c r="AR126" s="72">
        <f>VLOOKUP('Physical Effects - Rationale'!CG127,'Physical Effects - Numerical'!$A$3:$B$13,2,FALSE)</f>
        <v>0</v>
      </c>
      <c r="AS126" s="72">
        <f>VLOOKUP('Physical Effects - Rationale'!CI127,'Physical Effects - Numerical'!$A$3:$B$13,2,FALSE)</f>
        <v>2</v>
      </c>
      <c r="AT126" s="72">
        <f>VLOOKUP('Physical Effects - Rationale'!CK127,'Physical Effects - Numerical'!$A$3:$B$13,2,FALSE)</f>
        <v>0</v>
      </c>
      <c r="AU126" s="72">
        <f>VLOOKUP('Physical Effects - Rationale'!CM127,'Physical Effects - Numerical'!$A$3:$B$13,2,FALSE)</f>
        <v>5</v>
      </c>
      <c r="AV126" s="72">
        <f>VLOOKUP('Physical Effects - Rationale'!CO127,'Physical Effects - Numerical'!$A$3:$B$13,2,FALSE)</f>
        <v>0</v>
      </c>
      <c r="AW126" s="72">
        <f>VLOOKUP('Physical Effects - Rationale'!CQ127,'Physical Effects - Numerical'!$A$3:$B$13,2,FALSE)</f>
        <v>0</v>
      </c>
      <c r="AX126" s="72">
        <f>VLOOKUP('Physical Effects - Rationale'!CS127,'Physical Effects - Numerical'!$A$3:$B$13,2,FALSE)</f>
        <v>0</v>
      </c>
      <c r="AY126" s="84">
        <f>VLOOKUP('Physical Effects - Rationale'!CU127,'Physical Effects - Numerical'!$A$3:$B$13,2,FALSE)</f>
        <v>0</v>
      </c>
    </row>
    <row r="127" spans="3:51">
      <c r="C127" s="83" t="s">
        <v>2051</v>
      </c>
      <c r="D127" s="75">
        <v>442</v>
      </c>
      <c r="E127" s="73">
        <f>VLOOKUP('Physical Effects - Rationale'!G128,'Physical Effects - Numerical'!$A$3:$B$13,2,FALSE)</f>
        <v>0</v>
      </c>
      <c r="F127" s="72">
        <f>VLOOKUP('Physical Effects - Rationale'!I128,'Physical Effects - Numerical'!$A$3:$B$13,2,FALSE)</f>
        <v>2</v>
      </c>
      <c r="G127" s="72">
        <f>VLOOKUP('Physical Effects - Rationale'!K128,'Physical Effects - Numerical'!$A$3:$B$13,2,FALSE)</f>
        <v>0</v>
      </c>
      <c r="H127" s="72">
        <f>VLOOKUP('Physical Effects - Rationale'!M128,'Physical Effects - Numerical'!$A$3:$B$13,2,FALSE)</f>
        <v>0</v>
      </c>
      <c r="I127" s="72">
        <f>VLOOKUP('Physical Effects - Rationale'!O128,'Physical Effects - Numerical'!$A$3:$B$13,2,FALSE)</f>
        <v>0</v>
      </c>
      <c r="J127" s="72">
        <f>VLOOKUP('Physical Effects - Rationale'!Q128,'Physical Effects - Numerical'!$A$3:$B$13,2,FALSE)</f>
        <v>0</v>
      </c>
      <c r="K127" s="72">
        <f>VLOOKUP('Physical Effects - Rationale'!S128,'Physical Effects - Numerical'!$A$3:$B$13,2,FALSE)</f>
        <v>-1</v>
      </c>
      <c r="L127" s="72">
        <f>VLOOKUP('Physical Effects - Rationale'!U128,'Physical Effects - Numerical'!$A$3:$B$13,2,FALSE)</f>
        <v>0</v>
      </c>
      <c r="M127" s="72">
        <f>VLOOKUP('Physical Effects - Rationale'!W128,'Physical Effects - Numerical'!$A$3:$B$13,2,FALSE)</f>
        <v>2</v>
      </c>
      <c r="N127" s="72">
        <f>VLOOKUP('Physical Effects - Rationale'!Y128,'Physical Effects - Numerical'!$A$3:$B$13,2,FALSE)</f>
        <v>0</v>
      </c>
      <c r="O127" s="72">
        <f>VLOOKUP('Physical Effects - Rationale'!AA128,'Physical Effects - Numerical'!$A$3:$B$13,2,FALSE)</f>
        <v>0</v>
      </c>
      <c r="P127" s="72">
        <f>VLOOKUP('Physical Effects - Rationale'!AC128,'Physical Effects - Numerical'!$A$3:$B$13,2,FALSE)</f>
        <v>2</v>
      </c>
      <c r="Q127" s="72">
        <f>VLOOKUP('Physical Effects - Rationale'!AE128,'Physical Effects - Numerical'!$A$3:$B$13,2,FALSE)</f>
        <v>1</v>
      </c>
      <c r="R127" s="72">
        <f>VLOOKUP('Physical Effects - Rationale'!AG128,'Physical Effects - Numerical'!$A$3:$B$13,2,FALSE)</f>
        <v>0</v>
      </c>
      <c r="S127" s="72">
        <f>VLOOKUP('Physical Effects - Rationale'!AI128,'Physical Effects - Numerical'!$A$3:$B$13,2,FALSE)</f>
        <v>0</v>
      </c>
      <c r="T127" s="72">
        <f>VLOOKUP('Physical Effects - Rationale'!AK128,'Physical Effects - Numerical'!$A$3:$B$13,2,FALSE)</f>
        <v>0</v>
      </c>
      <c r="U127" s="72">
        <f>VLOOKUP('Physical Effects - Rationale'!AM128,'Physical Effects - Numerical'!$A$3:$B$13,2,FALSE)</f>
        <v>0</v>
      </c>
      <c r="V127" s="72">
        <f>VLOOKUP('Physical Effects - Rationale'!AO128,'Physical Effects - Numerical'!$A$3:$B$13,2,FALSE)</f>
        <v>0</v>
      </c>
      <c r="W127" s="72">
        <f>VLOOKUP('Physical Effects - Rationale'!AQ128,'Physical Effects - Numerical'!$A$3:$B$13,2,FALSE)</f>
        <v>5</v>
      </c>
      <c r="X127" s="72">
        <f>VLOOKUP('Physical Effects - Rationale'!AS128,'Physical Effects - Numerical'!$A$3:$B$13,2,FALSE)</f>
        <v>2</v>
      </c>
      <c r="Y127" s="72">
        <f>VLOOKUP('Physical Effects - Rationale'!AU128,'Physical Effects - Numerical'!$A$3:$B$13,2,FALSE)</f>
        <v>1</v>
      </c>
      <c r="Z127" s="72">
        <f>VLOOKUP('Physical Effects - Rationale'!AW128,'Physical Effects - Numerical'!$A$3:$B$13,2,FALSE)</f>
        <v>2</v>
      </c>
      <c r="AA127" s="72">
        <f>VLOOKUP('Physical Effects - Rationale'!AY128,'Physical Effects - Numerical'!$A$3:$B$13,2,FALSE)</f>
        <v>1</v>
      </c>
      <c r="AB127" s="72">
        <f>VLOOKUP('Physical Effects - Rationale'!BA128,'Physical Effects - Numerical'!$A$3:$B$13,2,FALSE)</f>
        <v>1</v>
      </c>
      <c r="AC127" s="72">
        <f>VLOOKUP('Physical Effects - Rationale'!BC128,'Physical Effects - Numerical'!$A$3:$B$13,2,FALSE)</f>
        <v>2</v>
      </c>
      <c r="AD127" s="72">
        <f>VLOOKUP('Physical Effects - Rationale'!BE128,'Physical Effects - Numerical'!$A$3:$B$13,2,FALSE)</f>
        <v>2</v>
      </c>
      <c r="AE127" s="72">
        <f>VLOOKUP('Physical Effects - Rationale'!BG128,'Physical Effects - Numerical'!$A$3:$B$13,2,FALSE)</f>
        <v>1</v>
      </c>
      <c r="AF127" s="72">
        <f>VLOOKUP('Physical Effects - Rationale'!BI128,'Physical Effects - Numerical'!$A$3:$B$13,2,FALSE)</f>
        <v>1</v>
      </c>
      <c r="AG127" s="72">
        <f>VLOOKUP('Physical Effects - Rationale'!BK128,'Physical Effects - Numerical'!$A$3:$B$13,2,FALSE)</f>
        <v>2</v>
      </c>
      <c r="AH127" s="72">
        <f>VLOOKUP('Physical Effects - Rationale'!BM128,'Physical Effects - Numerical'!$A$3:$B$13,2,FALSE)</f>
        <v>2</v>
      </c>
      <c r="AI127" s="72">
        <f>VLOOKUP('Physical Effects - Rationale'!BO128,'Physical Effects - Numerical'!$A$3:$B$13,2,FALSE)</f>
        <v>0</v>
      </c>
      <c r="AJ127" s="72">
        <f>VLOOKUP('Physical Effects - Rationale'!BQ128,'Physical Effects - Numerical'!$A$3:$B$13,2,FALSE)</f>
        <v>3</v>
      </c>
      <c r="AK127" s="72">
        <f>VLOOKUP('Physical Effects - Rationale'!BS128,'Physical Effects - Numerical'!$A$3:$B$13,2,FALSE)</f>
        <v>1</v>
      </c>
      <c r="AL127" s="72">
        <f>VLOOKUP('Physical Effects - Rationale'!BU128,'Physical Effects - Numerical'!$A$3:$B$13,2,FALSE)</f>
        <v>0</v>
      </c>
      <c r="AM127" s="72">
        <f>VLOOKUP('Physical Effects - Rationale'!BW128,'Physical Effects - Numerical'!$A$3:$B$13,2,FALSE)</f>
        <v>0</v>
      </c>
      <c r="AN127" s="72">
        <f>VLOOKUP('Physical Effects - Rationale'!BY128,'Physical Effects - Numerical'!$A$3:$B$13,2,FALSE)</f>
        <v>0</v>
      </c>
      <c r="AO127" s="72">
        <f>VLOOKUP('Physical Effects - Rationale'!CA128,'Physical Effects - Numerical'!$A$3:$B$13,2,FALSE)</f>
        <v>1</v>
      </c>
      <c r="AP127" s="72">
        <f>VLOOKUP('Physical Effects - Rationale'!CC128,'Physical Effects - Numerical'!$A$3:$B$13,2,FALSE)</f>
        <v>2</v>
      </c>
      <c r="AQ127" s="72">
        <f>VLOOKUP('Physical Effects - Rationale'!CE128,'Physical Effects - Numerical'!$A$3:$B$13,2,FALSE)</f>
        <v>0</v>
      </c>
      <c r="AR127" s="72">
        <f>VLOOKUP('Physical Effects - Rationale'!CG128,'Physical Effects - Numerical'!$A$3:$B$13,2,FALSE)</f>
        <v>0</v>
      </c>
      <c r="AS127" s="72">
        <f>VLOOKUP('Physical Effects - Rationale'!CI128,'Physical Effects - Numerical'!$A$3:$B$13,2,FALSE)</f>
        <v>4</v>
      </c>
      <c r="AT127" s="72">
        <f>VLOOKUP('Physical Effects - Rationale'!CK128,'Physical Effects - Numerical'!$A$3:$B$13,2,FALSE)</f>
        <v>0</v>
      </c>
      <c r="AU127" s="72">
        <f>VLOOKUP('Physical Effects - Rationale'!CM128,'Physical Effects - Numerical'!$A$3:$B$13,2,FALSE)</f>
        <v>0</v>
      </c>
      <c r="AV127" s="72">
        <f>VLOOKUP('Physical Effects - Rationale'!CO128,'Physical Effects - Numerical'!$A$3:$B$13,2,FALSE)</f>
        <v>0</v>
      </c>
      <c r="AW127" s="72">
        <f>VLOOKUP('Physical Effects - Rationale'!CQ128,'Physical Effects - Numerical'!$A$3:$B$13,2,FALSE)</f>
        <v>0</v>
      </c>
      <c r="AX127" s="72">
        <f>VLOOKUP('Physical Effects - Rationale'!CS128,'Physical Effects - Numerical'!$A$3:$B$13,2,FALSE)</f>
        <v>3</v>
      </c>
      <c r="AY127" s="84">
        <f>VLOOKUP('Physical Effects - Rationale'!CU128,'Physical Effects - Numerical'!$A$3:$B$13,2,FALSE)</f>
        <v>0</v>
      </c>
    </row>
    <row r="128" spans="3:51">
      <c r="C128" s="83" t="s">
        <v>2065</v>
      </c>
      <c r="D128" s="75">
        <v>570</v>
      </c>
      <c r="E128" s="73">
        <f>VLOOKUP('Physical Effects - Rationale'!G129,'Physical Effects - Numerical'!$A$3:$B$13,2,FALSE)</f>
        <v>0</v>
      </c>
      <c r="F128" s="72">
        <f>VLOOKUP('Physical Effects - Rationale'!I129,'Physical Effects - Numerical'!$A$3:$B$13,2,FALSE)</f>
        <v>0</v>
      </c>
      <c r="G128" s="72">
        <f>VLOOKUP('Physical Effects - Rationale'!K129,'Physical Effects - Numerical'!$A$3:$B$13,2,FALSE)</f>
        <v>2</v>
      </c>
      <c r="H128" s="72">
        <f>VLOOKUP('Physical Effects - Rationale'!M129,'Physical Effects - Numerical'!$A$3:$B$13,2,FALSE)</f>
        <v>0</v>
      </c>
      <c r="I128" s="72">
        <f>VLOOKUP('Physical Effects - Rationale'!O129,'Physical Effects - Numerical'!$A$3:$B$13,2,FALSE)</f>
        <v>3</v>
      </c>
      <c r="J128" s="72">
        <f>VLOOKUP('Physical Effects - Rationale'!Q129,'Physical Effects - Numerical'!$A$3:$B$13,2,FALSE)</f>
        <v>0</v>
      </c>
      <c r="K128" s="72">
        <f>VLOOKUP('Physical Effects - Rationale'!S129,'Physical Effects - Numerical'!$A$3:$B$13,2,FALSE)</f>
        <v>1</v>
      </c>
      <c r="L128" s="72">
        <f>VLOOKUP('Physical Effects - Rationale'!U129,'Physical Effects - Numerical'!$A$3:$B$13,2,FALSE)</f>
        <v>0</v>
      </c>
      <c r="M128" s="72">
        <f>VLOOKUP('Physical Effects - Rationale'!W129,'Physical Effects - Numerical'!$A$3:$B$13,2,FALSE)</f>
        <v>0</v>
      </c>
      <c r="N128" s="72">
        <f>VLOOKUP('Physical Effects - Rationale'!Y129,'Physical Effects - Numerical'!$A$3:$B$13,2,FALSE)</f>
        <v>0</v>
      </c>
      <c r="O128" s="72">
        <f>VLOOKUP('Physical Effects - Rationale'!AA129,'Physical Effects - Numerical'!$A$3:$B$13,2,FALSE)</f>
        <v>0</v>
      </c>
      <c r="P128" s="72">
        <f>VLOOKUP('Physical Effects - Rationale'!AC129,'Physical Effects - Numerical'!$A$3:$B$13,2,FALSE)</f>
        <v>4</v>
      </c>
      <c r="Q128" s="72">
        <f>VLOOKUP('Physical Effects - Rationale'!AE129,'Physical Effects - Numerical'!$A$3:$B$13,2,FALSE)</f>
        <v>-1</v>
      </c>
      <c r="R128" s="72">
        <f>VLOOKUP('Physical Effects - Rationale'!AG129,'Physical Effects - Numerical'!$A$3:$B$13,2,FALSE)</f>
        <v>-1</v>
      </c>
      <c r="S128" s="72">
        <f>VLOOKUP('Physical Effects - Rationale'!AI129,'Physical Effects - Numerical'!$A$3:$B$13,2,FALSE)</f>
        <v>0</v>
      </c>
      <c r="T128" s="72">
        <f>VLOOKUP('Physical Effects - Rationale'!AK129,'Physical Effects - Numerical'!$A$3:$B$13,2,FALSE)</f>
        <v>0</v>
      </c>
      <c r="U128" s="72">
        <f>VLOOKUP('Physical Effects - Rationale'!AM129,'Physical Effects - Numerical'!$A$3:$B$13,2,FALSE)</f>
        <v>-1</v>
      </c>
      <c r="V128" s="72">
        <f>VLOOKUP('Physical Effects - Rationale'!AO129,'Physical Effects - Numerical'!$A$3:$B$13,2,FALSE)</f>
        <v>2</v>
      </c>
      <c r="W128" s="72">
        <f>VLOOKUP('Physical Effects - Rationale'!AQ129,'Physical Effects - Numerical'!$A$3:$B$13,2,FALSE)</f>
        <v>0</v>
      </c>
      <c r="X128" s="72">
        <f>VLOOKUP('Physical Effects - Rationale'!AS129,'Physical Effects - Numerical'!$A$3:$B$13,2,FALSE)</f>
        <v>2</v>
      </c>
      <c r="Y128" s="72">
        <f>VLOOKUP('Physical Effects - Rationale'!AU129,'Physical Effects - Numerical'!$A$3:$B$13,2,FALSE)</f>
        <v>0</v>
      </c>
      <c r="Z128" s="72">
        <f>VLOOKUP('Physical Effects - Rationale'!AW129,'Physical Effects - Numerical'!$A$3:$B$13,2,FALSE)</f>
        <v>0</v>
      </c>
      <c r="AA128" s="72">
        <f>VLOOKUP('Physical Effects - Rationale'!AY129,'Physical Effects - Numerical'!$A$3:$B$13,2,FALSE)</f>
        <v>0</v>
      </c>
      <c r="AB128" s="72">
        <f>VLOOKUP('Physical Effects - Rationale'!BA129,'Physical Effects - Numerical'!$A$3:$B$13,2,FALSE)</f>
        <v>4</v>
      </c>
      <c r="AC128" s="72">
        <f>VLOOKUP('Physical Effects - Rationale'!BC129,'Physical Effects - Numerical'!$A$3:$B$13,2,FALSE)</f>
        <v>0</v>
      </c>
      <c r="AD128" s="72">
        <f>VLOOKUP('Physical Effects - Rationale'!BE129,'Physical Effects - Numerical'!$A$3:$B$13,2,FALSE)</f>
        <v>0</v>
      </c>
      <c r="AE128" s="72">
        <f>VLOOKUP('Physical Effects - Rationale'!BG129,'Physical Effects - Numerical'!$A$3:$B$13,2,FALSE)</f>
        <v>2</v>
      </c>
      <c r="AF128" s="72">
        <f>VLOOKUP('Physical Effects - Rationale'!BI129,'Physical Effects - Numerical'!$A$3:$B$13,2,FALSE)</f>
        <v>0</v>
      </c>
      <c r="AG128" s="72">
        <f>VLOOKUP('Physical Effects - Rationale'!BK129,'Physical Effects - Numerical'!$A$3:$B$13,2,FALSE)</f>
        <v>0</v>
      </c>
      <c r="AH128" s="72">
        <f>VLOOKUP('Physical Effects - Rationale'!BM129,'Physical Effects - Numerical'!$A$3:$B$13,2,FALSE)</f>
        <v>0</v>
      </c>
      <c r="AI128" s="72">
        <f>VLOOKUP('Physical Effects - Rationale'!BO129,'Physical Effects - Numerical'!$A$3:$B$13,2,FALSE)</f>
        <v>0</v>
      </c>
      <c r="AJ128" s="72">
        <f>VLOOKUP('Physical Effects - Rationale'!BQ129,'Physical Effects - Numerical'!$A$3:$B$13,2,FALSE)</f>
        <v>0</v>
      </c>
      <c r="AK128" s="72">
        <f>VLOOKUP('Physical Effects - Rationale'!BS129,'Physical Effects - Numerical'!$A$3:$B$13,2,FALSE)</f>
        <v>0</v>
      </c>
      <c r="AL128" s="72">
        <f>VLOOKUP('Physical Effects - Rationale'!BU129,'Physical Effects - Numerical'!$A$3:$B$13,2,FALSE)</f>
        <v>0</v>
      </c>
      <c r="AM128" s="72">
        <f>VLOOKUP('Physical Effects - Rationale'!BW129,'Physical Effects - Numerical'!$A$3:$B$13,2,FALSE)</f>
        <v>0</v>
      </c>
      <c r="AN128" s="72">
        <f>VLOOKUP('Physical Effects - Rationale'!BY129,'Physical Effects - Numerical'!$A$3:$B$13,2,FALSE)</f>
        <v>0</v>
      </c>
      <c r="AO128" s="72">
        <f>VLOOKUP('Physical Effects - Rationale'!CA129,'Physical Effects - Numerical'!$A$3:$B$13,2,FALSE)</f>
        <v>0</v>
      </c>
      <c r="AP128" s="72">
        <f>VLOOKUP('Physical Effects - Rationale'!CC129,'Physical Effects - Numerical'!$A$3:$B$13,2,FALSE)</f>
        <v>0</v>
      </c>
      <c r="AQ128" s="72">
        <f>VLOOKUP('Physical Effects - Rationale'!CE129,'Physical Effects - Numerical'!$A$3:$B$13,2,FALSE)</f>
        <v>0</v>
      </c>
      <c r="AR128" s="72">
        <f>VLOOKUP('Physical Effects - Rationale'!CG129,'Physical Effects - Numerical'!$A$3:$B$13,2,FALSE)</f>
        <v>0</v>
      </c>
      <c r="AS128" s="72">
        <f>VLOOKUP('Physical Effects - Rationale'!CI129,'Physical Effects - Numerical'!$A$3:$B$13,2,FALSE)</f>
        <v>0</v>
      </c>
      <c r="AT128" s="72">
        <f>VLOOKUP('Physical Effects - Rationale'!CK129,'Physical Effects - Numerical'!$A$3:$B$13,2,FALSE)</f>
        <v>0</v>
      </c>
      <c r="AU128" s="72">
        <f>VLOOKUP('Physical Effects - Rationale'!CM129,'Physical Effects - Numerical'!$A$3:$B$13,2,FALSE)</f>
        <v>0</v>
      </c>
      <c r="AV128" s="72">
        <f>VLOOKUP('Physical Effects - Rationale'!CO129,'Physical Effects - Numerical'!$A$3:$B$13,2,FALSE)</f>
        <v>0</v>
      </c>
      <c r="AW128" s="72">
        <f>VLOOKUP('Physical Effects - Rationale'!CQ129,'Physical Effects - Numerical'!$A$3:$B$13,2,FALSE)</f>
        <v>0</v>
      </c>
      <c r="AX128" s="72">
        <f>VLOOKUP('Physical Effects - Rationale'!CS129,'Physical Effects - Numerical'!$A$3:$B$13,2,FALSE)</f>
        <v>0</v>
      </c>
      <c r="AY128" s="84">
        <f>VLOOKUP('Physical Effects - Rationale'!CU129,'Physical Effects - Numerical'!$A$3:$B$13,2,FALSE)</f>
        <v>0</v>
      </c>
    </row>
    <row r="129" spans="3:51">
      <c r="C129" s="83" t="s">
        <v>2077</v>
      </c>
      <c r="D129" s="75">
        <v>578</v>
      </c>
      <c r="E129" s="73">
        <f>VLOOKUP('Physical Effects - Rationale'!G130,'Physical Effects - Numerical'!$A$3:$B$13,2,FALSE)</f>
        <v>0</v>
      </c>
      <c r="F129" s="72">
        <f>VLOOKUP('Physical Effects - Rationale'!I130,'Physical Effects - Numerical'!$A$3:$B$13,2,FALSE)</f>
        <v>0</v>
      </c>
      <c r="G129" s="72">
        <f>VLOOKUP('Physical Effects - Rationale'!K130,'Physical Effects - Numerical'!$A$3:$B$13,2,FALSE)</f>
        <v>0</v>
      </c>
      <c r="H129" s="72">
        <f>VLOOKUP('Physical Effects - Rationale'!M130,'Physical Effects - Numerical'!$A$3:$B$13,2,FALSE)</f>
        <v>0</v>
      </c>
      <c r="I129" s="72">
        <f>VLOOKUP('Physical Effects - Rationale'!O130,'Physical Effects - Numerical'!$A$3:$B$13,2,FALSE)</f>
        <v>5</v>
      </c>
      <c r="J129" s="72">
        <f>VLOOKUP('Physical Effects - Rationale'!Q130,'Physical Effects - Numerical'!$A$3:$B$13,2,FALSE)</f>
        <v>0</v>
      </c>
      <c r="K129" s="72">
        <f>VLOOKUP('Physical Effects - Rationale'!S130,'Physical Effects - Numerical'!$A$3:$B$13,2,FALSE)</f>
        <v>0</v>
      </c>
      <c r="L129" s="72">
        <f>VLOOKUP('Physical Effects - Rationale'!U130,'Physical Effects - Numerical'!$A$3:$B$13,2,FALSE)</f>
        <v>0</v>
      </c>
      <c r="M129" s="72">
        <f>VLOOKUP('Physical Effects - Rationale'!W130,'Physical Effects - Numerical'!$A$3:$B$13,2,FALSE)</f>
        <v>0</v>
      </c>
      <c r="N129" s="72">
        <f>VLOOKUP('Physical Effects - Rationale'!Y130,'Physical Effects - Numerical'!$A$3:$B$13,2,FALSE)</f>
        <v>0</v>
      </c>
      <c r="O129" s="72">
        <f>VLOOKUP('Physical Effects - Rationale'!AA130,'Physical Effects - Numerical'!$A$3:$B$13,2,FALSE)</f>
        <v>0</v>
      </c>
      <c r="P129" s="72">
        <f>VLOOKUP('Physical Effects - Rationale'!AC130,'Physical Effects - Numerical'!$A$3:$B$13,2,FALSE)</f>
        <v>0</v>
      </c>
      <c r="Q129" s="72">
        <f>VLOOKUP('Physical Effects - Rationale'!AE130,'Physical Effects - Numerical'!$A$3:$B$13,2,FALSE)</f>
        <v>0</v>
      </c>
      <c r="R129" s="72">
        <f>VLOOKUP('Physical Effects - Rationale'!AG130,'Physical Effects - Numerical'!$A$3:$B$13,2,FALSE)</f>
        <v>0</v>
      </c>
      <c r="S129" s="72">
        <f>VLOOKUP('Physical Effects - Rationale'!AI130,'Physical Effects - Numerical'!$A$3:$B$13,2,FALSE)</f>
        <v>0</v>
      </c>
      <c r="T129" s="72">
        <f>VLOOKUP('Physical Effects - Rationale'!AK130,'Physical Effects - Numerical'!$A$3:$B$13,2,FALSE)</f>
        <v>0</v>
      </c>
      <c r="U129" s="72">
        <f>VLOOKUP('Physical Effects - Rationale'!AM130,'Physical Effects - Numerical'!$A$3:$B$13,2,FALSE)</f>
        <v>0</v>
      </c>
      <c r="V129" s="72">
        <f>VLOOKUP('Physical Effects - Rationale'!AO130,'Physical Effects - Numerical'!$A$3:$B$13,2,FALSE)</f>
        <v>0</v>
      </c>
      <c r="W129" s="72">
        <f>VLOOKUP('Physical Effects - Rationale'!AQ130,'Physical Effects - Numerical'!$A$3:$B$13,2,FALSE)</f>
        <v>0</v>
      </c>
      <c r="X129" s="72">
        <f>VLOOKUP('Physical Effects - Rationale'!AS130,'Physical Effects - Numerical'!$A$3:$B$13,2,FALSE)</f>
        <v>1</v>
      </c>
      <c r="Y129" s="72">
        <f>VLOOKUP('Physical Effects - Rationale'!AU130,'Physical Effects - Numerical'!$A$3:$B$13,2,FALSE)</f>
        <v>0</v>
      </c>
      <c r="Z129" s="72">
        <f>VLOOKUP('Physical Effects - Rationale'!AW130,'Physical Effects - Numerical'!$A$3:$B$13,2,FALSE)</f>
        <v>-3</v>
      </c>
      <c r="AA129" s="72">
        <f>VLOOKUP('Physical Effects - Rationale'!AY130,'Physical Effects - Numerical'!$A$3:$B$13,2,FALSE)</f>
        <v>2</v>
      </c>
      <c r="AB129" s="72">
        <f>VLOOKUP('Physical Effects - Rationale'!BA130,'Physical Effects - Numerical'!$A$3:$B$13,2,FALSE)</f>
        <v>2</v>
      </c>
      <c r="AC129" s="72">
        <f>VLOOKUP('Physical Effects - Rationale'!BC130,'Physical Effects - Numerical'!$A$3:$B$13,2,FALSE)</f>
        <v>0</v>
      </c>
      <c r="AD129" s="72">
        <f>VLOOKUP('Physical Effects - Rationale'!BE130,'Physical Effects - Numerical'!$A$3:$B$13,2,FALSE)</f>
        <v>0</v>
      </c>
      <c r="AE129" s="72">
        <f>VLOOKUP('Physical Effects - Rationale'!BG130,'Physical Effects - Numerical'!$A$3:$B$13,2,FALSE)</f>
        <v>0</v>
      </c>
      <c r="AF129" s="72">
        <f>VLOOKUP('Physical Effects - Rationale'!BI130,'Physical Effects - Numerical'!$A$3:$B$13,2,FALSE)</f>
        <v>0</v>
      </c>
      <c r="AG129" s="72">
        <f>VLOOKUP('Physical Effects - Rationale'!BK130,'Physical Effects - Numerical'!$A$3:$B$13,2,FALSE)</f>
        <v>0</v>
      </c>
      <c r="AH129" s="72">
        <f>VLOOKUP('Physical Effects - Rationale'!BM130,'Physical Effects - Numerical'!$A$3:$B$13,2,FALSE)</f>
        <v>0</v>
      </c>
      <c r="AI129" s="72">
        <f>VLOOKUP('Physical Effects - Rationale'!BO130,'Physical Effects - Numerical'!$A$3:$B$13,2,FALSE)</f>
        <v>0</v>
      </c>
      <c r="AJ129" s="72">
        <f>VLOOKUP('Physical Effects - Rationale'!BQ130,'Physical Effects - Numerical'!$A$3:$B$13,2,FALSE)</f>
        <v>0</v>
      </c>
      <c r="AK129" s="72">
        <f>VLOOKUP('Physical Effects - Rationale'!BS130,'Physical Effects - Numerical'!$A$3:$B$13,2,FALSE)</f>
        <v>0</v>
      </c>
      <c r="AL129" s="72">
        <f>VLOOKUP('Physical Effects - Rationale'!BU130,'Physical Effects - Numerical'!$A$3:$B$13,2,FALSE)</f>
        <v>0</v>
      </c>
      <c r="AM129" s="72">
        <f>VLOOKUP('Physical Effects - Rationale'!BW130,'Physical Effects - Numerical'!$A$3:$B$13,2,FALSE)</f>
        <v>0</v>
      </c>
      <c r="AN129" s="72">
        <f>VLOOKUP('Physical Effects - Rationale'!BY130,'Physical Effects - Numerical'!$A$3:$B$13,2,FALSE)</f>
        <v>0</v>
      </c>
      <c r="AO129" s="72">
        <f>VLOOKUP('Physical Effects - Rationale'!CA130,'Physical Effects - Numerical'!$A$3:$B$13,2,FALSE)</f>
        <v>0</v>
      </c>
      <c r="AP129" s="72">
        <f>VLOOKUP('Physical Effects - Rationale'!CC130,'Physical Effects - Numerical'!$A$3:$B$13,2,FALSE)</f>
        <v>0</v>
      </c>
      <c r="AQ129" s="72">
        <f>VLOOKUP('Physical Effects - Rationale'!CE130,'Physical Effects - Numerical'!$A$3:$B$13,2,FALSE)</f>
        <v>0</v>
      </c>
      <c r="AR129" s="72">
        <f>VLOOKUP('Physical Effects - Rationale'!CG130,'Physical Effects - Numerical'!$A$3:$B$13,2,FALSE)</f>
        <v>0</v>
      </c>
      <c r="AS129" s="72">
        <f>VLOOKUP('Physical Effects - Rationale'!CI130,'Physical Effects - Numerical'!$A$3:$B$13,2,FALSE)</f>
        <v>2</v>
      </c>
      <c r="AT129" s="72">
        <f>VLOOKUP('Physical Effects - Rationale'!CK130,'Physical Effects - Numerical'!$A$3:$B$13,2,FALSE)</f>
        <v>0</v>
      </c>
      <c r="AU129" s="72">
        <f>VLOOKUP('Physical Effects - Rationale'!CM130,'Physical Effects - Numerical'!$A$3:$B$13,2,FALSE)</f>
        <v>2</v>
      </c>
      <c r="AV129" s="72">
        <f>VLOOKUP('Physical Effects - Rationale'!CO130,'Physical Effects - Numerical'!$A$3:$B$13,2,FALSE)</f>
        <v>0</v>
      </c>
      <c r="AW129" s="72">
        <f>VLOOKUP('Physical Effects - Rationale'!CQ130,'Physical Effects - Numerical'!$A$3:$B$13,2,FALSE)</f>
        <v>3</v>
      </c>
      <c r="AX129" s="72">
        <f>VLOOKUP('Physical Effects - Rationale'!CS130,'Physical Effects - Numerical'!$A$3:$B$13,2,FALSE)</f>
        <v>0</v>
      </c>
      <c r="AY129" s="84">
        <f>VLOOKUP('Physical Effects - Rationale'!CU130,'Physical Effects - Numerical'!$A$3:$B$13,2,FALSE)</f>
        <v>0</v>
      </c>
    </row>
    <row r="130" spans="3:51" ht="26">
      <c r="C130" s="83" t="s">
        <v>2085</v>
      </c>
      <c r="D130" s="75">
        <v>395</v>
      </c>
      <c r="E130" s="73">
        <f>VLOOKUP('Physical Effects - Rationale'!G131,'Physical Effects - Numerical'!$A$3:$B$13,2,FALSE)</f>
        <v>0</v>
      </c>
      <c r="F130" s="72">
        <f>VLOOKUP('Physical Effects - Rationale'!I131,'Physical Effects - Numerical'!$A$3:$B$13,2,FALSE)</f>
        <v>0</v>
      </c>
      <c r="G130" s="72">
        <f>VLOOKUP('Physical Effects - Rationale'!K131,'Physical Effects - Numerical'!$A$3:$B$13,2,FALSE)</f>
        <v>0</v>
      </c>
      <c r="H130" s="72">
        <f>VLOOKUP('Physical Effects - Rationale'!M131,'Physical Effects - Numerical'!$A$3:$B$13,2,FALSE)</f>
        <v>0</v>
      </c>
      <c r="I130" s="72">
        <f>VLOOKUP('Physical Effects - Rationale'!O131,'Physical Effects - Numerical'!$A$3:$B$13,2,FALSE)</f>
        <v>5</v>
      </c>
      <c r="J130" s="72">
        <f>VLOOKUP('Physical Effects - Rationale'!Q131,'Physical Effects - Numerical'!$A$3:$B$13,2,FALSE)</f>
        <v>0</v>
      </c>
      <c r="K130" s="72">
        <f>VLOOKUP('Physical Effects - Rationale'!S131,'Physical Effects - Numerical'!$A$3:$B$13,2,FALSE)</f>
        <v>0</v>
      </c>
      <c r="L130" s="72">
        <f>VLOOKUP('Physical Effects - Rationale'!U131,'Physical Effects - Numerical'!$A$3:$B$13,2,FALSE)</f>
        <v>0</v>
      </c>
      <c r="M130" s="72">
        <f>VLOOKUP('Physical Effects - Rationale'!W131,'Physical Effects - Numerical'!$A$3:$B$13,2,FALSE)</f>
        <v>0</v>
      </c>
      <c r="N130" s="72">
        <f>VLOOKUP('Physical Effects - Rationale'!Y131,'Physical Effects - Numerical'!$A$3:$B$13,2,FALSE)</f>
        <v>0</v>
      </c>
      <c r="O130" s="72">
        <f>VLOOKUP('Physical Effects - Rationale'!AA131,'Physical Effects - Numerical'!$A$3:$B$13,2,FALSE)</f>
        <v>0</v>
      </c>
      <c r="P130" s="72">
        <f>VLOOKUP('Physical Effects - Rationale'!AC131,'Physical Effects - Numerical'!$A$3:$B$13,2,FALSE)</f>
        <v>0</v>
      </c>
      <c r="Q130" s="72">
        <f>VLOOKUP('Physical Effects - Rationale'!AE131,'Physical Effects - Numerical'!$A$3:$B$13,2,FALSE)</f>
        <v>0</v>
      </c>
      <c r="R130" s="72">
        <f>VLOOKUP('Physical Effects - Rationale'!AG131,'Physical Effects - Numerical'!$A$3:$B$13,2,FALSE)</f>
        <v>0</v>
      </c>
      <c r="S130" s="72">
        <f>VLOOKUP('Physical Effects - Rationale'!AI131,'Physical Effects - Numerical'!$A$3:$B$13,2,FALSE)</f>
        <v>0</v>
      </c>
      <c r="T130" s="72">
        <f>VLOOKUP('Physical Effects - Rationale'!AK131,'Physical Effects - Numerical'!$A$3:$B$13,2,FALSE)</f>
        <v>0</v>
      </c>
      <c r="U130" s="72">
        <f>VLOOKUP('Physical Effects - Rationale'!AM131,'Physical Effects - Numerical'!$A$3:$B$13,2,FALSE)</f>
        <v>0</v>
      </c>
      <c r="V130" s="72">
        <f>VLOOKUP('Physical Effects - Rationale'!AO131,'Physical Effects - Numerical'!$A$3:$B$13,2,FALSE)</f>
        <v>0</v>
      </c>
      <c r="W130" s="72">
        <f>VLOOKUP('Physical Effects - Rationale'!AQ131,'Physical Effects - Numerical'!$A$3:$B$13,2,FALSE)</f>
        <v>0</v>
      </c>
      <c r="X130" s="72">
        <f>VLOOKUP('Physical Effects - Rationale'!AS131,'Physical Effects - Numerical'!$A$3:$B$13,2,FALSE)</f>
        <v>2</v>
      </c>
      <c r="Y130" s="72">
        <f>VLOOKUP('Physical Effects - Rationale'!AU131,'Physical Effects - Numerical'!$A$3:$B$13,2,FALSE)</f>
        <v>0</v>
      </c>
      <c r="Z130" s="72">
        <f>VLOOKUP('Physical Effects - Rationale'!AW131,'Physical Effects - Numerical'!$A$3:$B$13,2,FALSE)</f>
        <v>0</v>
      </c>
      <c r="AA130" s="72">
        <f>VLOOKUP('Physical Effects - Rationale'!AY131,'Physical Effects - Numerical'!$A$3:$B$13,2,FALSE)</f>
        <v>0</v>
      </c>
      <c r="AB130" s="72">
        <f>VLOOKUP('Physical Effects - Rationale'!BA131,'Physical Effects - Numerical'!$A$3:$B$13,2,FALSE)</f>
        <v>2</v>
      </c>
      <c r="AC130" s="72">
        <f>VLOOKUP('Physical Effects - Rationale'!BC131,'Physical Effects - Numerical'!$A$3:$B$13,2,FALSE)</f>
        <v>0</v>
      </c>
      <c r="AD130" s="72">
        <f>VLOOKUP('Physical Effects - Rationale'!BE131,'Physical Effects - Numerical'!$A$3:$B$13,2,FALSE)</f>
        <v>0</v>
      </c>
      <c r="AE130" s="72">
        <f>VLOOKUP('Physical Effects - Rationale'!BG131,'Physical Effects - Numerical'!$A$3:$B$13,2,FALSE)</f>
        <v>0</v>
      </c>
      <c r="AF130" s="72">
        <f>VLOOKUP('Physical Effects - Rationale'!BI131,'Physical Effects - Numerical'!$A$3:$B$13,2,FALSE)</f>
        <v>0</v>
      </c>
      <c r="AG130" s="72">
        <f>VLOOKUP('Physical Effects - Rationale'!BK131,'Physical Effects - Numerical'!$A$3:$B$13,2,FALSE)</f>
        <v>0</v>
      </c>
      <c r="AH130" s="72">
        <f>VLOOKUP('Physical Effects - Rationale'!BM131,'Physical Effects - Numerical'!$A$3:$B$13,2,FALSE)</f>
        <v>0</v>
      </c>
      <c r="AI130" s="72">
        <f>VLOOKUP('Physical Effects - Rationale'!BO131,'Physical Effects - Numerical'!$A$3:$B$13,2,FALSE)</f>
        <v>4</v>
      </c>
      <c r="AJ130" s="72">
        <f>VLOOKUP('Physical Effects - Rationale'!BQ131,'Physical Effects - Numerical'!$A$3:$B$13,2,FALSE)</f>
        <v>0</v>
      </c>
      <c r="AK130" s="72">
        <f>VLOOKUP('Physical Effects - Rationale'!BS131,'Physical Effects - Numerical'!$A$3:$B$13,2,FALSE)</f>
        <v>1</v>
      </c>
      <c r="AL130" s="72">
        <f>VLOOKUP('Physical Effects - Rationale'!BU131,'Physical Effects - Numerical'!$A$3:$B$13,2,FALSE)</f>
        <v>0</v>
      </c>
      <c r="AM130" s="72">
        <f>VLOOKUP('Physical Effects - Rationale'!BW131,'Physical Effects - Numerical'!$A$3:$B$13,2,FALSE)</f>
        <v>0</v>
      </c>
      <c r="AN130" s="72">
        <f>VLOOKUP('Physical Effects - Rationale'!BY131,'Physical Effects - Numerical'!$A$3:$B$13,2,FALSE)</f>
        <v>0</v>
      </c>
      <c r="AO130" s="72">
        <f>VLOOKUP('Physical Effects - Rationale'!CA131,'Physical Effects - Numerical'!$A$3:$B$13,2,FALSE)</f>
        <v>4</v>
      </c>
      <c r="AP130" s="72">
        <f>VLOOKUP('Physical Effects - Rationale'!CC131,'Physical Effects - Numerical'!$A$3:$B$13,2,FALSE)</f>
        <v>4</v>
      </c>
      <c r="AQ130" s="72">
        <f>VLOOKUP('Physical Effects - Rationale'!CE131,'Physical Effects - Numerical'!$A$3:$B$13,2,FALSE)</f>
        <v>4</v>
      </c>
      <c r="AR130" s="72">
        <f>VLOOKUP('Physical Effects - Rationale'!CG131,'Physical Effects - Numerical'!$A$3:$B$13,2,FALSE)</f>
        <v>0</v>
      </c>
      <c r="AS130" s="72">
        <f>VLOOKUP('Physical Effects - Rationale'!CI131,'Physical Effects - Numerical'!$A$3:$B$13,2,FALSE)</f>
        <v>0</v>
      </c>
      <c r="AT130" s="72">
        <f>VLOOKUP('Physical Effects - Rationale'!CK131,'Physical Effects - Numerical'!$A$3:$B$13,2,FALSE)</f>
        <v>0</v>
      </c>
      <c r="AU130" s="72">
        <f>VLOOKUP('Physical Effects - Rationale'!CM131,'Physical Effects - Numerical'!$A$3:$B$13,2,FALSE)</f>
        <v>0</v>
      </c>
      <c r="AV130" s="72">
        <f>VLOOKUP('Physical Effects - Rationale'!CO131,'Physical Effects - Numerical'!$A$3:$B$13,2,FALSE)</f>
        <v>3</v>
      </c>
      <c r="AW130" s="72">
        <f>VLOOKUP('Physical Effects - Rationale'!CQ131,'Physical Effects - Numerical'!$A$3:$B$13,2,FALSE)</f>
        <v>5</v>
      </c>
      <c r="AX130" s="72">
        <f>VLOOKUP('Physical Effects - Rationale'!CS131,'Physical Effects - Numerical'!$A$3:$B$13,2,FALSE)</f>
        <v>0</v>
      </c>
      <c r="AY130" s="84">
        <f>VLOOKUP('Physical Effects - Rationale'!CU131,'Physical Effects - Numerical'!$A$3:$B$13,2,FALSE)</f>
        <v>0</v>
      </c>
    </row>
    <row r="131" spans="3:51">
      <c r="C131" s="83" t="s">
        <v>2096</v>
      </c>
      <c r="D131" s="75">
        <v>580</v>
      </c>
      <c r="E131" s="73">
        <f>VLOOKUP('Physical Effects - Rationale'!G132,'Physical Effects - Numerical'!$A$3:$B$13,2,FALSE)</f>
        <v>0</v>
      </c>
      <c r="F131" s="72">
        <f>VLOOKUP('Physical Effects - Rationale'!I132,'Physical Effects - Numerical'!$A$3:$B$13,2,FALSE)</f>
        <v>0</v>
      </c>
      <c r="G131" s="72">
        <f>VLOOKUP('Physical Effects - Rationale'!K132,'Physical Effects - Numerical'!$A$3:$B$13,2,FALSE)</f>
        <v>0</v>
      </c>
      <c r="H131" s="72">
        <f>VLOOKUP('Physical Effects - Rationale'!M132,'Physical Effects - Numerical'!$A$3:$B$13,2,FALSE)</f>
        <v>0</v>
      </c>
      <c r="I131" s="72">
        <f>VLOOKUP('Physical Effects - Rationale'!O132,'Physical Effects - Numerical'!$A$3:$B$13,2,FALSE)</f>
        <v>5</v>
      </c>
      <c r="J131" s="72">
        <f>VLOOKUP('Physical Effects - Rationale'!Q132,'Physical Effects - Numerical'!$A$3:$B$13,2,FALSE)</f>
        <v>0</v>
      </c>
      <c r="K131" s="72">
        <f>VLOOKUP('Physical Effects - Rationale'!S132,'Physical Effects - Numerical'!$A$3:$B$13,2,FALSE)</f>
        <v>0</v>
      </c>
      <c r="L131" s="72">
        <f>VLOOKUP('Physical Effects - Rationale'!U132,'Physical Effects - Numerical'!$A$3:$B$13,2,FALSE)</f>
        <v>0</v>
      </c>
      <c r="M131" s="72">
        <f>VLOOKUP('Physical Effects - Rationale'!W132,'Physical Effects - Numerical'!$A$3:$B$13,2,FALSE)</f>
        <v>0</v>
      </c>
      <c r="N131" s="72">
        <f>VLOOKUP('Physical Effects - Rationale'!Y132,'Physical Effects - Numerical'!$A$3:$B$13,2,FALSE)</f>
        <v>0</v>
      </c>
      <c r="O131" s="72">
        <f>VLOOKUP('Physical Effects - Rationale'!AA132,'Physical Effects - Numerical'!$A$3:$B$13,2,FALSE)</f>
        <v>2</v>
      </c>
      <c r="P131" s="72">
        <f>VLOOKUP('Physical Effects - Rationale'!AC132,'Physical Effects - Numerical'!$A$3:$B$13,2,FALSE)</f>
        <v>3</v>
      </c>
      <c r="Q131" s="72">
        <f>VLOOKUP('Physical Effects - Rationale'!AE132,'Physical Effects - Numerical'!$A$3:$B$13,2,FALSE)</f>
        <v>0</v>
      </c>
      <c r="R131" s="72">
        <f>VLOOKUP('Physical Effects - Rationale'!AG132,'Physical Effects - Numerical'!$A$3:$B$13,2,FALSE)</f>
        <v>0</v>
      </c>
      <c r="S131" s="72">
        <f>VLOOKUP('Physical Effects - Rationale'!AI132,'Physical Effects - Numerical'!$A$3:$B$13,2,FALSE)</f>
        <v>0</v>
      </c>
      <c r="T131" s="72">
        <f>VLOOKUP('Physical Effects - Rationale'!AK132,'Physical Effects - Numerical'!$A$3:$B$13,2,FALSE)</f>
        <v>0</v>
      </c>
      <c r="U131" s="72">
        <f>VLOOKUP('Physical Effects - Rationale'!AM132,'Physical Effects - Numerical'!$A$3:$B$13,2,FALSE)</f>
        <v>0</v>
      </c>
      <c r="V131" s="72">
        <f>VLOOKUP('Physical Effects - Rationale'!AO132,'Physical Effects - Numerical'!$A$3:$B$13,2,FALSE)</f>
        <v>0</v>
      </c>
      <c r="W131" s="72">
        <f>VLOOKUP('Physical Effects - Rationale'!AQ132,'Physical Effects - Numerical'!$A$3:$B$13,2,FALSE)</f>
        <v>0</v>
      </c>
      <c r="X131" s="72">
        <f>VLOOKUP('Physical Effects - Rationale'!AS132,'Physical Effects - Numerical'!$A$3:$B$13,2,FALSE)</f>
        <v>1</v>
      </c>
      <c r="Y131" s="72">
        <f>VLOOKUP('Physical Effects - Rationale'!AU132,'Physical Effects - Numerical'!$A$3:$B$13,2,FALSE)</f>
        <v>0</v>
      </c>
      <c r="Z131" s="72">
        <f>VLOOKUP('Physical Effects - Rationale'!AW132,'Physical Effects - Numerical'!$A$3:$B$13,2,FALSE)</f>
        <v>1</v>
      </c>
      <c r="AA131" s="72">
        <f>VLOOKUP('Physical Effects - Rationale'!AY132,'Physical Effects - Numerical'!$A$3:$B$13,2,FALSE)</f>
        <v>0</v>
      </c>
      <c r="AB131" s="72">
        <f>VLOOKUP('Physical Effects - Rationale'!BA132,'Physical Effects - Numerical'!$A$3:$B$13,2,FALSE)</f>
        <v>2</v>
      </c>
      <c r="AC131" s="72">
        <f>VLOOKUP('Physical Effects - Rationale'!BC132,'Physical Effects - Numerical'!$A$3:$B$13,2,FALSE)</f>
        <v>0</v>
      </c>
      <c r="AD131" s="72">
        <f>VLOOKUP('Physical Effects - Rationale'!BE132,'Physical Effects - Numerical'!$A$3:$B$13,2,FALSE)</f>
        <v>0</v>
      </c>
      <c r="AE131" s="72">
        <f>VLOOKUP('Physical Effects - Rationale'!BG132,'Physical Effects - Numerical'!$A$3:$B$13,2,FALSE)</f>
        <v>0</v>
      </c>
      <c r="AF131" s="72">
        <f>VLOOKUP('Physical Effects - Rationale'!BI132,'Physical Effects - Numerical'!$A$3:$B$13,2,FALSE)</f>
        <v>0</v>
      </c>
      <c r="AG131" s="72">
        <f>VLOOKUP('Physical Effects - Rationale'!BK132,'Physical Effects - Numerical'!$A$3:$B$13,2,FALSE)</f>
        <v>0</v>
      </c>
      <c r="AH131" s="72">
        <f>VLOOKUP('Physical Effects - Rationale'!BM132,'Physical Effects - Numerical'!$A$3:$B$13,2,FALSE)</f>
        <v>0</v>
      </c>
      <c r="AI131" s="72">
        <f>VLOOKUP('Physical Effects - Rationale'!BO132,'Physical Effects - Numerical'!$A$3:$B$13,2,FALSE)</f>
        <v>1</v>
      </c>
      <c r="AJ131" s="72">
        <f>VLOOKUP('Physical Effects - Rationale'!BQ132,'Physical Effects - Numerical'!$A$3:$B$13,2,FALSE)</f>
        <v>0</v>
      </c>
      <c r="AK131" s="72">
        <f>VLOOKUP('Physical Effects - Rationale'!BS132,'Physical Effects - Numerical'!$A$3:$B$13,2,FALSE)</f>
        <v>1</v>
      </c>
      <c r="AL131" s="72">
        <f>VLOOKUP('Physical Effects - Rationale'!BU132,'Physical Effects - Numerical'!$A$3:$B$13,2,FALSE)</f>
        <v>0</v>
      </c>
      <c r="AM131" s="72">
        <f>VLOOKUP('Physical Effects - Rationale'!BW132,'Physical Effects - Numerical'!$A$3:$B$13,2,FALSE)</f>
        <v>0</v>
      </c>
      <c r="AN131" s="72">
        <f>VLOOKUP('Physical Effects - Rationale'!BY132,'Physical Effects - Numerical'!$A$3:$B$13,2,FALSE)</f>
        <v>0</v>
      </c>
      <c r="AO131" s="72">
        <f>VLOOKUP('Physical Effects - Rationale'!CA132,'Physical Effects - Numerical'!$A$3:$B$13,2,FALSE)</f>
        <v>4</v>
      </c>
      <c r="AP131" s="72">
        <f>VLOOKUP('Physical Effects - Rationale'!CC132,'Physical Effects - Numerical'!$A$3:$B$13,2,FALSE)</f>
        <v>4</v>
      </c>
      <c r="AQ131" s="72">
        <f>VLOOKUP('Physical Effects - Rationale'!CE132,'Physical Effects - Numerical'!$A$3:$B$13,2,FALSE)</f>
        <v>4</v>
      </c>
      <c r="AR131" s="72">
        <f>VLOOKUP('Physical Effects - Rationale'!CG132,'Physical Effects - Numerical'!$A$3:$B$13,2,FALSE)</f>
        <v>0</v>
      </c>
      <c r="AS131" s="72">
        <f>VLOOKUP('Physical Effects - Rationale'!CI132,'Physical Effects - Numerical'!$A$3:$B$13,2,FALSE)</f>
        <v>1</v>
      </c>
      <c r="AT131" s="72">
        <f>VLOOKUP('Physical Effects - Rationale'!CK132,'Physical Effects - Numerical'!$A$3:$B$13,2,FALSE)</f>
        <v>0</v>
      </c>
      <c r="AU131" s="72">
        <f>VLOOKUP('Physical Effects - Rationale'!CM132,'Physical Effects - Numerical'!$A$3:$B$13,2,FALSE)</f>
        <v>0</v>
      </c>
      <c r="AV131" s="72">
        <f>VLOOKUP('Physical Effects - Rationale'!CO132,'Physical Effects - Numerical'!$A$3:$B$13,2,FALSE)</f>
        <v>2</v>
      </c>
      <c r="AW131" s="72">
        <f>VLOOKUP('Physical Effects - Rationale'!CQ132,'Physical Effects - Numerical'!$A$3:$B$13,2,FALSE)</f>
        <v>2</v>
      </c>
      <c r="AX131" s="72">
        <f>VLOOKUP('Physical Effects - Rationale'!CS132,'Physical Effects - Numerical'!$A$3:$B$13,2,FALSE)</f>
        <v>0</v>
      </c>
      <c r="AY131" s="84">
        <f>VLOOKUP('Physical Effects - Rationale'!CU132,'Physical Effects - Numerical'!$A$3:$B$13,2,FALSE)</f>
        <v>0</v>
      </c>
    </row>
    <row r="132" spans="3:51">
      <c r="C132" s="83" t="s">
        <v>2111</v>
      </c>
      <c r="D132" s="75">
        <v>585</v>
      </c>
      <c r="E132" s="73">
        <f>VLOOKUP('Physical Effects - Rationale'!G133,'Physical Effects - Numerical'!$A$3:$B$13,2,FALSE)</f>
        <v>3</v>
      </c>
      <c r="F132" s="72">
        <f>VLOOKUP('Physical Effects - Rationale'!I133,'Physical Effects - Numerical'!$A$3:$B$13,2,FALSE)</f>
        <v>4</v>
      </c>
      <c r="G132" s="72">
        <f>VLOOKUP('Physical Effects - Rationale'!K133,'Physical Effects - Numerical'!$A$3:$B$13,2,FALSE)</f>
        <v>0</v>
      </c>
      <c r="H132" s="72">
        <f>VLOOKUP('Physical Effects - Rationale'!M133,'Physical Effects - Numerical'!$A$3:$B$13,2,FALSE)</f>
        <v>0</v>
      </c>
      <c r="I132" s="72">
        <f>VLOOKUP('Physical Effects - Rationale'!O133,'Physical Effects - Numerical'!$A$3:$B$13,2,FALSE)</f>
        <v>0</v>
      </c>
      <c r="J132" s="72">
        <f>VLOOKUP('Physical Effects - Rationale'!Q133,'Physical Effects - Numerical'!$A$3:$B$13,2,FALSE)</f>
        <v>0</v>
      </c>
      <c r="K132" s="72">
        <f>VLOOKUP('Physical Effects - Rationale'!S133,'Physical Effects - Numerical'!$A$3:$B$13,2,FALSE)</f>
        <v>0</v>
      </c>
      <c r="L132" s="72">
        <f>VLOOKUP('Physical Effects - Rationale'!U133,'Physical Effects - Numerical'!$A$3:$B$13,2,FALSE)</f>
        <v>2</v>
      </c>
      <c r="M132" s="72">
        <f>VLOOKUP('Physical Effects - Rationale'!W133,'Physical Effects - Numerical'!$A$3:$B$13,2,FALSE)</f>
        <v>0</v>
      </c>
      <c r="N132" s="72">
        <f>VLOOKUP('Physical Effects - Rationale'!Y133,'Physical Effects - Numerical'!$A$3:$B$13,2,FALSE)</f>
        <v>1</v>
      </c>
      <c r="O132" s="72">
        <f>VLOOKUP('Physical Effects - Rationale'!AA133,'Physical Effects - Numerical'!$A$3:$B$13,2,FALSE)</f>
        <v>0</v>
      </c>
      <c r="P132" s="72">
        <f>VLOOKUP('Physical Effects - Rationale'!AC133,'Physical Effects - Numerical'!$A$3:$B$13,2,FALSE)</f>
        <v>0</v>
      </c>
      <c r="Q132" s="72">
        <f>VLOOKUP('Physical Effects - Rationale'!AE133,'Physical Effects - Numerical'!$A$3:$B$13,2,FALSE)</f>
        <v>0</v>
      </c>
      <c r="R132" s="72">
        <f>VLOOKUP('Physical Effects - Rationale'!AG133,'Physical Effects - Numerical'!$A$3:$B$13,2,FALSE)</f>
        <v>-1</v>
      </c>
      <c r="S132" s="72">
        <f>VLOOKUP('Physical Effects - Rationale'!AI133,'Physical Effects - Numerical'!$A$3:$B$13,2,FALSE)</f>
        <v>1</v>
      </c>
      <c r="T132" s="72">
        <f>VLOOKUP('Physical Effects - Rationale'!AK133,'Physical Effects - Numerical'!$A$3:$B$13,2,FALSE)</f>
        <v>0</v>
      </c>
      <c r="U132" s="72">
        <f>VLOOKUP('Physical Effects - Rationale'!AM133,'Physical Effects - Numerical'!$A$3:$B$13,2,FALSE)</f>
        <v>0</v>
      </c>
      <c r="V132" s="72">
        <f>VLOOKUP('Physical Effects - Rationale'!AO133,'Physical Effects - Numerical'!$A$3:$B$13,2,FALSE)</f>
        <v>0</v>
      </c>
      <c r="W132" s="72">
        <f>VLOOKUP('Physical Effects - Rationale'!AQ133,'Physical Effects - Numerical'!$A$3:$B$13,2,FALSE)</f>
        <v>0</v>
      </c>
      <c r="X132" s="72">
        <f>VLOOKUP('Physical Effects - Rationale'!AS133,'Physical Effects - Numerical'!$A$3:$B$13,2,FALSE)</f>
        <v>2</v>
      </c>
      <c r="Y132" s="72">
        <f>VLOOKUP('Physical Effects - Rationale'!AU133,'Physical Effects - Numerical'!$A$3:$B$13,2,FALSE)</f>
        <v>0</v>
      </c>
      <c r="Z132" s="72">
        <f>VLOOKUP('Physical Effects - Rationale'!AW133,'Physical Effects - Numerical'!$A$3:$B$13,2,FALSE)</f>
        <v>1</v>
      </c>
      <c r="AA132" s="72">
        <f>VLOOKUP('Physical Effects - Rationale'!AY133,'Physical Effects - Numerical'!$A$3:$B$13,2,FALSE)</f>
        <v>0</v>
      </c>
      <c r="AB132" s="72">
        <f>VLOOKUP('Physical Effects - Rationale'!BA133,'Physical Effects - Numerical'!$A$3:$B$13,2,FALSE)</f>
        <v>3</v>
      </c>
      <c r="AC132" s="72">
        <f>VLOOKUP('Physical Effects - Rationale'!BC133,'Physical Effects - Numerical'!$A$3:$B$13,2,FALSE)</f>
        <v>1</v>
      </c>
      <c r="AD132" s="72">
        <f>VLOOKUP('Physical Effects - Rationale'!BE133,'Physical Effects - Numerical'!$A$3:$B$13,2,FALSE)</f>
        <v>0</v>
      </c>
      <c r="AE132" s="72">
        <f>VLOOKUP('Physical Effects - Rationale'!BG133,'Physical Effects - Numerical'!$A$3:$B$13,2,FALSE)</f>
        <v>0</v>
      </c>
      <c r="AF132" s="72">
        <f>VLOOKUP('Physical Effects - Rationale'!BI133,'Physical Effects - Numerical'!$A$3:$B$13,2,FALSE)</f>
        <v>0</v>
      </c>
      <c r="AG132" s="72">
        <f>VLOOKUP('Physical Effects - Rationale'!BK133,'Physical Effects - Numerical'!$A$3:$B$13,2,FALSE)</f>
        <v>1</v>
      </c>
      <c r="AH132" s="72">
        <f>VLOOKUP('Physical Effects - Rationale'!BM133,'Physical Effects - Numerical'!$A$3:$B$13,2,FALSE)</f>
        <v>0</v>
      </c>
      <c r="AI132" s="72">
        <f>VLOOKUP('Physical Effects - Rationale'!BO133,'Physical Effects - Numerical'!$A$3:$B$13,2,FALSE)</f>
        <v>0</v>
      </c>
      <c r="AJ132" s="72">
        <f>VLOOKUP('Physical Effects - Rationale'!BQ133,'Physical Effects - Numerical'!$A$3:$B$13,2,FALSE)</f>
        <v>2</v>
      </c>
      <c r="AK132" s="72">
        <f>VLOOKUP('Physical Effects - Rationale'!BS133,'Physical Effects - Numerical'!$A$3:$B$13,2,FALSE)</f>
        <v>1</v>
      </c>
      <c r="AL132" s="72">
        <f>VLOOKUP('Physical Effects - Rationale'!BU133,'Physical Effects - Numerical'!$A$3:$B$13,2,FALSE)</f>
        <v>0</v>
      </c>
      <c r="AM132" s="72">
        <f>VLOOKUP('Physical Effects - Rationale'!BW133,'Physical Effects - Numerical'!$A$3:$B$13,2,FALSE)</f>
        <v>0</v>
      </c>
      <c r="AN132" s="72">
        <f>VLOOKUP('Physical Effects - Rationale'!BY133,'Physical Effects - Numerical'!$A$3:$B$13,2,FALSE)</f>
        <v>0</v>
      </c>
      <c r="AO132" s="72">
        <f>VLOOKUP('Physical Effects - Rationale'!CA133,'Physical Effects - Numerical'!$A$3:$B$13,2,FALSE)</f>
        <v>0</v>
      </c>
      <c r="AP132" s="72">
        <f>VLOOKUP('Physical Effects - Rationale'!CC133,'Physical Effects - Numerical'!$A$3:$B$13,2,FALSE)</f>
        <v>3</v>
      </c>
      <c r="AQ132" s="72">
        <f>VLOOKUP('Physical Effects - Rationale'!CE133,'Physical Effects - Numerical'!$A$3:$B$13,2,FALSE)</f>
        <v>0</v>
      </c>
      <c r="AR132" s="72">
        <f>VLOOKUP('Physical Effects - Rationale'!CG133,'Physical Effects - Numerical'!$A$3:$B$13,2,FALSE)</f>
        <v>0</v>
      </c>
      <c r="AS132" s="72">
        <f>VLOOKUP('Physical Effects - Rationale'!CI133,'Physical Effects - Numerical'!$A$3:$B$13,2,FALSE)</f>
        <v>0</v>
      </c>
      <c r="AT132" s="72">
        <f>VLOOKUP('Physical Effects - Rationale'!CK133,'Physical Effects - Numerical'!$A$3:$B$13,2,FALSE)</f>
        <v>0</v>
      </c>
      <c r="AU132" s="72">
        <f>VLOOKUP('Physical Effects - Rationale'!CM133,'Physical Effects - Numerical'!$A$3:$B$13,2,FALSE)</f>
        <v>0</v>
      </c>
      <c r="AV132" s="72">
        <f>VLOOKUP('Physical Effects - Rationale'!CO133,'Physical Effects - Numerical'!$A$3:$B$13,2,FALSE)</f>
        <v>1</v>
      </c>
      <c r="AW132" s="72">
        <f>VLOOKUP('Physical Effects - Rationale'!CQ133,'Physical Effects - Numerical'!$A$3:$B$13,2,FALSE)</f>
        <v>0</v>
      </c>
      <c r="AX132" s="72">
        <f>VLOOKUP('Physical Effects - Rationale'!CS133,'Physical Effects - Numerical'!$A$3:$B$13,2,FALSE)</f>
        <v>0</v>
      </c>
      <c r="AY132" s="84">
        <f>VLOOKUP('Physical Effects - Rationale'!CU133,'Physical Effects - Numerical'!$A$3:$B$13,2,FALSE)</f>
        <v>0</v>
      </c>
    </row>
    <row r="133" spans="3:51">
      <c r="C133" s="83" t="s">
        <v>2129</v>
      </c>
      <c r="D133" s="75">
        <v>587</v>
      </c>
      <c r="E133" s="73">
        <f>VLOOKUP('Physical Effects - Rationale'!G134,'Physical Effects - Numerical'!$A$3:$B$13,2,FALSE)</f>
        <v>0</v>
      </c>
      <c r="F133" s="72">
        <f>VLOOKUP('Physical Effects - Rationale'!I134,'Physical Effects - Numerical'!$A$3:$B$13,2,FALSE)</f>
        <v>0</v>
      </c>
      <c r="G133" s="72">
        <f>VLOOKUP('Physical Effects - Rationale'!K134,'Physical Effects - Numerical'!$A$3:$B$13,2,FALSE)</f>
        <v>0</v>
      </c>
      <c r="H133" s="72">
        <f>VLOOKUP('Physical Effects - Rationale'!M134,'Physical Effects - Numerical'!$A$3:$B$13,2,FALSE)</f>
        <v>0</v>
      </c>
      <c r="I133" s="72">
        <f>VLOOKUP('Physical Effects - Rationale'!O134,'Physical Effects - Numerical'!$A$3:$B$13,2,FALSE)</f>
        <v>0</v>
      </c>
      <c r="J133" s="72">
        <f>VLOOKUP('Physical Effects - Rationale'!Q134,'Physical Effects - Numerical'!$A$3:$B$13,2,FALSE)</f>
        <v>0</v>
      </c>
      <c r="K133" s="72">
        <f>VLOOKUP('Physical Effects - Rationale'!S134,'Physical Effects - Numerical'!$A$3:$B$13,2,FALSE)</f>
        <v>0</v>
      </c>
      <c r="L133" s="72">
        <f>VLOOKUP('Physical Effects - Rationale'!U134,'Physical Effects - Numerical'!$A$3:$B$13,2,FALSE)</f>
        <v>0</v>
      </c>
      <c r="M133" s="72">
        <f>VLOOKUP('Physical Effects - Rationale'!W134,'Physical Effects - Numerical'!$A$3:$B$13,2,FALSE)</f>
        <v>0</v>
      </c>
      <c r="N133" s="72">
        <f>VLOOKUP('Physical Effects - Rationale'!Y134,'Physical Effects - Numerical'!$A$3:$B$13,2,FALSE)</f>
        <v>0</v>
      </c>
      <c r="O133" s="72">
        <f>VLOOKUP('Physical Effects - Rationale'!AA134,'Physical Effects - Numerical'!$A$3:$B$13,2,FALSE)</f>
        <v>0</v>
      </c>
      <c r="P133" s="72">
        <f>VLOOKUP('Physical Effects - Rationale'!AC134,'Physical Effects - Numerical'!$A$3:$B$13,2,FALSE)</f>
        <v>2</v>
      </c>
      <c r="Q133" s="72">
        <f>VLOOKUP('Physical Effects - Rationale'!AE134,'Physical Effects - Numerical'!$A$3:$B$13,2,FALSE)</f>
        <v>0</v>
      </c>
      <c r="R133" s="72">
        <f>VLOOKUP('Physical Effects - Rationale'!AG134,'Physical Effects - Numerical'!$A$3:$B$13,2,FALSE)</f>
        <v>0</v>
      </c>
      <c r="S133" s="72">
        <f>VLOOKUP('Physical Effects - Rationale'!AI134,'Physical Effects - Numerical'!$A$3:$B$13,2,FALSE)</f>
        <v>0</v>
      </c>
      <c r="T133" s="72">
        <f>VLOOKUP('Physical Effects - Rationale'!AK134,'Physical Effects - Numerical'!$A$3:$B$13,2,FALSE)</f>
        <v>2</v>
      </c>
      <c r="U133" s="72">
        <f>VLOOKUP('Physical Effects - Rationale'!AM134,'Physical Effects - Numerical'!$A$3:$B$13,2,FALSE)</f>
        <v>5</v>
      </c>
      <c r="V133" s="72">
        <f>VLOOKUP('Physical Effects - Rationale'!AO134,'Physical Effects - Numerical'!$A$3:$B$13,2,FALSE)</f>
        <v>5</v>
      </c>
      <c r="W133" s="72">
        <f>VLOOKUP('Physical Effects - Rationale'!AQ134,'Physical Effects - Numerical'!$A$3:$B$13,2,FALSE)</f>
        <v>2</v>
      </c>
      <c r="X133" s="72">
        <f>VLOOKUP('Physical Effects - Rationale'!AS134,'Physical Effects - Numerical'!$A$3:$B$13,2,FALSE)</f>
        <v>0</v>
      </c>
      <c r="Y133" s="72">
        <f>VLOOKUP('Physical Effects - Rationale'!AU134,'Physical Effects - Numerical'!$A$3:$B$13,2,FALSE)</f>
        <v>0</v>
      </c>
      <c r="Z133" s="72">
        <f>VLOOKUP('Physical Effects - Rationale'!AW134,'Physical Effects - Numerical'!$A$3:$B$13,2,FALSE)</f>
        <v>0</v>
      </c>
      <c r="AA133" s="72">
        <f>VLOOKUP('Physical Effects - Rationale'!AY134,'Physical Effects - Numerical'!$A$3:$B$13,2,FALSE)</f>
        <v>0</v>
      </c>
      <c r="AB133" s="72">
        <f>VLOOKUP('Physical Effects - Rationale'!BA134,'Physical Effects - Numerical'!$A$3:$B$13,2,FALSE)</f>
        <v>1</v>
      </c>
      <c r="AC133" s="72">
        <f>VLOOKUP('Physical Effects - Rationale'!BC134,'Physical Effects - Numerical'!$A$3:$B$13,2,FALSE)</f>
        <v>0</v>
      </c>
      <c r="AD133" s="72">
        <f>VLOOKUP('Physical Effects - Rationale'!BE134,'Physical Effects - Numerical'!$A$3:$B$13,2,FALSE)</f>
        <v>0</v>
      </c>
      <c r="AE133" s="72">
        <f>VLOOKUP('Physical Effects - Rationale'!BG134,'Physical Effects - Numerical'!$A$3:$B$13,2,FALSE)</f>
        <v>0</v>
      </c>
      <c r="AF133" s="72">
        <f>VLOOKUP('Physical Effects - Rationale'!BI134,'Physical Effects - Numerical'!$A$3:$B$13,2,FALSE)</f>
        <v>0</v>
      </c>
      <c r="AG133" s="72">
        <f>VLOOKUP('Physical Effects - Rationale'!BK134,'Physical Effects - Numerical'!$A$3:$B$13,2,FALSE)</f>
        <v>0</v>
      </c>
      <c r="AH133" s="72">
        <f>VLOOKUP('Physical Effects - Rationale'!BM134,'Physical Effects - Numerical'!$A$3:$B$13,2,FALSE)</f>
        <v>0</v>
      </c>
      <c r="AI133" s="72">
        <f>VLOOKUP('Physical Effects - Rationale'!BO134,'Physical Effects - Numerical'!$A$3:$B$13,2,FALSE)</f>
        <v>1</v>
      </c>
      <c r="AJ133" s="72">
        <f>VLOOKUP('Physical Effects - Rationale'!BQ134,'Physical Effects - Numerical'!$A$3:$B$13,2,FALSE)</f>
        <v>0</v>
      </c>
      <c r="AK133" s="72">
        <f>VLOOKUP('Physical Effects - Rationale'!BS134,'Physical Effects - Numerical'!$A$3:$B$13,2,FALSE)</f>
        <v>0</v>
      </c>
      <c r="AL133" s="72">
        <f>VLOOKUP('Physical Effects - Rationale'!BU134,'Physical Effects - Numerical'!$A$3:$B$13,2,FALSE)</f>
        <v>0</v>
      </c>
      <c r="AM133" s="72">
        <f>VLOOKUP('Physical Effects - Rationale'!BW134,'Physical Effects - Numerical'!$A$3:$B$13,2,FALSE)</f>
        <v>0</v>
      </c>
      <c r="AN133" s="72">
        <f>VLOOKUP('Physical Effects - Rationale'!BY134,'Physical Effects - Numerical'!$A$3:$B$13,2,FALSE)</f>
        <v>0</v>
      </c>
      <c r="AO133" s="72">
        <f>VLOOKUP('Physical Effects - Rationale'!CA134,'Physical Effects - Numerical'!$A$3:$B$13,2,FALSE)</f>
        <v>0</v>
      </c>
      <c r="AP133" s="72">
        <f>VLOOKUP('Physical Effects - Rationale'!CC134,'Physical Effects - Numerical'!$A$3:$B$13,2,FALSE)</f>
        <v>0</v>
      </c>
      <c r="AQ133" s="72">
        <f>VLOOKUP('Physical Effects - Rationale'!CE134,'Physical Effects - Numerical'!$A$3:$B$13,2,FALSE)</f>
        <v>0</v>
      </c>
      <c r="AR133" s="72">
        <f>VLOOKUP('Physical Effects - Rationale'!CG134,'Physical Effects - Numerical'!$A$3:$B$13,2,FALSE)</f>
        <v>0</v>
      </c>
      <c r="AS133" s="72">
        <f>VLOOKUP('Physical Effects - Rationale'!CI134,'Physical Effects - Numerical'!$A$3:$B$13,2,FALSE)</f>
        <v>0</v>
      </c>
      <c r="AT133" s="72">
        <f>VLOOKUP('Physical Effects - Rationale'!CK134,'Physical Effects - Numerical'!$A$3:$B$13,2,FALSE)</f>
        <v>0</v>
      </c>
      <c r="AU133" s="72">
        <f>VLOOKUP('Physical Effects - Rationale'!CM134,'Physical Effects - Numerical'!$A$3:$B$13,2,FALSE)</f>
        <v>1</v>
      </c>
      <c r="AV133" s="72">
        <f>VLOOKUP('Physical Effects - Rationale'!CO134,'Physical Effects - Numerical'!$A$3:$B$13,2,FALSE)</f>
        <v>0</v>
      </c>
      <c r="AW133" s="72">
        <f>VLOOKUP('Physical Effects - Rationale'!CQ134,'Physical Effects - Numerical'!$A$3:$B$13,2,FALSE)</f>
        <v>4</v>
      </c>
      <c r="AX133" s="72">
        <f>VLOOKUP('Physical Effects - Rationale'!CS134,'Physical Effects - Numerical'!$A$3:$B$13,2,FALSE)</f>
        <v>0</v>
      </c>
      <c r="AY133" s="84">
        <f>VLOOKUP('Physical Effects - Rationale'!CU134,'Physical Effects - Numerical'!$A$3:$B$13,2,FALSE)</f>
        <v>0</v>
      </c>
    </row>
    <row r="134" spans="3:51">
      <c r="C134" s="83" t="s">
        <v>2137</v>
      </c>
      <c r="D134" s="75" t="s">
        <v>2139</v>
      </c>
      <c r="E134" s="73">
        <f>VLOOKUP('Physical Effects - Rationale'!G135,'Physical Effects - Numerical'!$A$3:$B$13,2,FALSE)</f>
        <v>0</v>
      </c>
      <c r="F134" s="72">
        <f>VLOOKUP('Physical Effects - Rationale'!I135,'Physical Effects - Numerical'!$A$3:$B$13,2,FALSE)</f>
        <v>0</v>
      </c>
      <c r="G134" s="72">
        <f>VLOOKUP('Physical Effects - Rationale'!K135,'Physical Effects - Numerical'!$A$3:$B$13,2,FALSE)</f>
        <v>0</v>
      </c>
      <c r="H134" s="72">
        <f>VLOOKUP('Physical Effects - Rationale'!M135,'Physical Effects - Numerical'!$A$3:$B$13,2,FALSE)</f>
        <v>0</v>
      </c>
      <c r="I134" s="72">
        <f>VLOOKUP('Physical Effects - Rationale'!O135,'Physical Effects - Numerical'!$A$3:$B$13,2,FALSE)</f>
        <v>0</v>
      </c>
      <c r="J134" s="72">
        <f>VLOOKUP('Physical Effects - Rationale'!Q135,'Physical Effects - Numerical'!$A$3:$B$13,2,FALSE)</f>
        <v>0</v>
      </c>
      <c r="K134" s="72">
        <f>VLOOKUP('Physical Effects - Rationale'!S135,'Physical Effects - Numerical'!$A$3:$B$13,2,FALSE)</f>
        <v>0</v>
      </c>
      <c r="L134" s="72">
        <f>VLOOKUP('Physical Effects - Rationale'!U135,'Physical Effects - Numerical'!$A$3:$B$13,2,FALSE)</f>
        <v>0</v>
      </c>
      <c r="M134" s="72">
        <f>VLOOKUP('Physical Effects - Rationale'!W135,'Physical Effects - Numerical'!$A$3:$B$13,2,FALSE)</f>
        <v>0</v>
      </c>
      <c r="N134" s="72">
        <f>VLOOKUP('Physical Effects - Rationale'!Y135,'Physical Effects - Numerical'!$A$3:$B$13,2,FALSE)</f>
        <v>0</v>
      </c>
      <c r="O134" s="72">
        <f>VLOOKUP('Physical Effects - Rationale'!AA135,'Physical Effects - Numerical'!$A$3:$B$13,2,FALSE)</f>
        <v>0</v>
      </c>
      <c r="P134" s="72">
        <f>VLOOKUP('Physical Effects - Rationale'!AC135,'Physical Effects - Numerical'!$A$3:$B$13,2,FALSE)</f>
        <v>0</v>
      </c>
      <c r="Q134" s="72">
        <f>VLOOKUP('Physical Effects - Rationale'!AE135,'Physical Effects - Numerical'!$A$3:$B$13,2,FALSE)</f>
        <v>0</v>
      </c>
      <c r="R134" s="72">
        <f>VLOOKUP('Physical Effects - Rationale'!AG135,'Physical Effects - Numerical'!$A$3:$B$13,2,FALSE)</f>
        <v>0</v>
      </c>
      <c r="S134" s="72">
        <f>VLOOKUP('Physical Effects - Rationale'!AI135,'Physical Effects - Numerical'!$A$3:$B$13,2,FALSE)</f>
        <v>0</v>
      </c>
      <c r="T134" s="72">
        <f>VLOOKUP('Physical Effects - Rationale'!AK135,'Physical Effects - Numerical'!$A$3:$B$13,2,FALSE)</f>
        <v>0</v>
      </c>
      <c r="U134" s="72">
        <f>VLOOKUP('Physical Effects - Rationale'!AM135,'Physical Effects - Numerical'!$A$3:$B$13,2,FALSE)</f>
        <v>0</v>
      </c>
      <c r="V134" s="72">
        <f>VLOOKUP('Physical Effects - Rationale'!AO135,'Physical Effects - Numerical'!$A$3:$B$13,2,FALSE)</f>
        <v>0</v>
      </c>
      <c r="W134" s="72">
        <f>VLOOKUP('Physical Effects - Rationale'!AQ135,'Physical Effects - Numerical'!$A$3:$B$13,2,FALSE)</f>
        <v>0</v>
      </c>
      <c r="X134" s="72">
        <f>VLOOKUP('Physical Effects - Rationale'!AS135,'Physical Effects - Numerical'!$A$3:$B$13,2,FALSE)</f>
        <v>0</v>
      </c>
      <c r="Y134" s="72">
        <f>VLOOKUP('Physical Effects - Rationale'!AU135,'Physical Effects - Numerical'!$A$3:$B$13,2,FALSE)</f>
        <v>0</v>
      </c>
      <c r="Z134" s="72">
        <f>VLOOKUP('Physical Effects - Rationale'!AW135,'Physical Effects - Numerical'!$A$3:$B$13,2,FALSE)</f>
        <v>0</v>
      </c>
      <c r="AA134" s="72">
        <f>VLOOKUP('Physical Effects - Rationale'!AY135,'Physical Effects - Numerical'!$A$3:$B$13,2,FALSE)</f>
        <v>0</v>
      </c>
      <c r="AB134" s="72">
        <f>VLOOKUP('Physical Effects - Rationale'!BA135,'Physical Effects - Numerical'!$A$3:$B$13,2,FALSE)</f>
        <v>0</v>
      </c>
      <c r="AC134" s="72">
        <f>VLOOKUP('Physical Effects - Rationale'!BC135,'Physical Effects - Numerical'!$A$3:$B$13,2,FALSE)</f>
        <v>0</v>
      </c>
      <c r="AD134" s="72">
        <f>VLOOKUP('Physical Effects - Rationale'!BE135,'Physical Effects - Numerical'!$A$3:$B$13,2,FALSE)</f>
        <v>0</v>
      </c>
      <c r="AE134" s="72">
        <f>VLOOKUP('Physical Effects - Rationale'!BG135,'Physical Effects - Numerical'!$A$3:$B$13,2,FALSE)</f>
        <v>0</v>
      </c>
      <c r="AF134" s="72">
        <f>VLOOKUP('Physical Effects - Rationale'!BI135,'Physical Effects - Numerical'!$A$3:$B$13,2,FALSE)</f>
        <v>0</v>
      </c>
      <c r="AG134" s="72">
        <f>VLOOKUP('Physical Effects - Rationale'!BK135,'Physical Effects - Numerical'!$A$3:$B$13,2,FALSE)</f>
        <v>0</v>
      </c>
      <c r="AH134" s="72">
        <f>VLOOKUP('Physical Effects - Rationale'!BM135,'Physical Effects - Numerical'!$A$3:$B$13,2,FALSE)</f>
        <v>0</v>
      </c>
      <c r="AI134" s="72">
        <f>VLOOKUP('Physical Effects - Rationale'!BO135,'Physical Effects - Numerical'!$A$3:$B$13,2,FALSE)</f>
        <v>0</v>
      </c>
      <c r="AJ134" s="72">
        <f>VLOOKUP('Physical Effects - Rationale'!BQ135,'Physical Effects - Numerical'!$A$3:$B$13,2,FALSE)</f>
        <v>0</v>
      </c>
      <c r="AK134" s="72">
        <f>VLOOKUP('Physical Effects - Rationale'!BS135,'Physical Effects - Numerical'!$A$3:$B$13,2,FALSE)</f>
        <v>0</v>
      </c>
      <c r="AL134" s="72">
        <f>VLOOKUP('Physical Effects - Rationale'!BU135,'Physical Effects - Numerical'!$A$3:$B$13,2,FALSE)</f>
        <v>0</v>
      </c>
      <c r="AM134" s="72">
        <f>VLOOKUP('Physical Effects - Rationale'!BW135,'Physical Effects - Numerical'!$A$3:$B$13,2,FALSE)</f>
        <v>0</v>
      </c>
      <c r="AN134" s="72">
        <f>VLOOKUP('Physical Effects - Rationale'!BY135,'Physical Effects - Numerical'!$A$3:$B$13,2,FALSE)</f>
        <v>0</v>
      </c>
      <c r="AO134" s="72">
        <f>VLOOKUP('Physical Effects - Rationale'!CA135,'Physical Effects - Numerical'!$A$3:$B$13,2,FALSE)</f>
        <v>0</v>
      </c>
      <c r="AP134" s="72">
        <f>VLOOKUP('Physical Effects - Rationale'!CC135,'Physical Effects - Numerical'!$A$3:$B$13,2,FALSE)</f>
        <v>0</v>
      </c>
      <c r="AQ134" s="72">
        <f>VLOOKUP('Physical Effects - Rationale'!CE135,'Physical Effects - Numerical'!$A$3:$B$13,2,FALSE)</f>
        <v>0</v>
      </c>
      <c r="AR134" s="72">
        <f>VLOOKUP('Physical Effects - Rationale'!CG135,'Physical Effects - Numerical'!$A$3:$B$13,2,FALSE)</f>
        <v>0</v>
      </c>
      <c r="AS134" s="72">
        <f>VLOOKUP('Physical Effects - Rationale'!CI135,'Physical Effects - Numerical'!$A$3:$B$13,2,FALSE)</f>
        <v>0</v>
      </c>
      <c r="AT134" s="72">
        <f>VLOOKUP('Physical Effects - Rationale'!CK135,'Physical Effects - Numerical'!$A$3:$B$13,2,FALSE)</f>
        <v>0</v>
      </c>
      <c r="AU134" s="72">
        <f>VLOOKUP('Physical Effects - Rationale'!CM135,'Physical Effects - Numerical'!$A$3:$B$13,2,FALSE)</f>
        <v>0</v>
      </c>
      <c r="AV134" s="72">
        <f>VLOOKUP('Physical Effects - Rationale'!CO135,'Physical Effects - Numerical'!$A$3:$B$13,2,FALSE)</f>
        <v>4</v>
      </c>
      <c r="AW134" s="72">
        <f>VLOOKUP('Physical Effects - Rationale'!CQ135,'Physical Effects - Numerical'!$A$3:$B$13,2,FALSE)</f>
        <v>3</v>
      </c>
      <c r="AX134" s="72">
        <f>VLOOKUP('Physical Effects - Rationale'!CS135,'Physical Effects - Numerical'!$A$3:$B$13,2,FALSE)</f>
        <v>0</v>
      </c>
      <c r="AY134" s="84">
        <f>VLOOKUP('Physical Effects - Rationale'!CU135,'Physical Effects - Numerical'!$A$3:$B$13,2,FALSE)</f>
        <v>0</v>
      </c>
    </row>
    <row r="135" spans="3:51">
      <c r="C135" s="83" t="s">
        <v>2140</v>
      </c>
      <c r="D135" s="75">
        <v>606</v>
      </c>
      <c r="E135" s="73">
        <f>VLOOKUP('Physical Effects - Rationale'!G136,'Physical Effects - Numerical'!$A$3:$B$13,2,FALSE)</f>
        <v>4</v>
      </c>
      <c r="F135" s="72">
        <f>VLOOKUP('Physical Effects - Rationale'!I136,'Physical Effects - Numerical'!$A$3:$B$13,2,FALSE)</f>
        <v>-1</v>
      </c>
      <c r="G135" s="72">
        <f>VLOOKUP('Physical Effects - Rationale'!K136,'Physical Effects - Numerical'!$A$3:$B$13,2,FALSE)</f>
        <v>4</v>
      </c>
      <c r="H135" s="72">
        <f>VLOOKUP('Physical Effects - Rationale'!M136,'Physical Effects - Numerical'!$A$3:$B$13,2,FALSE)</f>
        <v>1</v>
      </c>
      <c r="I135" s="72">
        <f>VLOOKUP('Physical Effects - Rationale'!O136,'Physical Effects - Numerical'!$A$3:$B$13,2,FALSE)</f>
        <v>1</v>
      </c>
      <c r="J135" s="72">
        <f>VLOOKUP('Physical Effects - Rationale'!Q136,'Physical Effects - Numerical'!$A$3:$B$13,2,FALSE)</f>
        <v>-2</v>
      </c>
      <c r="K135" s="72">
        <f>VLOOKUP('Physical Effects - Rationale'!S136,'Physical Effects - Numerical'!$A$3:$B$13,2,FALSE)</f>
        <v>2</v>
      </c>
      <c r="L135" s="72">
        <f>VLOOKUP('Physical Effects - Rationale'!U136,'Physical Effects - Numerical'!$A$3:$B$13,2,FALSE)</f>
        <v>-2</v>
      </c>
      <c r="M135" s="72">
        <f>VLOOKUP('Physical Effects - Rationale'!W136,'Physical Effects - Numerical'!$A$3:$B$13,2,FALSE)</f>
        <v>2</v>
      </c>
      <c r="N135" s="72">
        <f>VLOOKUP('Physical Effects - Rationale'!Y136,'Physical Effects - Numerical'!$A$3:$B$13,2,FALSE)</f>
        <v>0</v>
      </c>
      <c r="O135" s="72">
        <f>VLOOKUP('Physical Effects - Rationale'!AA136,'Physical Effects - Numerical'!$A$3:$B$13,2,FALSE)</f>
        <v>0</v>
      </c>
      <c r="P135" s="72">
        <f>VLOOKUP('Physical Effects - Rationale'!AC136,'Physical Effects - Numerical'!$A$3:$B$13,2,FALSE)</f>
        <v>4</v>
      </c>
      <c r="Q135" s="72">
        <f>VLOOKUP('Physical Effects - Rationale'!AE136,'Physical Effects - Numerical'!$A$3:$B$13,2,FALSE)</f>
        <v>4</v>
      </c>
      <c r="R135" s="72">
        <f>VLOOKUP('Physical Effects - Rationale'!AG136,'Physical Effects - Numerical'!$A$3:$B$13,2,FALSE)</f>
        <v>4</v>
      </c>
      <c r="S135" s="72">
        <f>VLOOKUP('Physical Effects - Rationale'!AI136,'Physical Effects - Numerical'!$A$3:$B$13,2,FALSE)</f>
        <v>0</v>
      </c>
      <c r="T135" s="72">
        <f>VLOOKUP('Physical Effects - Rationale'!AK136,'Physical Effects - Numerical'!$A$3:$B$13,2,FALSE)</f>
        <v>1</v>
      </c>
      <c r="U135" s="72">
        <f>VLOOKUP('Physical Effects - Rationale'!AM136,'Physical Effects - Numerical'!$A$3:$B$13,2,FALSE)</f>
        <v>0</v>
      </c>
      <c r="V135" s="72">
        <f>VLOOKUP('Physical Effects - Rationale'!AO136,'Physical Effects - Numerical'!$A$3:$B$13,2,FALSE)</f>
        <v>0</v>
      </c>
      <c r="W135" s="72">
        <f>VLOOKUP('Physical Effects - Rationale'!AQ136,'Physical Effects - Numerical'!$A$3:$B$13,2,FALSE)</f>
        <v>2</v>
      </c>
      <c r="X135" s="72">
        <f>VLOOKUP('Physical Effects - Rationale'!AS136,'Physical Effects - Numerical'!$A$3:$B$13,2,FALSE)</f>
        <v>-2</v>
      </c>
      <c r="Y135" s="72">
        <f>VLOOKUP('Physical Effects - Rationale'!AU136,'Physical Effects - Numerical'!$A$3:$B$13,2,FALSE)</f>
        <v>1</v>
      </c>
      <c r="Z135" s="72">
        <f>VLOOKUP('Physical Effects - Rationale'!AW136,'Physical Effects - Numerical'!$A$3:$B$13,2,FALSE)</f>
        <v>0</v>
      </c>
      <c r="AA135" s="72">
        <f>VLOOKUP('Physical Effects - Rationale'!AY136,'Physical Effects - Numerical'!$A$3:$B$13,2,FALSE)</f>
        <v>1</v>
      </c>
      <c r="AB135" s="72">
        <f>VLOOKUP('Physical Effects - Rationale'!BA136,'Physical Effects - Numerical'!$A$3:$B$13,2,FALSE)</f>
        <v>2</v>
      </c>
      <c r="AC135" s="72">
        <f>VLOOKUP('Physical Effects - Rationale'!BC136,'Physical Effects - Numerical'!$A$3:$B$13,2,FALSE)</f>
        <v>2</v>
      </c>
      <c r="AD135" s="72">
        <f>VLOOKUP('Physical Effects - Rationale'!BE136,'Physical Effects - Numerical'!$A$3:$B$13,2,FALSE)</f>
        <v>2</v>
      </c>
      <c r="AE135" s="72">
        <f>VLOOKUP('Physical Effects - Rationale'!BG136,'Physical Effects - Numerical'!$A$3:$B$13,2,FALSE)</f>
        <v>0</v>
      </c>
      <c r="AF135" s="72">
        <f>VLOOKUP('Physical Effects - Rationale'!BI136,'Physical Effects - Numerical'!$A$3:$B$13,2,FALSE)</f>
        <v>1</v>
      </c>
      <c r="AG135" s="72">
        <f>VLOOKUP('Physical Effects - Rationale'!BK136,'Physical Effects - Numerical'!$A$3:$B$13,2,FALSE)</f>
        <v>-2</v>
      </c>
      <c r="AH135" s="72">
        <f>VLOOKUP('Physical Effects - Rationale'!BM136,'Physical Effects - Numerical'!$A$3:$B$13,2,FALSE)</f>
        <v>2</v>
      </c>
      <c r="AI135" s="72">
        <f>VLOOKUP('Physical Effects - Rationale'!BO136,'Physical Effects - Numerical'!$A$3:$B$13,2,FALSE)</f>
        <v>0</v>
      </c>
      <c r="AJ135" s="72">
        <f>VLOOKUP('Physical Effects - Rationale'!BQ136,'Physical Effects - Numerical'!$A$3:$B$13,2,FALSE)</f>
        <v>0</v>
      </c>
      <c r="AK135" s="72">
        <f>VLOOKUP('Physical Effects - Rationale'!BS136,'Physical Effects - Numerical'!$A$3:$B$13,2,FALSE)</f>
        <v>0</v>
      </c>
      <c r="AL135" s="72">
        <f>VLOOKUP('Physical Effects - Rationale'!BU136,'Physical Effects - Numerical'!$A$3:$B$13,2,FALSE)</f>
        <v>0</v>
      </c>
      <c r="AM135" s="72">
        <f>VLOOKUP('Physical Effects - Rationale'!BW136,'Physical Effects - Numerical'!$A$3:$B$13,2,FALSE)</f>
        <v>0</v>
      </c>
      <c r="AN135" s="72">
        <f>VLOOKUP('Physical Effects - Rationale'!BY136,'Physical Effects - Numerical'!$A$3:$B$13,2,FALSE)</f>
        <v>0</v>
      </c>
      <c r="AO135" s="72">
        <f>VLOOKUP('Physical Effects - Rationale'!CA136,'Physical Effects - Numerical'!$A$3:$B$13,2,FALSE)</f>
        <v>0</v>
      </c>
      <c r="AP135" s="72">
        <f>VLOOKUP('Physical Effects - Rationale'!CC136,'Physical Effects - Numerical'!$A$3:$B$13,2,FALSE)</f>
        <v>2</v>
      </c>
      <c r="AQ135" s="72">
        <f>VLOOKUP('Physical Effects - Rationale'!CE136,'Physical Effects - Numerical'!$A$3:$B$13,2,FALSE)</f>
        <v>0</v>
      </c>
      <c r="AR135" s="72">
        <f>VLOOKUP('Physical Effects - Rationale'!CG136,'Physical Effects - Numerical'!$A$3:$B$13,2,FALSE)</f>
        <v>0</v>
      </c>
      <c r="AS135" s="72">
        <f>VLOOKUP('Physical Effects - Rationale'!CI136,'Physical Effects - Numerical'!$A$3:$B$13,2,FALSE)</f>
        <v>4</v>
      </c>
      <c r="AT135" s="72">
        <f>VLOOKUP('Physical Effects - Rationale'!CK136,'Physical Effects - Numerical'!$A$3:$B$13,2,FALSE)</f>
        <v>0</v>
      </c>
      <c r="AU135" s="72">
        <f>VLOOKUP('Physical Effects - Rationale'!CM136,'Physical Effects - Numerical'!$A$3:$B$13,2,FALSE)</f>
        <v>0</v>
      </c>
      <c r="AV135" s="72">
        <f>VLOOKUP('Physical Effects - Rationale'!CO136,'Physical Effects - Numerical'!$A$3:$B$13,2,FALSE)</f>
        <v>0</v>
      </c>
      <c r="AW135" s="72">
        <f>VLOOKUP('Physical Effects - Rationale'!CQ136,'Physical Effects - Numerical'!$A$3:$B$13,2,FALSE)</f>
        <v>0</v>
      </c>
      <c r="AX135" s="72">
        <f>VLOOKUP('Physical Effects - Rationale'!CS136,'Physical Effects - Numerical'!$A$3:$B$13,2,FALSE)</f>
        <v>0</v>
      </c>
      <c r="AY135" s="84">
        <f>VLOOKUP('Physical Effects - Rationale'!CU136,'Physical Effects - Numerical'!$A$3:$B$13,2,FALSE)</f>
        <v>0</v>
      </c>
    </row>
    <row r="136" spans="3:51">
      <c r="C136" s="83" t="s">
        <v>2166</v>
      </c>
      <c r="D136" s="75">
        <v>607</v>
      </c>
      <c r="E136" s="73">
        <f>VLOOKUP('Physical Effects - Rationale'!G137,'Physical Effects - Numerical'!$A$3:$B$13,2,FALSE)</f>
        <v>1</v>
      </c>
      <c r="F136" s="72">
        <f>VLOOKUP('Physical Effects - Rationale'!I137,'Physical Effects - Numerical'!$A$3:$B$13,2,FALSE)</f>
        <v>-1</v>
      </c>
      <c r="G136" s="72">
        <f>VLOOKUP('Physical Effects - Rationale'!K137,'Physical Effects - Numerical'!$A$3:$B$13,2,FALSE)</f>
        <v>2</v>
      </c>
      <c r="H136" s="72">
        <f>VLOOKUP('Physical Effects - Rationale'!M137,'Physical Effects - Numerical'!$A$3:$B$13,2,FALSE)</f>
        <v>0</v>
      </c>
      <c r="I136" s="72">
        <f>VLOOKUP('Physical Effects - Rationale'!O137,'Physical Effects - Numerical'!$A$3:$B$13,2,FALSE)</f>
        <v>0</v>
      </c>
      <c r="J136" s="72">
        <f>VLOOKUP('Physical Effects - Rationale'!Q137,'Physical Effects - Numerical'!$A$3:$B$13,2,FALSE)</f>
        <v>-1</v>
      </c>
      <c r="K136" s="72">
        <f>VLOOKUP('Physical Effects - Rationale'!S137,'Physical Effects - Numerical'!$A$3:$B$13,2,FALSE)</f>
        <v>1</v>
      </c>
      <c r="L136" s="72">
        <f>VLOOKUP('Physical Effects - Rationale'!U137,'Physical Effects - Numerical'!$A$3:$B$13,2,FALSE)</f>
        <v>-2</v>
      </c>
      <c r="M136" s="72">
        <f>VLOOKUP('Physical Effects - Rationale'!W137,'Physical Effects - Numerical'!$A$3:$B$13,2,FALSE)</f>
        <v>2</v>
      </c>
      <c r="N136" s="72">
        <f>VLOOKUP('Physical Effects - Rationale'!Y137,'Physical Effects - Numerical'!$A$3:$B$13,2,FALSE)</f>
        <v>0</v>
      </c>
      <c r="O136" s="72">
        <f>VLOOKUP('Physical Effects - Rationale'!AA137,'Physical Effects - Numerical'!$A$3:$B$13,2,FALSE)</f>
        <v>0</v>
      </c>
      <c r="P136" s="72">
        <f>VLOOKUP('Physical Effects - Rationale'!AC137,'Physical Effects - Numerical'!$A$3:$B$13,2,FALSE)</f>
        <v>3</v>
      </c>
      <c r="Q136" s="72">
        <f>VLOOKUP('Physical Effects - Rationale'!AE137,'Physical Effects - Numerical'!$A$3:$B$13,2,FALSE)</f>
        <v>2</v>
      </c>
      <c r="R136" s="72">
        <f>VLOOKUP('Physical Effects - Rationale'!AG137,'Physical Effects - Numerical'!$A$3:$B$13,2,FALSE)</f>
        <v>0</v>
      </c>
      <c r="S136" s="72">
        <f>VLOOKUP('Physical Effects - Rationale'!AI137,'Physical Effects - Numerical'!$A$3:$B$13,2,FALSE)</f>
        <v>0</v>
      </c>
      <c r="T136" s="72">
        <f>VLOOKUP('Physical Effects - Rationale'!AK137,'Physical Effects - Numerical'!$A$3:$B$13,2,FALSE)</f>
        <v>2</v>
      </c>
      <c r="U136" s="72">
        <f>VLOOKUP('Physical Effects - Rationale'!AM137,'Physical Effects - Numerical'!$A$3:$B$13,2,FALSE)</f>
        <v>0</v>
      </c>
      <c r="V136" s="72">
        <f>VLOOKUP('Physical Effects - Rationale'!AO137,'Physical Effects - Numerical'!$A$3:$B$13,2,FALSE)</f>
        <v>0</v>
      </c>
      <c r="W136" s="72">
        <f>VLOOKUP('Physical Effects - Rationale'!AQ137,'Physical Effects - Numerical'!$A$3:$B$13,2,FALSE)</f>
        <v>2</v>
      </c>
      <c r="X136" s="72">
        <f>VLOOKUP('Physical Effects - Rationale'!AS137,'Physical Effects - Numerical'!$A$3:$B$13,2,FALSE)</f>
        <v>-2</v>
      </c>
      <c r="Y136" s="72">
        <f>VLOOKUP('Physical Effects - Rationale'!AU137,'Physical Effects - Numerical'!$A$3:$B$13,2,FALSE)</f>
        <v>1</v>
      </c>
      <c r="Z136" s="72">
        <f>VLOOKUP('Physical Effects - Rationale'!AW137,'Physical Effects - Numerical'!$A$3:$B$13,2,FALSE)</f>
        <v>-2</v>
      </c>
      <c r="AA136" s="72">
        <f>VLOOKUP('Physical Effects - Rationale'!AY137,'Physical Effects - Numerical'!$A$3:$B$13,2,FALSE)</f>
        <v>1</v>
      </c>
      <c r="AB136" s="72">
        <f>VLOOKUP('Physical Effects - Rationale'!BA137,'Physical Effects - Numerical'!$A$3:$B$13,2,FALSE)</f>
        <v>1</v>
      </c>
      <c r="AC136" s="72">
        <f>VLOOKUP('Physical Effects - Rationale'!BC137,'Physical Effects - Numerical'!$A$3:$B$13,2,FALSE)</f>
        <v>0</v>
      </c>
      <c r="AD136" s="72">
        <f>VLOOKUP('Physical Effects - Rationale'!BE137,'Physical Effects - Numerical'!$A$3:$B$13,2,FALSE)</f>
        <v>1</v>
      </c>
      <c r="AE136" s="72">
        <f>VLOOKUP('Physical Effects - Rationale'!BG137,'Physical Effects - Numerical'!$A$3:$B$13,2,FALSE)</f>
        <v>-2</v>
      </c>
      <c r="AF136" s="72">
        <f>VLOOKUP('Physical Effects - Rationale'!BI137,'Physical Effects - Numerical'!$A$3:$B$13,2,FALSE)</f>
        <v>1</v>
      </c>
      <c r="AG136" s="72">
        <f>VLOOKUP('Physical Effects - Rationale'!BK137,'Physical Effects - Numerical'!$A$3:$B$13,2,FALSE)</f>
        <v>-2</v>
      </c>
      <c r="AH136" s="72">
        <f>VLOOKUP('Physical Effects - Rationale'!BM137,'Physical Effects - Numerical'!$A$3:$B$13,2,FALSE)</f>
        <v>1</v>
      </c>
      <c r="AI136" s="72">
        <f>VLOOKUP('Physical Effects - Rationale'!BO137,'Physical Effects - Numerical'!$A$3:$B$13,2,FALSE)</f>
        <v>0</v>
      </c>
      <c r="AJ136" s="72">
        <f>VLOOKUP('Physical Effects - Rationale'!BQ137,'Physical Effects - Numerical'!$A$3:$B$13,2,FALSE)</f>
        <v>0</v>
      </c>
      <c r="AK136" s="72">
        <f>VLOOKUP('Physical Effects - Rationale'!BS137,'Physical Effects - Numerical'!$A$3:$B$13,2,FALSE)</f>
        <v>0</v>
      </c>
      <c r="AL136" s="72">
        <f>VLOOKUP('Physical Effects - Rationale'!BU137,'Physical Effects - Numerical'!$A$3:$B$13,2,FALSE)</f>
        <v>0</v>
      </c>
      <c r="AM136" s="72">
        <f>VLOOKUP('Physical Effects - Rationale'!BW137,'Physical Effects - Numerical'!$A$3:$B$13,2,FALSE)</f>
        <v>0</v>
      </c>
      <c r="AN136" s="72">
        <f>VLOOKUP('Physical Effects - Rationale'!BY137,'Physical Effects - Numerical'!$A$3:$B$13,2,FALSE)</f>
        <v>0</v>
      </c>
      <c r="AO136" s="72">
        <f>VLOOKUP('Physical Effects - Rationale'!CA137,'Physical Effects - Numerical'!$A$3:$B$13,2,FALSE)</f>
        <v>0</v>
      </c>
      <c r="AP136" s="72">
        <f>VLOOKUP('Physical Effects - Rationale'!CC137,'Physical Effects - Numerical'!$A$3:$B$13,2,FALSE)</f>
        <v>2</v>
      </c>
      <c r="AQ136" s="72">
        <f>VLOOKUP('Physical Effects - Rationale'!CE137,'Physical Effects - Numerical'!$A$3:$B$13,2,FALSE)</f>
        <v>0</v>
      </c>
      <c r="AR136" s="72">
        <f>VLOOKUP('Physical Effects - Rationale'!CG137,'Physical Effects - Numerical'!$A$3:$B$13,2,FALSE)</f>
        <v>0</v>
      </c>
      <c r="AS136" s="72">
        <f>VLOOKUP('Physical Effects - Rationale'!CI137,'Physical Effects - Numerical'!$A$3:$B$13,2,FALSE)</f>
        <v>4</v>
      </c>
      <c r="AT136" s="72">
        <f>VLOOKUP('Physical Effects - Rationale'!CK137,'Physical Effects - Numerical'!$A$3:$B$13,2,FALSE)</f>
        <v>0</v>
      </c>
      <c r="AU136" s="72">
        <f>VLOOKUP('Physical Effects - Rationale'!CM137,'Physical Effects - Numerical'!$A$3:$B$13,2,FALSE)</f>
        <v>0</v>
      </c>
      <c r="AV136" s="72">
        <f>VLOOKUP('Physical Effects - Rationale'!CO137,'Physical Effects - Numerical'!$A$3:$B$13,2,FALSE)</f>
        <v>0</v>
      </c>
      <c r="AW136" s="72">
        <f>VLOOKUP('Physical Effects - Rationale'!CQ137,'Physical Effects - Numerical'!$A$3:$B$13,2,FALSE)</f>
        <v>0</v>
      </c>
      <c r="AX136" s="72">
        <f>VLOOKUP('Physical Effects - Rationale'!CS137,'Physical Effects - Numerical'!$A$3:$B$13,2,FALSE)</f>
        <v>0</v>
      </c>
      <c r="AY136" s="84">
        <f>VLOOKUP('Physical Effects - Rationale'!CU137,'Physical Effects - Numerical'!$A$3:$B$13,2,FALSE)</f>
        <v>0</v>
      </c>
    </row>
    <row r="137" spans="3:51">
      <c r="C137" s="83" t="s">
        <v>2181</v>
      </c>
      <c r="D137" s="75">
        <v>608</v>
      </c>
      <c r="E137" s="73">
        <f>VLOOKUP('Physical Effects - Rationale'!G138,'Physical Effects - Numerical'!$A$3:$B$13,2,FALSE)</f>
        <v>0</v>
      </c>
      <c r="F137" s="72">
        <f>VLOOKUP('Physical Effects - Rationale'!I138,'Physical Effects - Numerical'!$A$3:$B$13,2,FALSE)</f>
        <v>-1</v>
      </c>
      <c r="G137" s="72">
        <f>VLOOKUP('Physical Effects - Rationale'!K138,'Physical Effects - Numerical'!$A$3:$B$13,2,FALSE)</f>
        <v>2</v>
      </c>
      <c r="H137" s="72">
        <f>VLOOKUP('Physical Effects - Rationale'!M138,'Physical Effects - Numerical'!$A$3:$B$13,2,FALSE)</f>
        <v>0</v>
      </c>
      <c r="I137" s="72">
        <f>VLOOKUP('Physical Effects - Rationale'!O138,'Physical Effects - Numerical'!$A$3:$B$13,2,FALSE)</f>
        <v>0</v>
      </c>
      <c r="J137" s="72">
        <f>VLOOKUP('Physical Effects - Rationale'!Q138,'Physical Effects - Numerical'!$A$3:$B$13,2,FALSE)</f>
        <v>0</v>
      </c>
      <c r="K137" s="72">
        <f>VLOOKUP('Physical Effects - Rationale'!S138,'Physical Effects - Numerical'!$A$3:$B$13,2,FALSE)</f>
        <v>0</v>
      </c>
      <c r="L137" s="72">
        <f>VLOOKUP('Physical Effects - Rationale'!U138,'Physical Effects - Numerical'!$A$3:$B$13,2,FALSE)</f>
        <v>0</v>
      </c>
      <c r="M137" s="72">
        <f>VLOOKUP('Physical Effects - Rationale'!W138,'Physical Effects - Numerical'!$A$3:$B$13,2,FALSE)</f>
        <v>0</v>
      </c>
      <c r="N137" s="72">
        <f>VLOOKUP('Physical Effects - Rationale'!Y138,'Physical Effects - Numerical'!$A$3:$B$13,2,FALSE)</f>
        <v>0</v>
      </c>
      <c r="O137" s="72">
        <f>VLOOKUP('Physical Effects - Rationale'!AA138,'Physical Effects - Numerical'!$A$3:$B$13,2,FALSE)</f>
        <v>0</v>
      </c>
      <c r="P137" s="72">
        <f>VLOOKUP('Physical Effects - Rationale'!AC138,'Physical Effects - Numerical'!$A$3:$B$13,2,FALSE)</f>
        <v>3</v>
      </c>
      <c r="Q137" s="72">
        <f>VLOOKUP('Physical Effects - Rationale'!AE138,'Physical Effects - Numerical'!$A$3:$B$13,2,FALSE)</f>
        <v>2</v>
      </c>
      <c r="R137" s="72">
        <f>VLOOKUP('Physical Effects - Rationale'!AG138,'Physical Effects - Numerical'!$A$3:$B$13,2,FALSE)</f>
        <v>0</v>
      </c>
      <c r="S137" s="72">
        <f>VLOOKUP('Physical Effects - Rationale'!AI138,'Physical Effects - Numerical'!$A$3:$B$13,2,FALSE)</f>
        <v>0</v>
      </c>
      <c r="T137" s="72">
        <f>VLOOKUP('Physical Effects - Rationale'!AK138,'Physical Effects - Numerical'!$A$3:$B$13,2,FALSE)</f>
        <v>2</v>
      </c>
      <c r="U137" s="72">
        <f>VLOOKUP('Physical Effects - Rationale'!AM138,'Physical Effects - Numerical'!$A$3:$B$13,2,FALSE)</f>
        <v>0</v>
      </c>
      <c r="V137" s="72">
        <f>VLOOKUP('Physical Effects - Rationale'!AO138,'Physical Effects - Numerical'!$A$3:$B$13,2,FALSE)</f>
        <v>0</v>
      </c>
      <c r="W137" s="72">
        <f>VLOOKUP('Physical Effects - Rationale'!AQ138,'Physical Effects - Numerical'!$A$3:$B$13,2,FALSE)</f>
        <v>2</v>
      </c>
      <c r="X137" s="72">
        <f>VLOOKUP('Physical Effects - Rationale'!AS138,'Physical Effects - Numerical'!$A$3:$B$13,2,FALSE)</f>
        <v>-2</v>
      </c>
      <c r="Y137" s="72">
        <f>VLOOKUP('Physical Effects - Rationale'!AU138,'Physical Effects - Numerical'!$A$3:$B$13,2,FALSE)</f>
        <v>1</v>
      </c>
      <c r="Z137" s="72">
        <f>VLOOKUP('Physical Effects - Rationale'!AW138,'Physical Effects - Numerical'!$A$3:$B$13,2,FALSE)</f>
        <v>-2</v>
      </c>
      <c r="AA137" s="72">
        <f>VLOOKUP('Physical Effects - Rationale'!AY138,'Physical Effects - Numerical'!$A$3:$B$13,2,FALSE)</f>
        <v>2</v>
      </c>
      <c r="AB137" s="72">
        <f>VLOOKUP('Physical Effects - Rationale'!BA138,'Physical Effects - Numerical'!$A$3:$B$13,2,FALSE)</f>
        <v>-1</v>
      </c>
      <c r="AC137" s="72">
        <f>VLOOKUP('Physical Effects - Rationale'!BC138,'Physical Effects - Numerical'!$A$3:$B$13,2,FALSE)</f>
        <v>0</v>
      </c>
      <c r="AD137" s="72">
        <f>VLOOKUP('Physical Effects - Rationale'!BE138,'Physical Effects - Numerical'!$A$3:$B$13,2,FALSE)</f>
        <v>0</v>
      </c>
      <c r="AE137" s="72">
        <f>VLOOKUP('Physical Effects - Rationale'!BG138,'Physical Effects - Numerical'!$A$3:$B$13,2,FALSE)</f>
        <v>-2</v>
      </c>
      <c r="AF137" s="72">
        <f>VLOOKUP('Physical Effects - Rationale'!BI138,'Physical Effects - Numerical'!$A$3:$B$13,2,FALSE)</f>
        <v>2</v>
      </c>
      <c r="AG137" s="72">
        <f>VLOOKUP('Physical Effects - Rationale'!BK138,'Physical Effects - Numerical'!$A$3:$B$13,2,FALSE)</f>
        <v>-2</v>
      </c>
      <c r="AH137" s="72">
        <f>VLOOKUP('Physical Effects - Rationale'!BM138,'Physical Effects - Numerical'!$A$3:$B$13,2,FALSE)</f>
        <v>2</v>
      </c>
      <c r="AI137" s="72">
        <f>VLOOKUP('Physical Effects - Rationale'!BO138,'Physical Effects - Numerical'!$A$3:$B$13,2,FALSE)</f>
        <v>0</v>
      </c>
      <c r="AJ137" s="72">
        <f>VLOOKUP('Physical Effects - Rationale'!BQ138,'Physical Effects - Numerical'!$A$3:$B$13,2,FALSE)</f>
        <v>0</v>
      </c>
      <c r="AK137" s="72">
        <f>VLOOKUP('Physical Effects - Rationale'!BS138,'Physical Effects - Numerical'!$A$3:$B$13,2,FALSE)</f>
        <v>0</v>
      </c>
      <c r="AL137" s="72">
        <f>VLOOKUP('Physical Effects - Rationale'!BU138,'Physical Effects - Numerical'!$A$3:$B$13,2,FALSE)</f>
        <v>0</v>
      </c>
      <c r="AM137" s="72">
        <f>VLOOKUP('Physical Effects - Rationale'!BW138,'Physical Effects - Numerical'!$A$3:$B$13,2,FALSE)</f>
        <v>0</v>
      </c>
      <c r="AN137" s="72">
        <f>VLOOKUP('Physical Effects - Rationale'!BY138,'Physical Effects - Numerical'!$A$3:$B$13,2,FALSE)</f>
        <v>0</v>
      </c>
      <c r="AO137" s="72">
        <f>VLOOKUP('Physical Effects - Rationale'!CA138,'Physical Effects - Numerical'!$A$3:$B$13,2,FALSE)</f>
        <v>0</v>
      </c>
      <c r="AP137" s="72">
        <f>VLOOKUP('Physical Effects - Rationale'!CC138,'Physical Effects - Numerical'!$A$3:$B$13,2,FALSE)</f>
        <v>2</v>
      </c>
      <c r="AQ137" s="72">
        <f>VLOOKUP('Physical Effects - Rationale'!CE138,'Physical Effects - Numerical'!$A$3:$B$13,2,FALSE)</f>
        <v>0</v>
      </c>
      <c r="AR137" s="72">
        <f>VLOOKUP('Physical Effects - Rationale'!CG138,'Physical Effects - Numerical'!$A$3:$B$13,2,FALSE)</f>
        <v>0</v>
      </c>
      <c r="AS137" s="72">
        <f>VLOOKUP('Physical Effects - Rationale'!CI138,'Physical Effects - Numerical'!$A$3:$B$13,2,FALSE)</f>
        <v>4</v>
      </c>
      <c r="AT137" s="72">
        <f>VLOOKUP('Physical Effects - Rationale'!CK138,'Physical Effects - Numerical'!$A$3:$B$13,2,FALSE)</f>
        <v>0</v>
      </c>
      <c r="AU137" s="72">
        <f>VLOOKUP('Physical Effects - Rationale'!CM138,'Physical Effects - Numerical'!$A$3:$B$13,2,FALSE)</f>
        <v>0</v>
      </c>
      <c r="AV137" s="72">
        <f>VLOOKUP('Physical Effects - Rationale'!CO138,'Physical Effects - Numerical'!$A$3:$B$13,2,FALSE)</f>
        <v>0</v>
      </c>
      <c r="AW137" s="72">
        <f>VLOOKUP('Physical Effects - Rationale'!CQ138,'Physical Effects - Numerical'!$A$3:$B$13,2,FALSE)</f>
        <v>0</v>
      </c>
      <c r="AX137" s="72">
        <f>VLOOKUP('Physical Effects - Rationale'!CS138,'Physical Effects - Numerical'!$A$3:$B$13,2,FALSE)</f>
        <v>0</v>
      </c>
      <c r="AY137" s="84">
        <f>VLOOKUP('Physical Effects - Rationale'!CU138,'Physical Effects - Numerical'!$A$3:$B$13,2,FALSE)</f>
        <v>0</v>
      </c>
    </row>
    <row r="138" spans="3:51">
      <c r="C138" s="83" t="s">
        <v>2184</v>
      </c>
      <c r="D138" s="75">
        <v>609</v>
      </c>
      <c r="E138" s="73">
        <f>VLOOKUP('Physical Effects - Rationale'!G139,'Physical Effects - Numerical'!$A$3:$B$13,2,FALSE)</f>
        <v>0</v>
      </c>
      <c r="F138" s="72">
        <f>VLOOKUP('Physical Effects - Rationale'!I139,'Physical Effects - Numerical'!$A$3:$B$13,2,FALSE)</f>
        <v>4</v>
      </c>
      <c r="G138" s="72">
        <f>VLOOKUP('Physical Effects - Rationale'!K139,'Physical Effects - Numerical'!$A$3:$B$13,2,FALSE)</f>
        <v>0</v>
      </c>
      <c r="H138" s="72">
        <f>VLOOKUP('Physical Effects - Rationale'!M139,'Physical Effects - Numerical'!$A$3:$B$13,2,FALSE)</f>
        <v>0</v>
      </c>
      <c r="I138" s="72">
        <f>VLOOKUP('Physical Effects - Rationale'!O139,'Physical Effects - Numerical'!$A$3:$B$13,2,FALSE)</f>
        <v>0</v>
      </c>
      <c r="J138" s="72">
        <f>VLOOKUP('Physical Effects - Rationale'!Q139,'Physical Effects - Numerical'!$A$3:$B$13,2,FALSE)</f>
        <v>-1</v>
      </c>
      <c r="K138" s="72">
        <f>VLOOKUP('Physical Effects - Rationale'!S139,'Physical Effects - Numerical'!$A$3:$B$13,2,FALSE)</f>
        <v>0</v>
      </c>
      <c r="L138" s="72">
        <f>VLOOKUP('Physical Effects - Rationale'!U139,'Physical Effects - Numerical'!$A$3:$B$13,2,FALSE)</f>
        <v>0</v>
      </c>
      <c r="M138" s="72">
        <f>VLOOKUP('Physical Effects - Rationale'!W139,'Physical Effects - Numerical'!$A$3:$B$13,2,FALSE)</f>
        <v>0</v>
      </c>
      <c r="N138" s="72">
        <f>VLOOKUP('Physical Effects - Rationale'!Y139,'Physical Effects - Numerical'!$A$3:$B$13,2,FALSE)</f>
        <v>0</v>
      </c>
      <c r="O138" s="72">
        <f>VLOOKUP('Physical Effects - Rationale'!AA139,'Physical Effects - Numerical'!$A$3:$B$13,2,FALSE)</f>
        <v>0</v>
      </c>
      <c r="P138" s="72">
        <f>VLOOKUP('Physical Effects - Rationale'!AC139,'Physical Effects - Numerical'!$A$3:$B$13,2,FALSE)</f>
        <v>0</v>
      </c>
      <c r="Q138" s="72">
        <f>VLOOKUP('Physical Effects - Rationale'!AE139,'Physical Effects - Numerical'!$A$3:$B$13,2,FALSE)</f>
        <v>0</v>
      </c>
      <c r="R138" s="72">
        <f>VLOOKUP('Physical Effects - Rationale'!AG139,'Physical Effects - Numerical'!$A$3:$B$13,2,FALSE)</f>
        <v>0</v>
      </c>
      <c r="S138" s="72">
        <f>VLOOKUP('Physical Effects - Rationale'!AI139,'Physical Effects - Numerical'!$A$3:$B$13,2,FALSE)</f>
        <v>0</v>
      </c>
      <c r="T138" s="72">
        <f>VLOOKUP('Physical Effects - Rationale'!AK139,'Physical Effects - Numerical'!$A$3:$B$13,2,FALSE)</f>
        <v>0</v>
      </c>
      <c r="U138" s="72">
        <f>VLOOKUP('Physical Effects - Rationale'!AM139,'Physical Effects - Numerical'!$A$3:$B$13,2,FALSE)</f>
        <v>0</v>
      </c>
      <c r="V138" s="72">
        <f>VLOOKUP('Physical Effects - Rationale'!AO139,'Physical Effects - Numerical'!$A$3:$B$13,2,FALSE)</f>
        <v>0</v>
      </c>
      <c r="W138" s="72">
        <f>VLOOKUP('Physical Effects - Rationale'!AQ139,'Physical Effects - Numerical'!$A$3:$B$13,2,FALSE)</f>
        <v>0</v>
      </c>
      <c r="X138" s="72">
        <f>VLOOKUP('Physical Effects - Rationale'!AS139,'Physical Effects - Numerical'!$A$3:$B$13,2,FALSE)</f>
        <v>0</v>
      </c>
      <c r="Y138" s="72">
        <f>VLOOKUP('Physical Effects - Rationale'!AU139,'Physical Effects - Numerical'!$A$3:$B$13,2,FALSE)</f>
        <v>0</v>
      </c>
      <c r="Z138" s="72">
        <f>VLOOKUP('Physical Effects - Rationale'!AW139,'Physical Effects - Numerical'!$A$3:$B$13,2,FALSE)</f>
        <v>0</v>
      </c>
      <c r="AA138" s="72">
        <f>VLOOKUP('Physical Effects - Rationale'!AY139,'Physical Effects - Numerical'!$A$3:$B$13,2,FALSE)</f>
        <v>0</v>
      </c>
      <c r="AB138" s="72">
        <f>VLOOKUP('Physical Effects - Rationale'!BA139,'Physical Effects - Numerical'!$A$3:$B$13,2,FALSE)</f>
        <v>3</v>
      </c>
      <c r="AC138" s="72">
        <f>VLOOKUP('Physical Effects - Rationale'!BC139,'Physical Effects - Numerical'!$A$3:$B$13,2,FALSE)</f>
        <v>0</v>
      </c>
      <c r="AD138" s="72">
        <f>VLOOKUP('Physical Effects - Rationale'!BE139,'Physical Effects - Numerical'!$A$3:$B$13,2,FALSE)</f>
        <v>0</v>
      </c>
      <c r="AE138" s="72">
        <f>VLOOKUP('Physical Effects - Rationale'!BG139,'Physical Effects - Numerical'!$A$3:$B$13,2,FALSE)</f>
        <v>0</v>
      </c>
      <c r="AF138" s="72">
        <f>VLOOKUP('Physical Effects - Rationale'!BI139,'Physical Effects - Numerical'!$A$3:$B$13,2,FALSE)</f>
        <v>0</v>
      </c>
      <c r="AG138" s="72">
        <f>VLOOKUP('Physical Effects - Rationale'!BK139,'Physical Effects - Numerical'!$A$3:$B$13,2,FALSE)</f>
        <v>0</v>
      </c>
      <c r="AH138" s="72">
        <f>VLOOKUP('Physical Effects - Rationale'!BM139,'Physical Effects - Numerical'!$A$3:$B$13,2,FALSE)</f>
        <v>0</v>
      </c>
      <c r="AI138" s="72">
        <f>VLOOKUP('Physical Effects - Rationale'!BO139,'Physical Effects - Numerical'!$A$3:$B$13,2,FALSE)</f>
        <v>0</v>
      </c>
      <c r="AJ138" s="72">
        <f>VLOOKUP('Physical Effects - Rationale'!BQ139,'Physical Effects - Numerical'!$A$3:$B$13,2,FALSE)</f>
        <v>0</v>
      </c>
      <c r="AK138" s="72">
        <f>VLOOKUP('Physical Effects - Rationale'!BS139,'Physical Effects - Numerical'!$A$3:$B$13,2,FALSE)</f>
        <v>-1</v>
      </c>
      <c r="AL138" s="72">
        <f>VLOOKUP('Physical Effects - Rationale'!BU139,'Physical Effects - Numerical'!$A$3:$B$13,2,FALSE)</f>
        <v>0</v>
      </c>
      <c r="AM138" s="72">
        <f>VLOOKUP('Physical Effects - Rationale'!BW139,'Physical Effects - Numerical'!$A$3:$B$13,2,FALSE)</f>
        <v>0</v>
      </c>
      <c r="AN138" s="72">
        <f>VLOOKUP('Physical Effects - Rationale'!BY139,'Physical Effects - Numerical'!$A$3:$B$13,2,FALSE)</f>
        <v>0</v>
      </c>
      <c r="AO138" s="72">
        <f>VLOOKUP('Physical Effects - Rationale'!CA139,'Physical Effects - Numerical'!$A$3:$B$13,2,FALSE)</f>
        <v>0</v>
      </c>
      <c r="AP138" s="72">
        <f>VLOOKUP('Physical Effects - Rationale'!CC139,'Physical Effects - Numerical'!$A$3:$B$13,2,FALSE)</f>
        <v>0</v>
      </c>
      <c r="AQ138" s="72">
        <f>VLOOKUP('Physical Effects - Rationale'!CE139,'Physical Effects - Numerical'!$A$3:$B$13,2,FALSE)</f>
        <v>0</v>
      </c>
      <c r="AR138" s="72">
        <f>VLOOKUP('Physical Effects - Rationale'!CG139,'Physical Effects - Numerical'!$A$3:$B$13,2,FALSE)</f>
        <v>0</v>
      </c>
      <c r="AS138" s="72">
        <f>VLOOKUP('Physical Effects - Rationale'!CI139,'Physical Effects - Numerical'!$A$3:$B$13,2,FALSE)</f>
        <v>0</v>
      </c>
      <c r="AT138" s="72">
        <f>VLOOKUP('Physical Effects - Rationale'!CK139,'Physical Effects - Numerical'!$A$3:$B$13,2,FALSE)</f>
        <v>0</v>
      </c>
      <c r="AU138" s="72">
        <f>VLOOKUP('Physical Effects - Rationale'!CM139,'Physical Effects - Numerical'!$A$3:$B$13,2,FALSE)</f>
        <v>0</v>
      </c>
      <c r="AV138" s="72">
        <f>VLOOKUP('Physical Effects - Rationale'!CO139,'Physical Effects - Numerical'!$A$3:$B$13,2,FALSE)</f>
        <v>0</v>
      </c>
      <c r="AW138" s="72">
        <f>VLOOKUP('Physical Effects - Rationale'!CQ139,'Physical Effects - Numerical'!$A$3:$B$13,2,FALSE)</f>
        <v>0</v>
      </c>
      <c r="AX138" s="72">
        <f>VLOOKUP('Physical Effects - Rationale'!CS139,'Physical Effects - Numerical'!$A$3:$B$13,2,FALSE)</f>
        <v>0</v>
      </c>
      <c r="AY138" s="84">
        <f>VLOOKUP('Physical Effects - Rationale'!CU139,'Physical Effects - Numerical'!$A$3:$B$13,2,FALSE)</f>
        <v>0</v>
      </c>
    </row>
    <row r="139" spans="3:51">
      <c r="C139" s="83" t="s">
        <v>2192</v>
      </c>
      <c r="D139" s="75">
        <v>600</v>
      </c>
      <c r="E139" s="73">
        <f>VLOOKUP('Physical Effects - Rationale'!G140,'Physical Effects - Numerical'!$A$3:$B$13,2,FALSE)</f>
        <v>5</v>
      </c>
      <c r="F139" s="72">
        <f>VLOOKUP('Physical Effects - Rationale'!I140,'Physical Effects - Numerical'!$A$3:$B$13,2,FALSE)</f>
        <v>1</v>
      </c>
      <c r="G139" s="72">
        <f>VLOOKUP('Physical Effects - Rationale'!K140,'Physical Effects - Numerical'!$A$3:$B$13,2,FALSE)</f>
        <v>4</v>
      </c>
      <c r="H139" s="72">
        <f>VLOOKUP('Physical Effects - Rationale'!M140,'Physical Effects - Numerical'!$A$3:$B$13,2,FALSE)</f>
        <v>2</v>
      </c>
      <c r="I139" s="72">
        <f>VLOOKUP('Physical Effects - Rationale'!O140,'Physical Effects - Numerical'!$A$3:$B$13,2,FALSE)</f>
        <v>1</v>
      </c>
      <c r="J139" s="72">
        <f>VLOOKUP('Physical Effects - Rationale'!Q140,'Physical Effects - Numerical'!$A$3:$B$13,2,FALSE)</f>
        <v>0</v>
      </c>
      <c r="K139" s="72">
        <f>VLOOKUP('Physical Effects - Rationale'!S140,'Physical Effects - Numerical'!$A$3:$B$13,2,FALSE)</f>
        <v>-1</v>
      </c>
      <c r="L139" s="72">
        <f>VLOOKUP('Physical Effects - Rationale'!U140,'Physical Effects - Numerical'!$A$3:$B$13,2,FALSE)</f>
        <v>2</v>
      </c>
      <c r="M139" s="72">
        <f>VLOOKUP('Physical Effects - Rationale'!W140,'Physical Effects - Numerical'!$A$3:$B$13,2,FALSE)</f>
        <v>0</v>
      </c>
      <c r="N139" s="72">
        <f>VLOOKUP('Physical Effects - Rationale'!Y140,'Physical Effects - Numerical'!$A$3:$B$13,2,FALSE)</f>
        <v>-1</v>
      </c>
      <c r="O139" s="72">
        <f>VLOOKUP('Physical Effects - Rationale'!AA140,'Physical Effects - Numerical'!$A$3:$B$13,2,FALSE)</f>
        <v>1</v>
      </c>
      <c r="P139" s="72">
        <f>VLOOKUP('Physical Effects - Rationale'!AC140,'Physical Effects - Numerical'!$A$3:$B$13,2,FALSE)</f>
        <v>3</v>
      </c>
      <c r="Q139" s="72">
        <f>VLOOKUP('Physical Effects - Rationale'!AE140,'Physical Effects - Numerical'!$A$3:$B$13,2,FALSE)</f>
        <v>-1</v>
      </c>
      <c r="R139" s="72">
        <f>VLOOKUP('Physical Effects - Rationale'!AG140,'Physical Effects - Numerical'!$A$3:$B$13,2,FALSE)</f>
        <v>-1</v>
      </c>
      <c r="S139" s="72">
        <f>VLOOKUP('Physical Effects - Rationale'!AI140,'Physical Effects - Numerical'!$A$3:$B$13,2,FALSE)</f>
        <v>-1</v>
      </c>
      <c r="T139" s="72">
        <f>VLOOKUP('Physical Effects - Rationale'!AK140,'Physical Effects - Numerical'!$A$3:$B$13,2,FALSE)</f>
        <v>3</v>
      </c>
      <c r="U139" s="72">
        <f>VLOOKUP('Physical Effects - Rationale'!AM140,'Physical Effects - Numerical'!$A$3:$B$13,2,FALSE)</f>
        <v>-1</v>
      </c>
      <c r="V139" s="72">
        <f>VLOOKUP('Physical Effects - Rationale'!AO140,'Physical Effects - Numerical'!$A$3:$B$13,2,FALSE)</f>
        <v>2</v>
      </c>
      <c r="W139" s="72">
        <f>VLOOKUP('Physical Effects - Rationale'!AQ140,'Physical Effects - Numerical'!$A$3:$B$13,2,FALSE)</f>
        <v>0</v>
      </c>
      <c r="X139" s="72">
        <f>VLOOKUP('Physical Effects - Rationale'!AS140,'Physical Effects - Numerical'!$A$3:$B$13,2,FALSE)</f>
        <v>2</v>
      </c>
      <c r="Y139" s="72">
        <f>VLOOKUP('Physical Effects - Rationale'!AU140,'Physical Effects - Numerical'!$A$3:$B$13,2,FALSE)</f>
        <v>-2</v>
      </c>
      <c r="Z139" s="72">
        <f>VLOOKUP('Physical Effects - Rationale'!AW140,'Physical Effects - Numerical'!$A$3:$B$13,2,FALSE)</f>
        <v>2</v>
      </c>
      <c r="AA139" s="72">
        <f>VLOOKUP('Physical Effects - Rationale'!AY140,'Physical Effects - Numerical'!$A$3:$B$13,2,FALSE)</f>
        <v>0</v>
      </c>
      <c r="AB139" s="72">
        <f>VLOOKUP('Physical Effects - Rationale'!BA140,'Physical Effects - Numerical'!$A$3:$B$13,2,FALSE)</f>
        <v>2</v>
      </c>
      <c r="AC139" s="72">
        <f>VLOOKUP('Physical Effects - Rationale'!BC140,'Physical Effects - Numerical'!$A$3:$B$13,2,FALSE)</f>
        <v>2</v>
      </c>
      <c r="AD139" s="72">
        <f>VLOOKUP('Physical Effects - Rationale'!BE140,'Physical Effects - Numerical'!$A$3:$B$13,2,FALSE)</f>
        <v>-2</v>
      </c>
      <c r="AE139" s="72">
        <f>VLOOKUP('Physical Effects - Rationale'!BG140,'Physical Effects - Numerical'!$A$3:$B$13,2,FALSE)</f>
        <v>2</v>
      </c>
      <c r="AF139" s="72">
        <f>VLOOKUP('Physical Effects - Rationale'!BI140,'Physical Effects - Numerical'!$A$3:$B$13,2,FALSE)</f>
        <v>-1</v>
      </c>
      <c r="AG139" s="72">
        <f>VLOOKUP('Physical Effects - Rationale'!BK140,'Physical Effects - Numerical'!$A$3:$B$13,2,FALSE)</f>
        <v>2</v>
      </c>
      <c r="AH139" s="72">
        <f>VLOOKUP('Physical Effects - Rationale'!BM140,'Physical Effects - Numerical'!$A$3:$B$13,2,FALSE)</f>
        <v>-2</v>
      </c>
      <c r="AI139" s="72">
        <f>VLOOKUP('Physical Effects - Rationale'!BO140,'Physical Effects - Numerical'!$A$3:$B$13,2,FALSE)</f>
        <v>0</v>
      </c>
      <c r="AJ139" s="72">
        <f>VLOOKUP('Physical Effects - Rationale'!BQ140,'Physical Effects - Numerical'!$A$3:$B$13,2,FALSE)</f>
        <v>0</v>
      </c>
      <c r="AK139" s="72">
        <f>VLOOKUP('Physical Effects - Rationale'!BS140,'Physical Effects - Numerical'!$A$3:$B$13,2,FALSE)</f>
        <v>0</v>
      </c>
      <c r="AL139" s="72">
        <f>VLOOKUP('Physical Effects - Rationale'!BU140,'Physical Effects - Numerical'!$A$3:$B$13,2,FALSE)</f>
        <v>0</v>
      </c>
      <c r="AM139" s="72">
        <f>VLOOKUP('Physical Effects - Rationale'!BW140,'Physical Effects - Numerical'!$A$3:$B$13,2,FALSE)</f>
        <v>0</v>
      </c>
      <c r="AN139" s="72">
        <f>VLOOKUP('Physical Effects - Rationale'!BY140,'Physical Effects - Numerical'!$A$3:$B$13,2,FALSE)</f>
        <v>0</v>
      </c>
      <c r="AO139" s="72">
        <f>VLOOKUP('Physical Effects - Rationale'!CA140,'Physical Effects - Numerical'!$A$3:$B$13,2,FALSE)</f>
        <v>0</v>
      </c>
      <c r="AP139" s="72">
        <f>VLOOKUP('Physical Effects - Rationale'!CC140,'Physical Effects - Numerical'!$A$3:$B$13,2,FALSE)</f>
        <v>2</v>
      </c>
      <c r="AQ139" s="72">
        <f>VLOOKUP('Physical Effects - Rationale'!CE140,'Physical Effects - Numerical'!$A$3:$B$13,2,FALSE)</f>
        <v>0</v>
      </c>
      <c r="AR139" s="72">
        <f>VLOOKUP('Physical Effects - Rationale'!CG140,'Physical Effects - Numerical'!$A$3:$B$13,2,FALSE)</f>
        <v>0</v>
      </c>
      <c r="AS139" s="72">
        <f>VLOOKUP('Physical Effects - Rationale'!CI140,'Physical Effects - Numerical'!$A$3:$B$13,2,FALSE)</f>
        <v>0</v>
      </c>
      <c r="AT139" s="72">
        <f>VLOOKUP('Physical Effects - Rationale'!CK140,'Physical Effects - Numerical'!$A$3:$B$13,2,FALSE)</f>
        <v>0</v>
      </c>
      <c r="AU139" s="72">
        <f>VLOOKUP('Physical Effects - Rationale'!CM140,'Physical Effects - Numerical'!$A$3:$B$13,2,FALSE)</f>
        <v>0</v>
      </c>
      <c r="AV139" s="72">
        <f>VLOOKUP('Physical Effects - Rationale'!CO140,'Physical Effects - Numerical'!$A$3:$B$13,2,FALSE)</f>
        <v>0</v>
      </c>
      <c r="AW139" s="72">
        <f>VLOOKUP('Physical Effects - Rationale'!CQ140,'Physical Effects - Numerical'!$A$3:$B$13,2,FALSE)</f>
        <v>0</v>
      </c>
      <c r="AX139" s="72">
        <f>VLOOKUP('Physical Effects - Rationale'!CS140,'Physical Effects - Numerical'!$A$3:$B$13,2,FALSE)</f>
        <v>0</v>
      </c>
      <c r="AY139" s="84">
        <f>VLOOKUP('Physical Effects - Rationale'!CU140,'Physical Effects - Numerical'!$A$3:$B$13,2,FALSE)</f>
        <v>2</v>
      </c>
    </row>
    <row r="140" spans="3:51">
      <c r="C140" s="83" t="s">
        <v>2215</v>
      </c>
      <c r="D140" s="75" t="s">
        <v>2217</v>
      </c>
      <c r="E140" s="73">
        <f>VLOOKUP('Physical Effects - Rationale'!G141,'Physical Effects - Numerical'!$A$3:$B$13,2,FALSE)</f>
        <v>1</v>
      </c>
      <c r="F140" s="72">
        <f>VLOOKUP('Physical Effects - Rationale'!I141,'Physical Effects - Numerical'!$A$3:$B$13,2,FALSE)</f>
        <v>1</v>
      </c>
      <c r="G140" s="72">
        <f>VLOOKUP('Physical Effects - Rationale'!K141,'Physical Effects - Numerical'!$A$3:$B$13,2,FALSE)</f>
        <v>1</v>
      </c>
      <c r="H140" s="72">
        <f>VLOOKUP('Physical Effects - Rationale'!M141,'Physical Effects - Numerical'!$A$3:$B$13,2,FALSE)</f>
        <v>4</v>
      </c>
      <c r="I140" s="72">
        <f>VLOOKUP('Physical Effects - Rationale'!O141,'Physical Effects - Numerical'!$A$3:$B$13,2,FALSE)</f>
        <v>2</v>
      </c>
      <c r="J140" s="72">
        <f>VLOOKUP('Physical Effects - Rationale'!Q141,'Physical Effects - Numerical'!$A$3:$B$13,2,FALSE)</f>
        <v>0</v>
      </c>
      <c r="K140" s="72">
        <f>VLOOKUP('Physical Effects - Rationale'!S141,'Physical Effects - Numerical'!$A$3:$B$13,2,FALSE)</f>
        <v>2</v>
      </c>
      <c r="L140" s="72">
        <f>VLOOKUP('Physical Effects - Rationale'!U141,'Physical Effects - Numerical'!$A$3:$B$13,2,FALSE)</f>
        <v>0</v>
      </c>
      <c r="M140" s="72">
        <f>VLOOKUP('Physical Effects - Rationale'!W141,'Physical Effects - Numerical'!$A$3:$B$13,2,FALSE)</f>
        <v>0</v>
      </c>
      <c r="N140" s="72">
        <f>VLOOKUP('Physical Effects - Rationale'!Y141,'Physical Effects - Numerical'!$A$3:$B$13,2,FALSE)</f>
        <v>0</v>
      </c>
      <c r="O140" s="72">
        <f>VLOOKUP('Physical Effects - Rationale'!AA141,'Physical Effects - Numerical'!$A$3:$B$13,2,FALSE)</f>
        <v>-1</v>
      </c>
      <c r="P140" s="72">
        <f>VLOOKUP('Physical Effects - Rationale'!AC141,'Physical Effects - Numerical'!$A$3:$B$13,2,FALSE)</f>
        <v>0</v>
      </c>
      <c r="Q140" s="72">
        <f>VLOOKUP('Physical Effects - Rationale'!AE141,'Physical Effects - Numerical'!$A$3:$B$13,2,FALSE)</f>
        <v>0</v>
      </c>
      <c r="R140" s="72">
        <f>VLOOKUP('Physical Effects - Rationale'!AG141,'Physical Effects - Numerical'!$A$3:$B$13,2,FALSE)</f>
        <v>0</v>
      </c>
      <c r="S140" s="72">
        <f>VLOOKUP('Physical Effects - Rationale'!AI141,'Physical Effects - Numerical'!$A$3:$B$13,2,FALSE)</f>
        <v>0</v>
      </c>
      <c r="T140" s="72">
        <f>VLOOKUP('Physical Effects - Rationale'!AK141,'Physical Effects - Numerical'!$A$3:$B$13,2,FALSE)</f>
        <v>0</v>
      </c>
      <c r="U140" s="72">
        <f>VLOOKUP('Physical Effects - Rationale'!AM141,'Physical Effects - Numerical'!$A$3:$B$13,2,FALSE)</f>
        <v>0</v>
      </c>
      <c r="V140" s="72">
        <f>VLOOKUP('Physical Effects - Rationale'!AO141,'Physical Effects - Numerical'!$A$3:$B$13,2,FALSE)</f>
        <v>0</v>
      </c>
      <c r="W140" s="72">
        <f>VLOOKUP('Physical Effects - Rationale'!AQ141,'Physical Effects - Numerical'!$A$3:$B$13,2,FALSE)</f>
        <v>0</v>
      </c>
      <c r="X140" s="72">
        <f>VLOOKUP('Physical Effects - Rationale'!AS141,'Physical Effects - Numerical'!$A$3:$B$13,2,FALSE)</f>
        <v>0</v>
      </c>
      <c r="Y140" s="72">
        <f>VLOOKUP('Physical Effects - Rationale'!AU141,'Physical Effects - Numerical'!$A$3:$B$13,2,FALSE)</f>
        <v>0</v>
      </c>
      <c r="Z140" s="72">
        <f>VLOOKUP('Physical Effects - Rationale'!AW141,'Physical Effects - Numerical'!$A$3:$B$13,2,FALSE)</f>
        <v>1</v>
      </c>
      <c r="AA140" s="72">
        <f>VLOOKUP('Physical Effects - Rationale'!AY141,'Physical Effects - Numerical'!$A$3:$B$13,2,FALSE)</f>
        <v>0</v>
      </c>
      <c r="AB140" s="72">
        <f>VLOOKUP('Physical Effects - Rationale'!BA141,'Physical Effects - Numerical'!$A$3:$B$13,2,FALSE)</f>
        <v>2</v>
      </c>
      <c r="AC140" s="72">
        <f>VLOOKUP('Physical Effects - Rationale'!BC141,'Physical Effects - Numerical'!$A$3:$B$13,2,FALSE)</f>
        <v>0</v>
      </c>
      <c r="AD140" s="72">
        <f>VLOOKUP('Physical Effects - Rationale'!BE141,'Physical Effects - Numerical'!$A$3:$B$13,2,FALSE)</f>
        <v>0</v>
      </c>
      <c r="AE140" s="72">
        <f>VLOOKUP('Physical Effects - Rationale'!BG141,'Physical Effects - Numerical'!$A$3:$B$13,2,FALSE)</f>
        <v>0</v>
      </c>
      <c r="AF140" s="72">
        <f>VLOOKUP('Physical Effects - Rationale'!BI141,'Physical Effects - Numerical'!$A$3:$B$13,2,FALSE)</f>
        <v>0</v>
      </c>
      <c r="AG140" s="72">
        <f>VLOOKUP('Physical Effects - Rationale'!BK141,'Physical Effects - Numerical'!$A$3:$B$13,2,FALSE)</f>
        <v>0</v>
      </c>
      <c r="AH140" s="72">
        <f>VLOOKUP('Physical Effects - Rationale'!BM141,'Physical Effects - Numerical'!$A$3:$B$13,2,FALSE)</f>
        <v>0</v>
      </c>
      <c r="AI140" s="72">
        <f>VLOOKUP('Physical Effects - Rationale'!BO141,'Physical Effects - Numerical'!$A$3:$B$13,2,FALSE)</f>
        <v>0</v>
      </c>
      <c r="AJ140" s="72">
        <f>VLOOKUP('Physical Effects - Rationale'!BQ141,'Physical Effects - Numerical'!$A$3:$B$13,2,FALSE)</f>
        <v>1</v>
      </c>
      <c r="AK140" s="72">
        <f>VLOOKUP('Physical Effects - Rationale'!BS141,'Physical Effects - Numerical'!$A$3:$B$13,2,FALSE)</f>
        <v>0</v>
      </c>
      <c r="AL140" s="72">
        <f>VLOOKUP('Physical Effects - Rationale'!BU141,'Physical Effects - Numerical'!$A$3:$B$13,2,FALSE)</f>
        <v>0</v>
      </c>
      <c r="AM140" s="72">
        <f>VLOOKUP('Physical Effects - Rationale'!BW141,'Physical Effects - Numerical'!$A$3:$B$13,2,FALSE)</f>
        <v>0</v>
      </c>
      <c r="AN140" s="72">
        <f>VLOOKUP('Physical Effects - Rationale'!BY141,'Physical Effects - Numerical'!$A$3:$B$13,2,FALSE)</f>
        <v>0</v>
      </c>
      <c r="AO140" s="72">
        <f>VLOOKUP('Physical Effects - Rationale'!CA141,'Physical Effects - Numerical'!$A$3:$B$13,2,FALSE)</f>
        <v>0</v>
      </c>
      <c r="AP140" s="72">
        <f>VLOOKUP('Physical Effects - Rationale'!CC141,'Physical Effects - Numerical'!$A$3:$B$13,2,FALSE)</f>
        <v>0</v>
      </c>
      <c r="AQ140" s="72">
        <f>VLOOKUP('Physical Effects - Rationale'!CE141,'Physical Effects - Numerical'!$A$3:$B$13,2,FALSE)</f>
        <v>0</v>
      </c>
      <c r="AR140" s="72">
        <f>VLOOKUP('Physical Effects - Rationale'!CG141,'Physical Effects - Numerical'!$A$3:$B$13,2,FALSE)</f>
        <v>2</v>
      </c>
      <c r="AS140" s="72">
        <f>VLOOKUP('Physical Effects - Rationale'!CI141,'Physical Effects - Numerical'!$A$3:$B$13,2,FALSE)</f>
        <v>1</v>
      </c>
      <c r="AT140" s="72">
        <f>VLOOKUP('Physical Effects - Rationale'!CK141,'Physical Effects - Numerical'!$A$3:$B$13,2,FALSE)</f>
        <v>0</v>
      </c>
      <c r="AU140" s="72">
        <f>VLOOKUP('Physical Effects - Rationale'!CM141,'Physical Effects - Numerical'!$A$3:$B$13,2,FALSE)</f>
        <v>1</v>
      </c>
      <c r="AV140" s="72">
        <f>VLOOKUP('Physical Effects - Rationale'!CO141,'Physical Effects - Numerical'!$A$3:$B$13,2,FALSE)</f>
        <v>0</v>
      </c>
      <c r="AW140" s="72">
        <f>VLOOKUP('Physical Effects - Rationale'!CQ141,'Physical Effects - Numerical'!$A$3:$B$13,2,FALSE)</f>
        <v>4</v>
      </c>
      <c r="AX140" s="72">
        <f>VLOOKUP('Physical Effects - Rationale'!CS141,'Physical Effects - Numerical'!$A$3:$B$13,2,FALSE)</f>
        <v>0</v>
      </c>
      <c r="AY140" s="84">
        <f>VLOOKUP('Physical Effects - Rationale'!CU141,'Physical Effects - Numerical'!$A$3:$B$13,2,FALSE)</f>
        <v>0</v>
      </c>
    </row>
    <row r="141" spans="3:51">
      <c r="C141" s="83" t="s">
        <v>2231</v>
      </c>
      <c r="D141" s="75">
        <v>612</v>
      </c>
      <c r="E141" s="73">
        <f>VLOOKUP('Physical Effects - Rationale'!G142,'Physical Effects - Numerical'!$A$3:$B$13,2,FALSE)</f>
        <v>5</v>
      </c>
      <c r="F141" s="72">
        <f>VLOOKUP('Physical Effects - Rationale'!I142,'Physical Effects - Numerical'!$A$3:$B$13,2,FALSE)</f>
        <v>5</v>
      </c>
      <c r="G141" s="72">
        <f>VLOOKUP('Physical Effects - Rationale'!K142,'Physical Effects - Numerical'!$A$3:$B$13,2,FALSE)</f>
        <v>4</v>
      </c>
      <c r="H141" s="72">
        <f>VLOOKUP('Physical Effects - Rationale'!M142,'Physical Effects - Numerical'!$A$3:$B$13,2,FALSE)</f>
        <v>2</v>
      </c>
      <c r="I141" s="72">
        <f>VLOOKUP('Physical Effects - Rationale'!O142,'Physical Effects - Numerical'!$A$3:$B$13,2,FALSE)</f>
        <v>2</v>
      </c>
      <c r="J141" s="72">
        <f>VLOOKUP('Physical Effects - Rationale'!Q142,'Physical Effects - Numerical'!$A$3:$B$13,2,FALSE)</f>
        <v>0</v>
      </c>
      <c r="K141" s="72">
        <f>VLOOKUP('Physical Effects - Rationale'!S142,'Physical Effects - Numerical'!$A$3:$B$13,2,FALSE)</f>
        <v>2</v>
      </c>
      <c r="L141" s="72">
        <f>VLOOKUP('Physical Effects - Rationale'!U142,'Physical Effects - Numerical'!$A$3:$B$13,2,FALSE)</f>
        <v>4</v>
      </c>
      <c r="M141" s="72">
        <f>VLOOKUP('Physical Effects - Rationale'!W142,'Physical Effects - Numerical'!$A$3:$B$13,2,FALSE)</f>
        <v>1</v>
      </c>
      <c r="N141" s="72">
        <f>VLOOKUP('Physical Effects - Rationale'!Y142,'Physical Effects - Numerical'!$A$3:$B$13,2,FALSE)</f>
        <v>5</v>
      </c>
      <c r="O141" s="72">
        <f>VLOOKUP('Physical Effects - Rationale'!AA142,'Physical Effects - Numerical'!$A$3:$B$13,2,FALSE)</f>
        <v>5</v>
      </c>
      <c r="P141" s="72">
        <f>VLOOKUP('Physical Effects - Rationale'!AC142,'Physical Effects - Numerical'!$A$3:$B$13,2,FALSE)</f>
        <v>0</v>
      </c>
      <c r="Q141" s="72">
        <f>VLOOKUP('Physical Effects - Rationale'!AE142,'Physical Effects - Numerical'!$A$3:$B$13,2,FALSE)</f>
        <v>2</v>
      </c>
      <c r="R141" s="72">
        <f>VLOOKUP('Physical Effects - Rationale'!AG142,'Physical Effects - Numerical'!$A$3:$B$13,2,FALSE)</f>
        <v>2</v>
      </c>
      <c r="S141" s="72">
        <f>VLOOKUP('Physical Effects - Rationale'!AI142,'Physical Effects - Numerical'!$A$3:$B$13,2,FALSE)</f>
        <v>1</v>
      </c>
      <c r="T141" s="72">
        <f>VLOOKUP('Physical Effects - Rationale'!AK142,'Physical Effects - Numerical'!$A$3:$B$13,2,FALSE)</f>
        <v>1</v>
      </c>
      <c r="U141" s="72">
        <f>VLOOKUP('Physical Effects - Rationale'!AM142,'Physical Effects - Numerical'!$A$3:$B$13,2,FALSE)</f>
        <v>3</v>
      </c>
      <c r="V141" s="72">
        <f>VLOOKUP('Physical Effects - Rationale'!AO142,'Physical Effects - Numerical'!$A$3:$B$13,2,FALSE)</f>
        <v>0</v>
      </c>
      <c r="W141" s="72">
        <f>VLOOKUP('Physical Effects - Rationale'!AQ142,'Physical Effects - Numerical'!$A$3:$B$13,2,FALSE)</f>
        <v>0</v>
      </c>
      <c r="X141" s="72">
        <f>VLOOKUP('Physical Effects - Rationale'!AS142,'Physical Effects - Numerical'!$A$3:$B$13,2,FALSE)</f>
        <v>1</v>
      </c>
      <c r="Y141" s="72">
        <f>VLOOKUP('Physical Effects - Rationale'!AU142,'Physical Effects - Numerical'!$A$3:$B$13,2,FALSE)</f>
        <v>1</v>
      </c>
      <c r="Z141" s="72">
        <f>VLOOKUP('Physical Effects - Rationale'!AW142,'Physical Effects - Numerical'!$A$3:$B$13,2,FALSE)</f>
        <v>1</v>
      </c>
      <c r="AA141" s="72">
        <f>VLOOKUP('Physical Effects - Rationale'!AY142,'Physical Effects - Numerical'!$A$3:$B$13,2,FALSE)</f>
        <v>1</v>
      </c>
      <c r="AB141" s="72">
        <f>VLOOKUP('Physical Effects - Rationale'!BA142,'Physical Effects - Numerical'!$A$3:$B$13,2,FALSE)</f>
        <v>3</v>
      </c>
      <c r="AC141" s="72">
        <f>VLOOKUP('Physical Effects - Rationale'!BC142,'Physical Effects - Numerical'!$A$3:$B$13,2,FALSE)</f>
        <v>1</v>
      </c>
      <c r="AD141" s="72">
        <f>VLOOKUP('Physical Effects - Rationale'!BE142,'Physical Effects - Numerical'!$A$3:$B$13,2,FALSE)</f>
        <v>1</v>
      </c>
      <c r="AE141" s="72">
        <f>VLOOKUP('Physical Effects - Rationale'!BG142,'Physical Effects - Numerical'!$A$3:$B$13,2,FALSE)</f>
        <v>1</v>
      </c>
      <c r="AF141" s="72">
        <f>VLOOKUP('Physical Effects - Rationale'!BI142,'Physical Effects - Numerical'!$A$3:$B$13,2,FALSE)</f>
        <v>1</v>
      </c>
      <c r="AG141" s="72">
        <f>VLOOKUP('Physical Effects - Rationale'!BK142,'Physical Effects - Numerical'!$A$3:$B$13,2,FALSE)</f>
        <v>1</v>
      </c>
      <c r="AH141" s="72">
        <f>VLOOKUP('Physical Effects - Rationale'!BM142,'Physical Effects - Numerical'!$A$3:$B$13,2,FALSE)</f>
        <v>1</v>
      </c>
      <c r="AI141" s="72">
        <f>VLOOKUP('Physical Effects - Rationale'!BO142,'Physical Effects - Numerical'!$A$3:$B$13,2,FALSE)</f>
        <v>4</v>
      </c>
      <c r="AJ141" s="72">
        <f>VLOOKUP('Physical Effects - Rationale'!BQ142,'Physical Effects - Numerical'!$A$3:$B$13,2,FALSE)</f>
        <v>1</v>
      </c>
      <c r="AK141" s="72">
        <f>VLOOKUP('Physical Effects - Rationale'!BS142,'Physical Effects - Numerical'!$A$3:$B$13,2,FALSE)</f>
        <v>4</v>
      </c>
      <c r="AL141" s="72">
        <f>VLOOKUP('Physical Effects - Rationale'!BU142,'Physical Effects - Numerical'!$A$3:$B$13,2,FALSE)</f>
        <v>0</v>
      </c>
      <c r="AM141" s="72">
        <f>VLOOKUP('Physical Effects - Rationale'!BW142,'Physical Effects - Numerical'!$A$3:$B$13,2,FALSE)</f>
        <v>2</v>
      </c>
      <c r="AN141" s="72">
        <f>VLOOKUP('Physical Effects - Rationale'!BY142,'Physical Effects - Numerical'!$A$3:$B$13,2,FALSE)</f>
        <v>0</v>
      </c>
      <c r="AO141" s="72">
        <f>VLOOKUP('Physical Effects - Rationale'!CA142,'Physical Effects - Numerical'!$A$3:$B$13,2,FALSE)</f>
        <v>5</v>
      </c>
      <c r="AP141" s="72">
        <f>VLOOKUP('Physical Effects - Rationale'!CC142,'Physical Effects - Numerical'!$A$3:$B$13,2,FALSE)</f>
        <v>5</v>
      </c>
      <c r="AQ141" s="72">
        <f>VLOOKUP('Physical Effects - Rationale'!CE142,'Physical Effects - Numerical'!$A$3:$B$13,2,FALSE)</f>
        <v>5</v>
      </c>
      <c r="AR141" s="72">
        <f>VLOOKUP('Physical Effects - Rationale'!CG142,'Physical Effects - Numerical'!$A$3:$B$13,2,FALSE)</f>
        <v>0</v>
      </c>
      <c r="AS141" s="72">
        <f>VLOOKUP('Physical Effects - Rationale'!CI142,'Physical Effects - Numerical'!$A$3:$B$13,2,FALSE)</f>
        <v>0</v>
      </c>
      <c r="AT141" s="72">
        <f>VLOOKUP('Physical Effects - Rationale'!CK142,'Physical Effects - Numerical'!$A$3:$B$13,2,FALSE)</f>
        <v>2</v>
      </c>
      <c r="AU141" s="72">
        <f>VLOOKUP('Physical Effects - Rationale'!CM142,'Physical Effects - Numerical'!$A$3:$B$13,2,FALSE)</f>
        <v>0</v>
      </c>
      <c r="AV141" s="72">
        <f>VLOOKUP('Physical Effects - Rationale'!CO142,'Physical Effects - Numerical'!$A$3:$B$13,2,FALSE)</f>
        <v>5</v>
      </c>
      <c r="AW141" s="72">
        <f>VLOOKUP('Physical Effects - Rationale'!CQ142,'Physical Effects - Numerical'!$A$3:$B$13,2,FALSE)</f>
        <v>4</v>
      </c>
      <c r="AX141" s="72">
        <f>VLOOKUP('Physical Effects - Rationale'!CS142,'Physical Effects - Numerical'!$A$3:$B$13,2,FALSE)</f>
        <v>3</v>
      </c>
      <c r="AY141" s="84">
        <f>VLOOKUP('Physical Effects - Rationale'!CU142,'Physical Effects - Numerical'!$A$3:$B$13,2,FALSE)</f>
        <v>1</v>
      </c>
    </row>
    <row r="142" spans="3:51">
      <c r="C142" s="83" t="s">
        <v>2261</v>
      </c>
      <c r="D142" s="75">
        <v>660</v>
      </c>
      <c r="E142" s="73">
        <f>VLOOKUP('Physical Effects - Rationale'!G143,'Physical Effects - Numerical'!$A$3:$B$13,2,FALSE)</f>
        <v>1</v>
      </c>
      <c r="F142" s="72">
        <f>VLOOKUP('Physical Effects - Rationale'!I143,'Physical Effects - Numerical'!$A$3:$B$13,2,FALSE)</f>
        <v>1</v>
      </c>
      <c r="G142" s="72">
        <f>VLOOKUP('Physical Effects - Rationale'!K143,'Physical Effects - Numerical'!$A$3:$B$13,2,FALSE)</f>
        <v>1</v>
      </c>
      <c r="H142" s="72">
        <f>VLOOKUP('Physical Effects - Rationale'!M143,'Physical Effects - Numerical'!$A$3:$B$13,2,FALSE)</f>
        <v>1</v>
      </c>
      <c r="I142" s="72">
        <f>VLOOKUP('Physical Effects - Rationale'!O143,'Physical Effects - Numerical'!$A$3:$B$13,2,FALSE)</f>
        <v>0</v>
      </c>
      <c r="J142" s="72">
        <f>VLOOKUP('Physical Effects - Rationale'!Q143,'Physical Effects - Numerical'!$A$3:$B$13,2,FALSE)</f>
        <v>0</v>
      </c>
      <c r="K142" s="72">
        <f>VLOOKUP('Physical Effects - Rationale'!S143,'Physical Effects - Numerical'!$A$3:$B$13,2,FALSE)</f>
        <v>0</v>
      </c>
      <c r="L142" s="72">
        <f>VLOOKUP('Physical Effects - Rationale'!U143,'Physical Effects - Numerical'!$A$3:$B$13,2,FALSE)</f>
        <v>1</v>
      </c>
      <c r="M142" s="72">
        <f>VLOOKUP('Physical Effects - Rationale'!W143,'Physical Effects - Numerical'!$A$3:$B$13,2,FALSE)</f>
        <v>0</v>
      </c>
      <c r="N142" s="72">
        <f>VLOOKUP('Physical Effects - Rationale'!Y143,'Physical Effects - Numerical'!$A$3:$B$13,2,FALSE)</f>
        <v>2</v>
      </c>
      <c r="O142" s="72">
        <f>VLOOKUP('Physical Effects - Rationale'!AA143,'Physical Effects - Numerical'!$A$3:$B$13,2,FALSE)</f>
        <v>1</v>
      </c>
      <c r="P142" s="72">
        <f>VLOOKUP('Physical Effects - Rationale'!AC143,'Physical Effects - Numerical'!$A$3:$B$13,2,FALSE)</f>
        <v>0</v>
      </c>
      <c r="Q142" s="72">
        <f>VLOOKUP('Physical Effects - Rationale'!AE143,'Physical Effects - Numerical'!$A$3:$B$13,2,FALSE)</f>
        <v>0</v>
      </c>
      <c r="R142" s="72">
        <f>VLOOKUP('Physical Effects - Rationale'!AG143,'Physical Effects - Numerical'!$A$3:$B$13,2,FALSE)</f>
        <v>0</v>
      </c>
      <c r="S142" s="72">
        <f>VLOOKUP('Physical Effects - Rationale'!AI143,'Physical Effects - Numerical'!$A$3:$B$13,2,FALSE)</f>
        <v>3</v>
      </c>
      <c r="T142" s="72">
        <f>VLOOKUP('Physical Effects - Rationale'!AK143,'Physical Effects - Numerical'!$A$3:$B$13,2,FALSE)</f>
        <v>2</v>
      </c>
      <c r="U142" s="72">
        <f>VLOOKUP('Physical Effects - Rationale'!AM143,'Physical Effects - Numerical'!$A$3:$B$13,2,FALSE)</f>
        <v>0</v>
      </c>
      <c r="V142" s="72">
        <f>VLOOKUP('Physical Effects - Rationale'!AO143,'Physical Effects - Numerical'!$A$3:$B$13,2,FALSE)</f>
        <v>0</v>
      </c>
      <c r="W142" s="72">
        <f>VLOOKUP('Physical Effects - Rationale'!AQ143,'Physical Effects - Numerical'!$A$3:$B$13,2,FALSE)</f>
        <v>1</v>
      </c>
      <c r="X142" s="72">
        <f>VLOOKUP('Physical Effects - Rationale'!AS143,'Physical Effects - Numerical'!$A$3:$B$13,2,FALSE)</f>
        <v>1</v>
      </c>
      <c r="Y142" s="72">
        <f>VLOOKUP('Physical Effects - Rationale'!AU143,'Physical Effects - Numerical'!$A$3:$B$13,2,FALSE)</f>
        <v>1</v>
      </c>
      <c r="Z142" s="72">
        <f>VLOOKUP('Physical Effects - Rationale'!AW143,'Physical Effects - Numerical'!$A$3:$B$13,2,FALSE)</f>
        <v>0</v>
      </c>
      <c r="AA142" s="72">
        <f>VLOOKUP('Physical Effects - Rationale'!AY143,'Physical Effects - Numerical'!$A$3:$B$13,2,FALSE)</f>
        <v>0</v>
      </c>
      <c r="AB142" s="72">
        <f>VLOOKUP('Physical Effects - Rationale'!BA143,'Physical Effects - Numerical'!$A$3:$B$13,2,FALSE)</f>
        <v>0</v>
      </c>
      <c r="AC142" s="72">
        <f>VLOOKUP('Physical Effects - Rationale'!BC143,'Physical Effects - Numerical'!$A$3:$B$13,2,FALSE)</f>
        <v>1</v>
      </c>
      <c r="AD142" s="72">
        <f>VLOOKUP('Physical Effects - Rationale'!BE143,'Physical Effects - Numerical'!$A$3:$B$13,2,FALSE)</f>
        <v>1</v>
      </c>
      <c r="AE142" s="72">
        <f>VLOOKUP('Physical Effects - Rationale'!BG143,'Physical Effects - Numerical'!$A$3:$B$13,2,FALSE)</f>
        <v>0</v>
      </c>
      <c r="AF142" s="72">
        <f>VLOOKUP('Physical Effects - Rationale'!BI143,'Physical Effects - Numerical'!$A$3:$B$13,2,FALSE)</f>
        <v>0</v>
      </c>
      <c r="AG142" s="72">
        <f>VLOOKUP('Physical Effects - Rationale'!BK143,'Physical Effects - Numerical'!$A$3:$B$13,2,FALSE)</f>
        <v>0</v>
      </c>
      <c r="AH142" s="72">
        <f>VLOOKUP('Physical Effects - Rationale'!BM143,'Physical Effects - Numerical'!$A$3:$B$13,2,FALSE)</f>
        <v>0</v>
      </c>
      <c r="AI142" s="72">
        <f>VLOOKUP('Physical Effects - Rationale'!BO143,'Physical Effects - Numerical'!$A$3:$B$13,2,FALSE)</f>
        <v>0</v>
      </c>
      <c r="AJ142" s="72">
        <f>VLOOKUP('Physical Effects - Rationale'!BQ143,'Physical Effects - Numerical'!$A$3:$B$13,2,FALSE)</f>
        <v>0</v>
      </c>
      <c r="AK142" s="72">
        <f>VLOOKUP('Physical Effects - Rationale'!BS143,'Physical Effects - Numerical'!$A$3:$B$13,2,FALSE)</f>
        <v>0</v>
      </c>
      <c r="AL142" s="72">
        <f>VLOOKUP('Physical Effects - Rationale'!BU143,'Physical Effects - Numerical'!$A$3:$B$13,2,FALSE)</f>
        <v>0</v>
      </c>
      <c r="AM142" s="72">
        <f>VLOOKUP('Physical Effects - Rationale'!BW143,'Physical Effects - Numerical'!$A$3:$B$13,2,FALSE)</f>
        <v>1</v>
      </c>
      <c r="AN142" s="72">
        <f>VLOOKUP('Physical Effects - Rationale'!BY143,'Physical Effects - Numerical'!$A$3:$B$13,2,FALSE)</f>
        <v>1</v>
      </c>
      <c r="AO142" s="72">
        <f>VLOOKUP('Physical Effects - Rationale'!CA143,'Physical Effects - Numerical'!$A$3:$B$13,2,FALSE)</f>
        <v>2</v>
      </c>
      <c r="AP142" s="72">
        <f>VLOOKUP('Physical Effects - Rationale'!CC143,'Physical Effects - Numerical'!$A$3:$B$13,2,FALSE)</f>
        <v>5</v>
      </c>
      <c r="AQ142" s="72">
        <f>VLOOKUP('Physical Effects - Rationale'!CE143,'Physical Effects - Numerical'!$A$3:$B$13,2,FALSE)</f>
        <v>4</v>
      </c>
      <c r="AR142" s="72">
        <f>VLOOKUP('Physical Effects - Rationale'!CG143,'Physical Effects - Numerical'!$A$3:$B$13,2,FALSE)</f>
        <v>3</v>
      </c>
      <c r="AS142" s="72">
        <f>VLOOKUP('Physical Effects - Rationale'!CI143,'Physical Effects - Numerical'!$A$3:$B$13,2,FALSE)</f>
        <v>2</v>
      </c>
      <c r="AT142" s="72">
        <f>VLOOKUP('Physical Effects - Rationale'!CK143,'Physical Effects - Numerical'!$A$3:$B$13,2,FALSE)</f>
        <v>0</v>
      </c>
      <c r="AU142" s="72">
        <f>VLOOKUP('Physical Effects - Rationale'!CM143,'Physical Effects - Numerical'!$A$3:$B$13,2,FALSE)</f>
        <v>0</v>
      </c>
      <c r="AV142" s="72">
        <f>VLOOKUP('Physical Effects - Rationale'!CO143,'Physical Effects - Numerical'!$A$3:$B$13,2,FALSE)</f>
        <v>2</v>
      </c>
      <c r="AW142" s="72">
        <f>VLOOKUP('Physical Effects - Rationale'!CQ143,'Physical Effects - Numerical'!$A$3:$B$13,2,FALSE)</f>
        <v>1</v>
      </c>
      <c r="AX142" s="72">
        <f>VLOOKUP('Physical Effects - Rationale'!CS143,'Physical Effects - Numerical'!$A$3:$B$13,2,FALSE)</f>
        <v>0</v>
      </c>
      <c r="AY142" s="84">
        <f>VLOOKUP('Physical Effects - Rationale'!CU143,'Physical Effects - Numerical'!$A$3:$B$13,2,FALSE)</f>
        <v>0</v>
      </c>
    </row>
    <row r="143" spans="3:51">
      <c r="C143" s="83" t="s">
        <v>2284</v>
      </c>
      <c r="D143" s="75">
        <v>490</v>
      </c>
      <c r="E143" s="73">
        <f>VLOOKUP('Physical Effects - Rationale'!G144,'Physical Effects - Numerical'!$A$3:$B$13,2,FALSE)</f>
        <v>-1</v>
      </c>
      <c r="F143" s="72">
        <f>VLOOKUP('Physical Effects - Rationale'!I144,'Physical Effects - Numerical'!$A$3:$B$13,2,FALSE)</f>
        <v>-1</v>
      </c>
      <c r="G143" s="72">
        <f>VLOOKUP('Physical Effects - Rationale'!K144,'Physical Effects - Numerical'!$A$3:$B$13,2,FALSE)</f>
        <v>-2</v>
      </c>
      <c r="H143" s="72">
        <f>VLOOKUP('Physical Effects - Rationale'!M144,'Physical Effects - Numerical'!$A$3:$B$13,2,FALSE)</f>
        <v>-1</v>
      </c>
      <c r="I143" s="72">
        <f>VLOOKUP('Physical Effects - Rationale'!O144,'Physical Effects - Numerical'!$A$3:$B$13,2,FALSE)</f>
        <v>0</v>
      </c>
      <c r="J143" s="72">
        <f>VLOOKUP('Physical Effects - Rationale'!Q144,'Physical Effects - Numerical'!$A$3:$B$13,2,FALSE)</f>
        <v>0</v>
      </c>
      <c r="K143" s="72">
        <f>VLOOKUP('Physical Effects - Rationale'!S144,'Physical Effects - Numerical'!$A$3:$B$13,2,FALSE)</f>
        <v>-1</v>
      </c>
      <c r="L143" s="72">
        <f>VLOOKUP('Physical Effects - Rationale'!U144,'Physical Effects - Numerical'!$A$3:$B$13,2,FALSE)</f>
        <v>-2</v>
      </c>
      <c r="M143" s="72">
        <f>VLOOKUP('Physical Effects - Rationale'!W144,'Physical Effects - Numerical'!$A$3:$B$13,2,FALSE)</f>
        <v>0</v>
      </c>
      <c r="N143" s="72">
        <f>VLOOKUP('Physical Effects - Rationale'!Y144,'Physical Effects - Numerical'!$A$3:$B$13,2,FALSE)</f>
        <v>-1</v>
      </c>
      <c r="O143" s="72">
        <f>VLOOKUP('Physical Effects - Rationale'!AA144,'Physical Effects - Numerical'!$A$3:$B$13,2,FALSE)</f>
        <v>-1</v>
      </c>
      <c r="P143" s="72">
        <f>VLOOKUP('Physical Effects - Rationale'!AC144,'Physical Effects - Numerical'!$A$3:$B$13,2,FALSE)</f>
        <v>1</v>
      </c>
      <c r="Q143" s="72">
        <f>VLOOKUP('Physical Effects - Rationale'!AE144,'Physical Effects - Numerical'!$A$3:$B$13,2,FALSE)</f>
        <v>0</v>
      </c>
      <c r="R143" s="72">
        <f>VLOOKUP('Physical Effects - Rationale'!AG144,'Physical Effects - Numerical'!$A$3:$B$13,2,FALSE)</f>
        <v>0</v>
      </c>
      <c r="S143" s="72">
        <f>VLOOKUP('Physical Effects - Rationale'!AI144,'Physical Effects - Numerical'!$A$3:$B$13,2,FALSE)</f>
        <v>0</v>
      </c>
      <c r="T143" s="72">
        <f>VLOOKUP('Physical Effects - Rationale'!AK144,'Physical Effects - Numerical'!$A$3:$B$13,2,FALSE)</f>
        <v>2</v>
      </c>
      <c r="U143" s="72">
        <f>VLOOKUP('Physical Effects - Rationale'!AM144,'Physical Effects - Numerical'!$A$3:$B$13,2,FALSE)</f>
        <v>0</v>
      </c>
      <c r="V143" s="72">
        <f>VLOOKUP('Physical Effects - Rationale'!AO144,'Physical Effects - Numerical'!$A$3:$B$13,2,FALSE)</f>
        <v>0</v>
      </c>
      <c r="W143" s="72">
        <f>VLOOKUP('Physical Effects - Rationale'!AQ144,'Physical Effects - Numerical'!$A$3:$B$13,2,FALSE)</f>
        <v>0</v>
      </c>
      <c r="X143" s="72">
        <f>VLOOKUP('Physical Effects - Rationale'!AS144,'Physical Effects - Numerical'!$A$3:$B$13,2,FALSE)</f>
        <v>0</v>
      </c>
      <c r="Y143" s="72">
        <f>VLOOKUP('Physical Effects - Rationale'!AU144,'Physical Effects - Numerical'!$A$3:$B$13,2,FALSE)</f>
        <v>0</v>
      </c>
      <c r="Z143" s="72">
        <f>VLOOKUP('Physical Effects - Rationale'!AW144,'Physical Effects - Numerical'!$A$3:$B$13,2,FALSE)</f>
        <v>0</v>
      </c>
      <c r="AA143" s="72">
        <f>VLOOKUP('Physical Effects - Rationale'!AY144,'Physical Effects - Numerical'!$A$3:$B$13,2,FALSE)</f>
        <v>0</v>
      </c>
      <c r="AB143" s="72">
        <f>VLOOKUP('Physical Effects - Rationale'!BA144,'Physical Effects - Numerical'!$A$3:$B$13,2,FALSE)</f>
        <v>-1</v>
      </c>
      <c r="AC143" s="72">
        <f>VLOOKUP('Physical Effects - Rationale'!BC144,'Physical Effects - Numerical'!$A$3:$B$13,2,FALSE)</f>
        <v>-1</v>
      </c>
      <c r="AD143" s="72">
        <f>VLOOKUP('Physical Effects - Rationale'!BE144,'Physical Effects - Numerical'!$A$3:$B$13,2,FALSE)</f>
        <v>-1</v>
      </c>
      <c r="AE143" s="72">
        <f>VLOOKUP('Physical Effects - Rationale'!BG144,'Physical Effects - Numerical'!$A$3:$B$13,2,FALSE)</f>
        <v>0</v>
      </c>
      <c r="AF143" s="72">
        <f>VLOOKUP('Physical Effects - Rationale'!BI144,'Physical Effects - Numerical'!$A$3:$B$13,2,FALSE)</f>
        <v>0</v>
      </c>
      <c r="AG143" s="72">
        <f>VLOOKUP('Physical Effects - Rationale'!BK144,'Physical Effects - Numerical'!$A$3:$B$13,2,FALSE)</f>
        <v>0</v>
      </c>
      <c r="AH143" s="72">
        <f>VLOOKUP('Physical Effects - Rationale'!BM144,'Physical Effects - Numerical'!$A$3:$B$13,2,FALSE)</f>
        <v>0</v>
      </c>
      <c r="AI143" s="72">
        <f>VLOOKUP('Physical Effects - Rationale'!BO144,'Physical Effects - Numerical'!$A$3:$B$13,2,FALSE)</f>
        <v>0</v>
      </c>
      <c r="AJ143" s="72">
        <f>VLOOKUP('Physical Effects - Rationale'!BQ144,'Physical Effects - Numerical'!$A$3:$B$13,2,FALSE)</f>
        <v>0</v>
      </c>
      <c r="AK143" s="72">
        <f>VLOOKUP('Physical Effects - Rationale'!BS144,'Physical Effects - Numerical'!$A$3:$B$13,2,FALSE)</f>
        <v>0</v>
      </c>
      <c r="AL143" s="72">
        <f>VLOOKUP('Physical Effects - Rationale'!BU144,'Physical Effects - Numerical'!$A$3:$B$13,2,FALSE)</f>
        <v>0</v>
      </c>
      <c r="AM143" s="72">
        <f>VLOOKUP('Physical Effects - Rationale'!BW144,'Physical Effects - Numerical'!$A$3:$B$13,2,FALSE)</f>
        <v>0</v>
      </c>
      <c r="AN143" s="72">
        <f>VLOOKUP('Physical Effects - Rationale'!BY144,'Physical Effects - Numerical'!$A$3:$B$13,2,FALSE)</f>
        <v>0</v>
      </c>
      <c r="AO143" s="72">
        <f>VLOOKUP('Physical Effects - Rationale'!CA144,'Physical Effects - Numerical'!$A$3:$B$13,2,FALSE)</f>
        <v>5</v>
      </c>
      <c r="AP143" s="72">
        <f>VLOOKUP('Physical Effects - Rationale'!CC144,'Physical Effects - Numerical'!$A$3:$B$13,2,FALSE)</f>
        <v>5</v>
      </c>
      <c r="AQ143" s="72">
        <f>VLOOKUP('Physical Effects - Rationale'!CE144,'Physical Effects - Numerical'!$A$3:$B$13,2,FALSE)</f>
        <v>5</v>
      </c>
      <c r="AR143" s="72">
        <f>VLOOKUP('Physical Effects - Rationale'!CG144,'Physical Effects - Numerical'!$A$3:$B$13,2,FALSE)</f>
        <v>3</v>
      </c>
      <c r="AS143" s="72">
        <f>VLOOKUP('Physical Effects - Rationale'!CI144,'Physical Effects - Numerical'!$A$3:$B$13,2,FALSE)</f>
        <v>0</v>
      </c>
      <c r="AT143" s="72">
        <f>VLOOKUP('Physical Effects - Rationale'!CK144,'Physical Effects - Numerical'!$A$3:$B$13,2,FALSE)</f>
        <v>0</v>
      </c>
      <c r="AU143" s="72">
        <f>VLOOKUP('Physical Effects - Rationale'!CM144,'Physical Effects - Numerical'!$A$3:$B$13,2,FALSE)</f>
        <v>0</v>
      </c>
      <c r="AV143" s="72">
        <f>VLOOKUP('Physical Effects - Rationale'!CO144,'Physical Effects - Numerical'!$A$3:$B$13,2,FALSE)</f>
        <v>0</v>
      </c>
      <c r="AW143" s="72">
        <f>VLOOKUP('Physical Effects - Rationale'!CQ144,'Physical Effects - Numerical'!$A$3:$B$13,2,FALSE)</f>
        <v>0</v>
      </c>
      <c r="AX143" s="72">
        <f>VLOOKUP('Physical Effects - Rationale'!CS144,'Physical Effects - Numerical'!$A$3:$B$13,2,FALSE)</f>
        <v>0</v>
      </c>
      <c r="AY143" s="84">
        <f>VLOOKUP('Physical Effects - Rationale'!CU144,'Physical Effects - Numerical'!$A$3:$B$13,2,FALSE)</f>
        <v>0</v>
      </c>
    </row>
    <row r="144" spans="3:51">
      <c r="C144" s="83" t="s">
        <v>2310</v>
      </c>
      <c r="D144" s="75">
        <v>620</v>
      </c>
      <c r="E144" s="73">
        <f>VLOOKUP('Physical Effects - Rationale'!G145,'Physical Effects - Numerical'!$A$3:$B$13,2,FALSE)</f>
        <v>0</v>
      </c>
      <c r="F144" s="72">
        <f>VLOOKUP('Physical Effects - Rationale'!I145,'Physical Effects - Numerical'!$A$3:$B$13,2,FALSE)</f>
        <v>0</v>
      </c>
      <c r="G144" s="72">
        <f>VLOOKUP('Physical Effects - Rationale'!K145,'Physical Effects - Numerical'!$A$3:$B$13,2,FALSE)</f>
        <v>5</v>
      </c>
      <c r="H144" s="72">
        <f>VLOOKUP('Physical Effects - Rationale'!M145,'Physical Effects - Numerical'!$A$3:$B$13,2,FALSE)</f>
        <v>4</v>
      </c>
      <c r="I144" s="72">
        <f>VLOOKUP('Physical Effects - Rationale'!O145,'Physical Effects - Numerical'!$A$3:$B$13,2,FALSE)</f>
        <v>-1</v>
      </c>
      <c r="J144" s="72">
        <f>VLOOKUP('Physical Effects - Rationale'!Q145,'Physical Effects - Numerical'!$A$3:$B$13,2,FALSE)</f>
        <v>0</v>
      </c>
      <c r="K144" s="72">
        <f>VLOOKUP('Physical Effects - Rationale'!S145,'Physical Effects - Numerical'!$A$3:$B$13,2,FALSE)</f>
        <v>0</v>
      </c>
      <c r="L144" s="72">
        <f>VLOOKUP('Physical Effects - Rationale'!U145,'Physical Effects - Numerical'!$A$3:$B$13,2,FALSE)</f>
        <v>0</v>
      </c>
      <c r="M144" s="72">
        <f>VLOOKUP('Physical Effects - Rationale'!W145,'Physical Effects - Numerical'!$A$3:$B$13,2,FALSE)</f>
        <v>0</v>
      </c>
      <c r="N144" s="72">
        <f>VLOOKUP('Physical Effects - Rationale'!Y145,'Physical Effects - Numerical'!$A$3:$B$13,2,FALSE)</f>
        <v>0</v>
      </c>
      <c r="O144" s="72">
        <f>VLOOKUP('Physical Effects - Rationale'!AA145,'Physical Effects - Numerical'!$A$3:$B$13,2,FALSE)</f>
        <v>0</v>
      </c>
      <c r="P144" s="72">
        <f>VLOOKUP('Physical Effects - Rationale'!AC145,'Physical Effects - Numerical'!$A$3:$B$13,2,FALSE)</f>
        <v>4</v>
      </c>
      <c r="Q144" s="72">
        <f>VLOOKUP('Physical Effects - Rationale'!AE145,'Physical Effects - Numerical'!$A$3:$B$13,2,FALSE)</f>
        <v>0</v>
      </c>
      <c r="R144" s="72">
        <f>VLOOKUP('Physical Effects - Rationale'!AG145,'Physical Effects - Numerical'!$A$3:$B$13,2,FALSE)</f>
        <v>0</v>
      </c>
      <c r="S144" s="72">
        <f>VLOOKUP('Physical Effects - Rationale'!AI145,'Physical Effects - Numerical'!$A$3:$B$13,2,FALSE)</f>
        <v>0</v>
      </c>
      <c r="T144" s="72">
        <f>VLOOKUP('Physical Effects - Rationale'!AK145,'Physical Effects - Numerical'!$A$3:$B$13,2,FALSE)</f>
        <v>0</v>
      </c>
      <c r="U144" s="72">
        <f>VLOOKUP('Physical Effects - Rationale'!AM145,'Physical Effects - Numerical'!$A$3:$B$13,2,FALSE)</f>
        <v>-1</v>
      </c>
      <c r="V144" s="72">
        <f>VLOOKUP('Physical Effects - Rationale'!AO145,'Physical Effects - Numerical'!$A$3:$B$13,2,FALSE)</f>
        <v>0</v>
      </c>
      <c r="W144" s="72">
        <f>VLOOKUP('Physical Effects - Rationale'!AQ145,'Physical Effects - Numerical'!$A$3:$B$13,2,FALSE)</f>
        <v>0</v>
      </c>
      <c r="X144" s="72">
        <f>VLOOKUP('Physical Effects - Rationale'!AS145,'Physical Effects - Numerical'!$A$3:$B$13,2,FALSE)</f>
        <v>-1</v>
      </c>
      <c r="Y144" s="72">
        <f>VLOOKUP('Physical Effects - Rationale'!AU145,'Physical Effects - Numerical'!$A$3:$B$13,2,FALSE)</f>
        <v>0</v>
      </c>
      <c r="Z144" s="72">
        <f>VLOOKUP('Physical Effects - Rationale'!AW145,'Physical Effects - Numerical'!$A$3:$B$13,2,FALSE)</f>
        <v>-1</v>
      </c>
      <c r="AA144" s="72">
        <f>VLOOKUP('Physical Effects - Rationale'!AY145,'Physical Effects - Numerical'!$A$3:$B$13,2,FALSE)</f>
        <v>0</v>
      </c>
      <c r="AB144" s="72">
        <f>VLOOKUP('Physical Effects - Rationale'!BA145,'Physical Effects - Numerical'!$A$3:$B$13,2,FALSE)</f>
        <v>0</v>
      </c>
      <c r="AC144" s="72">
        <f>VLOOKUP('Physical Effects - Rationale'!BC145,'Physical Effects - Numerical'!$A$3:$B$13,2,FALSE)</f>
        <v>-1</v>
      </c>
      <c r="AD144" s="72">
        <f>VLOOKUP('Physical Effects - Rationale'!BE145,'Physical Effects - Numerical'!$A$3:$B$13,2,FALSE)</f>
        <v>0</v>
      </c>
      <c r="AE144" s="72">
        <f>VLOOKUP('Physical Effects - Rationale'!BG145,'Physical Effects - Numerical'!$A$3:$B$13,2,FALSE)</f>
        <v>1</v>
      </c>
      <c r="AF144" s="72">
        <f>VLOOKUP('Physical Effects - Rationale'!BI145,'Physical Effects - Numerical'!$A$3:$B$13,2,FALSE)</f>
        <v>0</v>
      </c>
      <c r="AG144" s="72">
        <f>VLOOKUP('Physical Effects - Rationale'!BK145,'Physical Effects - Numerical'!$A$3:$B$13,2,FALSE)</f>
        <v>0</v>
      </c>
      <c r="AH144" s="72">
        <f>VLOOKUP('Physical Effects - Rationale'!BM145,'Physical Effects - Numerical'!$A$3:$B$13,2,FALSE)</f>
        <v>0</v>
      </c>
      <c r="AI144" s="72">
        <f>VLOOKUP('Physical Effects - Rationale'!BO145,'Physical Effects - Numerical'!$A$3:$B$13,2,FALSE)</f>
        <v>0</v>
      </c>
      <c r="AJ144" s="72">
        <f>VLOOKUP('Physical Effects - Rationale'!BQ145,'Physical Effects - Numerical'!$A$3:$B$13,2,FALSE)</f>
        <v>0</v>
      </c>
      <c r="AK144" s="72">
        <f>VLOOKUP('Physical Effects - Rationale'!BS145,'Physical Effects - Numerical'!$A$3:$B$13,2,FALSE)</f>
        <v>0</v>
      </c>
      <c r="AL144" s="72">
        <f>VLOOKUP('Physical Effects - Rationale'!BU145,'Physical Effects - Numerical'!$A$3:$B$13,2,FALSE)</f>
        <v>0</v>
      </c>
      <c r="AM144" s="72">
        <f>VLOOKUP('Physical Effects - Rationale'!BW145,'Physical Effects - Numerical'!$A$3:$B$13,2,FALSE)</f>
        <v>0</v>
      </c>
      <c r="AN144" s="72">
        <f>VLOOKUP('Physical Effects - Rationale'!BY145,'Physical Effects - Numerical'!$A$3:$B$13,2,FALSE)</f>
        <v>0</v>
      </c>
      <c r="AO144" s="72">
        <f>VLOOKUP('Physical Effects - Rationale'!CA145,'Physical Effects - Numerical'!$A$3:$B$13,2,FALSE)</f>
        <v>0</v>
      </c>
      <c r="AP144" s="72">
        <f>VLOOKUP('Physical Effects - Rationale'!CC145,'Physical Effects - Numerical'!$A$3:$B$13,2,FALSE)</f>
        <v>2</v>
      </c>
      <c r="AQ144" s="72">
        <f>VLOOKUP('Physical Effects - Rationale'!CE145,'Physical Effects - Numerical'!$A$3:$B$13,2,FALSE)</f>
        <v>0</v>
      </c>
      <c r="AR144" s="72">
        <f>VLOOKUP('Physical Effects - Rationale'!CG145,'Physical Effects - Numerical'!$A$3:$B$13,2,FALSE)</f>
        <v>0</v>
      </c>
      <c r="AS144" s="72">
        <f>VLOOKUP('Physical Effects - Rationale'!CI145,'Physical Effects - Numerical'!$A$3:$B$13,2,FALSE)</f>
        <v>0</v>
      </c>
      <c r="AT144" s="72">
        <f>VLOOKUP('Physical Effects - Rationale'!CK145,'Physical Effects - Numerical'!$A$3:$B$13,2,FALSE)</f>
        <v>0</v>
      </c>
      <c r="AU144" s="72">
        <f>VLOOKUP('Physical Effects - Rationale'!CM145,'Physical Effects - Numerical'!$A$3:$B$13,2,FALSE)</f>
        <v>0</v>
      </c>
      <c r="AV144" s="72">
        <f>VLOOKUP('Physical Effects - Rationale'!CO145,'Physical Effects - Numerical'!$A$3:$B$13,2,FALSE)</f>
        <v>0</v>
      </c>
      <c r="AW144" s="72">
        <f>VLOOKUP('Physical Effects - Rationale'!CQ145,'Physical Effects - Numerical'!$A$3:$B$13,2,FALSE)</f>
        <v>0</v>
      </c>
      <c r="AX144" s="72">
        <f>VLOOKUP('Physical Effects - Rationale'!CS145,'Physical Effects - Numerical'!$A$3:$B$13,2,FALSE)</f>
        <v>0</v>
      </c>
      <c r="AY144" s="84">
        <f>VLOOKUP('Physical Effects - Rationale'!CU145,'Physical Effects - Numerical'!$A$3:$B$13,2,FALSE)</f>
        <v>1</v>
      </c>
    </row>
    <row r="145" spans="3:51">
      <c r="C145" s="83" t="s">
        <v>2324</v>
      </c>
      <c r="D145" s="75">
        <v>645</v>
      </c>
      <c r="E145" s="73">
        <f>VLOOKUP('Physical Effects - Rationale'!G146,'Physical Effects - Numerical'!$A$3:$B$13,2,FALSE)</f>
        <v>3</v>
      </c>
      <c r="F145" s="72">
        <f>VLOOKUP('Physical Effects - Rationale'!I146,'Physical Effects - Numerical'!$A$3:$B$13,2,FALSE)</f>
        <v>3</v>
      </c>
      <c r="G145" s="72">
        <f>VLOOKUP('Physical Effects - Rationale'!K146,'Physical Effects - Numerical'!$A$3:$B$13,2,FALSE)</f>
        <v>3</v>
      </c>
      <c r="H145" s="72">
        <f>VLOOKUP('Physical Effects - Rationale'!M146,'Physical Effects - Numerical'!$A$3:$B$13,2,FALSE)</f>
        <v>2</v>
      </c>
      <c r="I145" s="72">
        <f>VLOOKUP('Physical Effects - Rationale'!O146,'Physical Effects - Numerical'!$A$3:$B$13,2,FALSE)</f>
        <v>1</v>
      </c>
      <c r="J145" s="72">
        <f>VLOOKUP('Physical Effects - Rationale'!Q146,'Physical Effects - Numerical'!$A$3:$B$13,2,FALSE)</f>
        <v>0</v>
      </c>
      <c r="K145" s="72">
        <f>VLOOKUP('Physical Effects - Rationale'!S146,'Physical Effects - Numerical'!$A$3:$B$13,2,FALSE)</f>
        <v>0</v>
      </c>
      <c r="L145" s="72">
        <f>VLOOKUP('Physical Effects - Rationale'!U146,'Physical Effects - Numerical'!$A$3:$B$13,2,FALSE)</f>
        <v>0</v>
      </c>
      <c r="M145" s="72">
        <f>VLOOKUP('Physical Effects - Rationale'!W146,'Physical Effects - Numerical'!$A$3:$B$13,2,FALSE)</f>
        <v>0</v>
      </c>
      <c r="N145" s="72">
        <f>VLOOKUP('Physical Effects - Rationale'!Y146,'Physical Effects - Numerical'!$A$3:$B$13,2,FALSE)</f>
        <v>0</v>
      </c>
      <c r="O145" s="72">
        <f>VLOOKUP('Physical Effects - Rationale'!AA146,'Physical Effects - Numerical'!$A$3:$B$13,2,FALSE)</f>
        <v>0</v>
      </c>
      <c r="P145" s="72">
        <f>VLOOKUP('Physical Effects - Rationale'!AC146,'Physical Effects - Numerical'!$A$3:$B$13,2,FALSE)</f>
        <v>0</v>
      </c>
      <c r="Q145" s="72">
        <f>VLOOKUP('Physical Effects - Rationale'!AE146,'Physical Effects - Numerical'!$A$3:$B$13,2,FALSE)</f>
        <v>2</v>
      </c>
      <c r="R145" s="72">
        <f>VLOOKUP('Physical Effects - Rationale'!AG146,'Physical Effects - Numerical'!$A$3:$B$13,2,FALSE)</f>
        <v>0</v>
      </c>
      <c r="S145" s="72">
        <f>VLOOKUP('Physical Effects - Rationale'!AI146,'Physical Effects - Numerical'!$A$3:$B$13,2,FALSE)</f>
        <v>0</v>
      </c>
      <c r="T145" s="72">
        <f>VLOOKUP('Physical Effects - Rationale'!AK146,'Physical Effects - Numerical'!$A$3:$B$13,2,FALSE)</f>
        <v>0</v>
      </c>
      <c r="U145" s="72">
        <f>VLOOKUP('Physical Effects - Rationale'!AM146,'Physical Effects - Numerical'!$A$3:$B$13,2,FALSE)</f>
        <v>0</v>
      </c>
      <c r="V145" s="72">
        <f>VLOOKUP('Physical Effects - Rationale'!AO146,'Physical Effects - Numerical'!$A$3:$B$13,2,FALSE)</f>
        <v>0</v>
      </c>
      <c r="W145" s="72">
        <f>VLOOKUP('Physical Effects - Rationale'!AQ146,'Physical Effects - Numerical'!$A$3:$B$13,2,FALSE)</f>
        <v>0</v>
      </c>
      <c r="X145" s="72">
        <f>VLOOKUP('Physical Effects - Rationale'!AS146,'Physical Effects - Numerical'!$A$3:$B$13,2,FALSE)</f>
        <v>0</v>
      </c>
      <c r="Y145" s="72">
        <f>VLOOKUP('Physical Effects - Rationale'!AU146,'Physical Effects - Numerical'!$A$3:$B$13,2,FALSE)</f>
        <v>0</v>
      </c>
      <c r="Z145" s="72">
        <f>VLOOKUP('Physical Effects - Rationale'!AW146,'Physical Effects - Numerical'!$A$3:$B$13,2,FALSE)</f>
        <v>0</v>
      </c>
      <c r="AA145" s="72">
        <f>VLOOKUP('Physical Effects - Rationale'!AY146,'Physical Effects - Numerical'!$A$3:$B$13,2,FALSE)</f>
        <v>0</v>
      </c>
      <c r="AB145" s="72">
        <f>VLOOKUP('Physical Effects - Rationale'!BA146,'Physical Effects - Numerical'!$A$3:$B$13,2,FALSE)</f>
        <v>2</v>
      </c>
      <c r="AC145" s="72">
        <f>VLOOKUP('Physical Effects - Rationale'!BC146,'Physical Effects - Numerical'!$A$3:$B$13,2,FALSE)</f>
        <v>0</v>
      </c>
      <c r="AD145" s="72">
        <f>VLOOKUP('Physical Effects - Rationale'!BE146,'Physical Effects - Numerical'!$A$3:$B$13,2,FALSE)</f>
        <v>0</v>
      </c>
      <c r="AE145" s="72">
        <f>VLOOKUP('Physical Effects - Rationale'!BG146,'Physical Effects - Numerical'!$A$3:$B$13,2,FALSE)</f>
        <v>0</v>
      </c>
      <c r="AF145" s="72">
        <f>VLOOKUP('Physical Effects - Rationale'!BI146,'Physical Effects - Numerical'!$A$3:$B$13,2,FALSE)</f>
        <v>0</v>
      </c>
      <c r="AG145" s="72">
        <f>VLOOKUP('Physical Effects - Rationale'!BK146,'Physical Effects - Numerical'!$A$3:$B$13,2,FALSE)</f>
        <v>0</v>
      </c>
      <c r="AH145" s="72">
        <f>VLOOKUP('Physical Effects - Rationale'!BM146,'Physical Effects - Numerical'!$A$3:$B$13,2,FALSE)</f>
        <v>0</v>
      </c>
      <c r="AI145" s="72">
        <f>VLOOKUP('Physical Effects - Rationale'!BO146,'Physical Effects - Numerical'!$A$3:$B$13,2,FALSE)</f>
        <v>0</v>
      </c>
      <c r="AJ145" s="72">
        <f>VLOOKUP('Physical Effects - Rationale'!BQ146,'Physical Effects - Numerical'!$A$3:$B$13,2,FALSE)</f>
        <v>2</v>
      </c>
      <c r="AK145" s="72">
        <f>VLOOKUP('Physical Effects - Rationale'!BS146,'Physical Effects - Numerical'!$A$3:$B$13,2,FALSE)</f>
        <v>0</v>
      </c>
      <c r="AL145" s="72">
        <f>VLOOKUP('Physical Effects - Rationale'!BU146,'Physical Effects - Numerical'!$A$3:$B$13,2,FALSE)</f>
        <v>0</v>
      </c>
      <c r="AM145" s="72">
        <f>VLOOKUP('Physical Effects - Rationale'!BW146,'Physical Effects - Numerical'!$A$3:$B$13,2,FALSE)</f>
        <v>0</v>
      </c>
      <c r="AN145" s="72">
        <f>VLOOKUP('Physical Effects - Rationale'!BY146,'Physical Effects - Numerical'!$A$3:$B$13,2,FALSE)</f>
        <v>0</v>
      </c>
      <c r="AO145" s="72">
        <f>VLOOKUP('Physical Effects - Rationale'!CA146,'Physical Effects - Numerical'!$A$3:$B$13,2,FALSE)</f>
        <v>4</v>
      </c>
      <c r="AP145" s="72">
        <f>VLOOKUP('Physical Effects - Rationale'!CC146,'Physical Effects - Numerical'!$A$3:$B$13,2,FALSE)</f>
        <v>4</v>
      </c>
      <c r="AQ145" s="72">
        <f>VLOOKUP('Physical Effects - Rationale'!CE146,'Physical Effects - Numerical'!$A$3:$B$13,2,FALSE)</f>
        <v>4</v>
      </c>
      <c r="AR145" s="72">
        <f>VLOOKUP('Physical Effects - Rationale'!CG146,'Physical Effects - Numerical'!$A$3:$B$13,2,FALSE)</f>
        <v>0</v>
      </c>
      <c r="AS145" s="72">
        <f>VLOOKUP('Physical Effects - Rationale'!CI146,'Physical Effects - Numerical'!$A$3:$B$13,2,FALSE)</f>
        <v>2</v>
      </c>
      <c r="AT145" s="72">
        <f>VLOOKUP('Physical Effects - Rationale'!CK146,'Physical Effects - Numerical'!$A$3:$B$13,2,FALSE)</f>
        <v>0</v>
      </c>
      <c r="AU145" s="72">
        <f>VLOOKUP('Physical Effects - Rationale'!CM146,'Physical Effects - Numerical'!$A$3:$B$13,2,FALSE)</f>
        <v>0</v>
      </c>
      <c r="AV145" s="72">
        <f>VLOOKUP('Physical Effects - Rationale'!CO146,'Physical Effects - Numerical'!$A$3:$B$13,2,FALSE)</f>
        <v>5</v>
      </c>
      <c r="AW145" s="72">
        <f>VLOOKUP('Physical Effects - Rationale'!CQ146,'Physical Effects - Numerical'!$A$3:$B$13,2,FALSE)</f>
        <v>0</v>
      </c>
      <c r="AX145" s="72">
        <f>VLOOKUP('Physical Effects - Rationale'!CS146,'Physical Effects - Numerical'!$A$3:$B$13,2,FALSE)</f>
        <v>0</v>
      </c>
      <c r="AY145" s="84">
        <f>VLOOKUP('Physical Effects - Rationale'!CU146,'Physical Effects - Numerical'!$A$3:$B$13,2,FALSE)</f>
        <v>0</v>
      </c>
    </row>
    <row r="146" spans="3:51">
      <c r="C146" s="83" t="s">
        <v>2334</v>
      </c>
      <c r="D146" s="75">
        <v>635</v>
      </c>
      <c r="E146" s="73">
        <f>VLOOKUP('Physical Effects - Rationale'!G147,'Physical Effects - Numerical'!$A$3:$B$13,2,FALSE)</f>
        <v>4</v>
      </c>
      <c r="F146" s="72">
        <f>VLOOKUP('Physical Effects - Rationale'!I147,'Physical Effects - Numerical'!$A$3:$B$13,2,FALSE)</f>
        <v>4</v>
      </c>
      <c r="G146" s="72">
        <f>VLOOKUP('Physical Effects - Rationale'!K147,'Physical Effects - Numerical'!$A$3:$B$13,2,FALSE)</f>
        <v>0</v>
      </c>
      <c r="H146" s="72">
        <f>VLOOKUP('Physical Effects - Rationale'!M147,'Physical Effects - Numerical'!$A$3:$B$13,2,FALSE)</f>
        <v>0</v>
      </c>
      <c r="I146" s="72">
        <f>VLOOKUP('Physical Effects - Rationale'!O147,'Physical Effects - Numerical'!$A$3:$B$13,2,FALSE)</f>
        <v>0</v>
      </c>
      <c r="J146" s="72">
        <f>VLOOKUP('Physical Effects - Rationale'!Q147,'Physical Effects - Numerical'!$A$3:$B$13,2,FALSE)</f>
        <v>0</v>
      </c>
      <c r="K146" s="72">
        <f>VLOOKUP('Physical Effects - Rationale'!S147,'Physical Effects - Numerical'!$A$3:$B$13,2,FALSE)</f>
        <v>3</v>
      </c>
      <c r="L146" s="72">
        <f>VLOOKUP('Physical Effects - Rationale'!U147,'Physical Effects - Numerical'!$A$3:$B$13,2,FALSE)</f>
        <v>3</v>
      </c>
      <c r="M146" s="72">
        <f>VLOOKUP('Physical Effects - Rationale'!W147,'Physical Effects - Numerical'!$A$3:$B$13,2,FALSE)</f>
        <v>-2</v>
      </c>
      <c r="N146" s="72">
        <f>VLOOKUP('Physical Effects - Rationale'!Y147,'Physical Effects - Numerical'!$A$3:$B$13,2,FALSE)</f>
        <v>0</v>
      </c>
      <c r="O146" s="72">
        <f>VLOOKUP('Physical Effects - Rationale'!AA147,'Physical Effects - Numerical'!$A$3:$B$13,2,FALSE)</f>
        <v>0</v>
      </c>
      <c r="P146" s="72">
        <f>VLOOKUP('Physical Effects - Rationale'!AC147,'Physical Effects - Numerical'!$A$3:$B$13,2,FALSE)</f>
        <v>0</v>
      </c>
      <c r="Q146" s="72">
        <f>VLOOKUP('Physical Effects - Rationale'!AE147,'Physical Effects - Numerical'!$A$3:$B$13,2,FALSE)</f>
        <v>-2</v>
      </c>
      <c r="R146" s="72">
        <f>VLOOKUP('Physical Effects - Rationale'!AG147,'Physical Effects - Numerical'!$A$3:$B$13,2,FALSE)</f>
        <v>-1</v>
      </c>
      <c r="S146" s="72">
        <f>VLOOKUP('Physical Effects - Rationale'!AI147,'Physical Effects - Numerical'!$A$3:$B$13,2,FALSE)</f>
        <v>0</v>
      </c>
      <c r="T146" s="72">
        <f>VLOOKUP('Physical Effects - Rationale'!AK147,'Physical Effects - Numerical'!$A$3:$B$13,2,FALSE)</f>
        <v>0</v>
      </c>
      <c r="U146" s="72">
        <f>VLOOKUP('Physical Effects - Rationale'!AM147,'Physical Effects - Numerical'!$A$3:$B$13,2,FALSE)</f>
        <v>0</v>
      </c>
      <c r="V146" s="72">
        <f>VLOOKUP('Physical Effects - Rationale'!AO147,'Physical Effects - Numerical'!$A$3:$B$13,2,FALSE)</f>
        <v>0</v>
      </c>
      <c r="W146" s="72">
        <f>VLOOKUP('Physical Effects - Rationale'!AQ147,'Physical Effects - Numerical'!$A$3:$B$13,2,FALSE)</f>
        <v>0</v>
      </c>
      <c r="X146" s="72">
        <f>VLOOKUP('Physical Effects - Rationale'!AS147,'Physical Effects - Numerical'!$A$3:$B$13,2,FALSE)</f>
        <v>4</v>
      </c>
      <c r="Y146" s="72">
        <f>VLOOKUP('Physical Effects - Rationale'!AU147,'Physical Effects - Numerical'!$A$3:$B$13,2,FALSE)</f>
        <v>-2</v>
      </c>
      <c r="Z146" s="72">
        <f>VLOOKUP('Physical Effects - Rationale'!AW147,'Physical Effects - Numerical'!$A$3:$B$13,2,FALSE)</f>
        <v>5</v>
      </c>
      <c r="AA146" s="72">
        <f>VLOOKUP('Physical Effects - Rationale'!AY147,'Physical Effects - Numerical'!$A$3:$B$13,2,FALSE)</f>
        <v>0</v>
      </c>
      <c r="AB146" s="72">
        <f>VLOOKUP('Physical Effects - Rationale'!BA147,'Physical Effects - Numerical'!$A$3:$B$13,2,FALSE)</f>
        <v>2</v>
      </c>
      <c r="AC146" s="72">
        <f>VLOOKUP('Physical Effects - Rationale'!BC147,'Physical Effects - Numerical'!$A$3:$B$13,2,FALSE)</f>
        <v>0</v>
      </c>
      <c r="AD146" s="72">
        <f>VLOOKUP('Physical Effects - Rationale'!BE147,'Physical Effects - Numerical'!$A$3:$B$13,2,FALSE)</f>
        <v>0</v>
      </c>
      <c r="AE146" s="72">
        <f>VLOOKUP('Physical Effects - Rationale'!BG147,'Physical Effects - Numerical'!$A$3:$B$13,2,FALSE)</f>
        <v>0</v>
      </c>
      <c r="AF146" s="72">
        <f>VLOOKUP('Physical Effects - Rationale'!BI147,'Physical Effects - Numerical'!$A$3:$B$13,2,FALSE)</f>
        <v>0</v>
      </c>
      <c r="AG146" s="72">
        <f>VLOOKUP('Physical Effects - Rationale'!BK147,'Physical Effects - Numerical'!$A$3:$B$13,2,FALSE)</f>
        <v>2</v>
      </c>
      <c r="AH146" s="72">
        <f>VLOOKUP('Physical Effects - Rationale'!BM147,'Physical Effects - Numerical'!$A$3:$B$13,2,FALSE)</f>
        <v>-2</v>
      </c>
      <c r="AI146" s="72">
        <f>VLOOKUP('Physical Effects - Rationale'!BO147,'Physical Effects - Numerical'!$A$3:$B$13,2,FALSE)</f>
        <v>0</v>
      </c>
      <c r="AJ146" s="72">
        <f>VLOOKUP('Physical Effects - Rationale'!BQ147,'Physical Effects - Numerical'!$A$3:$B$13,2,FALSE)</f>
        <v>0</v>
      </c>
      <c r="AK146" s="72">
        <f>VLOOKUP('Physical Effects - Rationale'!BS147,'Physical Effects - Numerical'!$A$3:$B$13,2,FALSE)</f>
        <v>1</v>
      </c>
      <c r="AL146" s="72">
        <f>VLOOKUP('Physical Effects - Rationale'!BU147,'Physical Effects - Numerical'!$A$3:$B$13,2,FALSE)</f>
        <v>0</v>
      </c>
      <c r="AM146" s="72">
        <f>VLOOKUP('Physical Effects - Rationale'!BW147,'Physical Effects - Numerical'!$A$3:$B$13,2,FALSE)</f>
        <v>2</v>
      </c>
      <c r="AN146" s="72">
        <f>VLOOKUP('Physical Effects - Rationale'!BY147,'Physical Effects - Numerical'!$A$3:$B$13,2,FALSE)</f>
        <v>0</v>
      </c>
      <c r="AO146" s="72">
        <f>VLOOKUP('Physical Effects - Rationale'!CA147,'Physical Effects - Numerical'!$A$3:$B$13,2,FALSE)</f>
        <v>0</v>
      </c>
      <c r="AP146" s="72">
        <f>VLOOKUP('Physical Effects - Rationale'!CC147,'Physical Effects - Numerical'!$A$3:$B$13,2,FALSE)</f>
        <v>2</v>
      </c>
      <c r="AQ146" s="72">
        <f>VLOOKUP('Physical Effects - Rationale'!CE147,'Physical Effects - Numerical'!$A$3:$B$13,2,FALSE)</f>
        <v>0</v>
      </c>
      <c r="AR146" s="72">
        <f>VLOOKUP('Physical Effects - Rationale'!CG147,'Physical Effects - Numerical'!$A$3:$B$13,2,FALSE)</f>
        <v>0</v>
      </c>
      <c r="AS146" s="72">
        <f>VLOOKUP('Physical Effects - Rationale'!CI147,'Physical Effects - Numerical'!$A$3:$B$13,2,FALSE)</f>
        <v>1</v>
      </c>
      <c r="AT146" s="72">
        <f>VLOOKUP('Physical Effects - Rationale'!CK147,'Physical Effects - Numerical'!$A$3:$B$13,2,FALSE)</f>
        <v>0</v>
      </c>
      <c r="AU146" s="72">
        <f>VLOOKUP('Physical Effects - Rationale'!CM147,'Physical Effects - Numerical'!$A$3:$B$13,2,FALSE)</f>
        <v>0</v>
      </c>
      <c r="AV146" s="72">
        <f>VLOOKUP('Physical Effects - Rationale'!CO147,'Physical Effects - Numerical'!$A$3:$B$13,2,FALSE)</f>
        <v>0</v>
      </c>
      <c r="AW146" s="72">
        <f>VLOOKUP('Physical Effects - Rationale'!CQ147,'Physical Effects - Numerical'!$A$3:$B$13,2,FALSE)</f>
        <v>0</v>
      </c>
      <c r="AX146" s="72">
        <f>VLOOKUP('Physical Effects - Rationale'!CS147,'Physical Effects - Numerical'!$A$3:$B$13,2,FALSE)</f>
        <v>0</v>
      </c>
      <c r="AY146" s="84">
        <f>VLOOKUP('Physical Effects - Rationale'!CU147,'Physical Effects - Numerical'!$A$3:$B$13,2,FALSE)</f>
        <v>0</v>
      </c>
    </row>
    <row r="147" spans="3:51">
      <c r="C147" s="83" t="s">
        <v>2350</v>
      </c>
      <c r="D147" s="75">
        <v>601</v>
      </c>
      <c r="E147" s="73">
        <f>VLOOKUP('Physical Effects - Rationale'!G148,'Physical Effects - Numerical'!$A$3:$B$13,2,FALSE)</f>
        <v>5</v>
      </c>
      <c r="F147" s="72">
        <f>VLOOKUP('Physical Effects - Rationale'!I148,'Physical Effects - Numerical'!$A$3:$B$13,2,FALSE)</f>
        <v>1</v>
      </c>
      <c r="G147" s="72">
        <f>VLOOKUP('Physical Effects - Rationale'!K148,'Physical Effects - Numerical'!$A$3:$B$13,2,FALSE)</f>
        <v>5</v>
      </c>
      <c r="H147" s="72">
        <f>VLOOKUP('Physical Effects - Rationale'!M148,'Physical Effects - Numerical'!$A$3:$B$13,2,FALSE)</f>
        <v>0</v>
      </c>
      <c r="I147" s="72">
        <f>VLOOKUP('Physical Effects - Rationale'!O148,'Physical Effects - Numerical'!$A$3:$B$13,2,FALSE)</f>
        <v>0</v>
      </c>
      <c r="J147" s="72">
        <f>VLOOKUP('Physical Effects - Rationale'!Q148,'Physical Effects - Numerical'!$A$3:$B$13,2,FALSE)</f>
        <v>0</v>
      </c>
      <c r="K147" s="72">
        <f>VLOOKUP('Physical Effects - Rationale'!S148,'Physical Effects - Numerical'!$A$3:$B$13,2,FALSE)</f>
        <v>0</v>
      </c>
      <c r="L147" s="72">
        <f>VLOOKUP('Physical Effects - Rationale'!U148,'Physical Effects - Numerical'!$A$3:$B$13,2,FALSE)</f>
        <v>0</v>
      </c>
      <c r="M147" s="72">
        <f>VLOOKUP('Physical Effects - Rationale'!W148,'Physical Effects - Numerical'!$A$3:$B$13,2,FALSE)</f>
        <v>0</v>
      </c>
      <c r="N147" s="72">
        <f>VLOOKUP('Physical Effects - Rationale'!Y148,'Physical Effects - Numerical'!$A$3:$B$13,2,FALSE)</f>
        <v>1</v>
      </c>
      <c r="O147" s="72">
        <f>VLOOKUP('Physical Effects - Rationale'!AA148,'Physical Effects - Numerical'!$A$3:$B$13,2,FALSE)</f>
        <v>0</v>
      </c>
      <c r="P147" s="72">
        <f>VLOOKUP('Physical Effects - Rationale'!AC148,'Physical Effects - Numerical'!$A$3:$B$13,2,FALSE)</f>
        <v>1</v>
      </c>
      <c r="Q147" s="72">
        <f>VLOOKUP('Physical Effects - Rationale'!AE148,'Physical Effects - Numerical'!$A$3:$B$13,2,FALSE)</f>
        <v>0</v>
      </c>
      <c r="R147" s="72">
        <f>VLOOKUP('Physical Effects - Rationale'!AG148,'Physical Effects - Numerical'!$A$3:$B$13,2,FALSE)</f>
        <v>0</v>
      </c>
      <c r="S147" s="72">
        <f>VLOOKUP('Physical Effects - Rationale'!AI148,'Physical Effects - Numerical'!$A$3:$B$13,2,FALSE)</f>
        <v>0</v>
      </c>
      <c r="T147" s="72">
        <f>VLOOKUP('Physical Effects - Rationale'!AK148,'Physical Effects - Numerical'!$A$3:$B$13,2,FALSE)</f>
        <v>0</v>
      </c>
      <c r="U147" s="72">
        <f>VLOOKUP('Physical Effects - Rationale'!AM148,'Physical Effects - Numerical'!$A$3:$B$13,2,FALSE)</f>
        <v>0</v>
      </c>
      <c r="V147" s="72">
        <f>VLOOKUP('Physical Effects - Rationale'!AO148,'Physical Effects - Numerical'!$A$3:$B$13,2,FALSE)</f>
        <v>0</v>
      </c>
      <c r="W147" s="72">
        <f>VLOOKUP('Physical Effects - Rationale'!AQ148,'Physical Effects - Numerical'!$A$3:$B$13,2,FALSE)</f>
        <v>0</v>
      </c>
      <c r="X147" s="72">
        <f>VLOOKUP('Physical Effects - Rationale'!AS148,'Physical Effects - Numerical'!$A$3:$B$13,2,FALSE)</f>
        <v>1</v>
      </c>
      <c r="Y147" s="72">
        <f>VLOOKUP('Physical Effects - Rationale'!AU148,'Physical Effects - Numerical'!$A$3:$B$13,2,FALSE)</f>
        <v>0</v>
      </c>
      <c r="Z147" s="72">
        <f>VLOOKUP('Physical Effects - Rationale'!AW148,'Physical Effects - Numerical'!$A$3:$B$13,2,FALSE)</f>
        <v>1</v>
      </c>
      <c r="AA147" s="72">
        <f>VLOOKUP('Physical Effects - Rationale'!AY148,'Physical Effects - Numerical'!$A$3:$B$13,2,FALSE)</f>
        <v>0</v>
      </c>
      <c r="AB147" s="72">
        <f>VLOOKUP('Physical Effects - Rationale'!BA148,'Physical Effects - Numerical'!$A$3:$B$13,2,FALSE)</f>
        <v>4</v>
      </c>
      <c r="AC147" s="72">
        <f>VLOOKUP('Physical Effects - Rationale'!BC148,'Physical Effects - Numerical'!$A$3:$B$13,2,FALSE)</f>
        <v>1</v>
      </c>
      <c r="AD147" s="72">
        <f>VLOOKUP('Physical Effects - Rationale'!BE148,'Physical Effects - Numerical'!$A$3:$B$13,2,FALSE)</f>
        <v>0</v>
      </c>
      <c r="AE147" s="72">
        <f>VLOOKUP('Physical Effects - Rationale'!BG148,'Physical Effects - Numerical'!$A$3:$B$13,2,FALSE)</f>
        <v>0</v>
      </c>
      <c r="AF147" s="72">
        <f>VLOOKUP('Physical Effects - Rationale'!BI148,'Physical Effects - Numerical'!$A$3:$B$13,2,FALSE)</f>
        <v>0</v>
      </c>
      <c r="AG147" s="72">
        <f>VLOOKUP('Physical Effects - Rationale'!BK148,'Physical Effects - Numerical'!$A$3:$B$13,2,FALSE)</f>
        <v>1</v>
      </c>
      <c r="AH147" s="72">
        <f>VLOOKUP('Physical Effects - Rationale'!BM148,'Physical Effects - Numerical'!$A$3:$B$13,2,FALSE)</f>
        <v>0</v>
      </c>
      <c r="AI147" s="72">
        <f>VLOOKUP('Physical Effects - Rationale'!BO148,'Physical Effects - Numerical'!$A$3:$B$13,2,FALSE)</f>
        <v>0</v>
      </c>
      <c r="AJ147" s="72">
        <f>VLOOKUP('Physical Effects - Rationale'!BQ148,'Physical Effects - Numerical'!$A$3:$B$13,2,FALSE)</f>
        <v>2</v>
      </c>
      <c r="AK147" s="72">
        <f>VLOOKUP('Physical Effects - Rationale'!BS148,'Physical Effects - Numerical'!$A$3:$B$13,2,FALSE)</f>
        <v>1</v>
      </c>
      <c r="AL147" s="72">
        <f>VLOOKUP('Physical Effects - Rationale'!BU148,'Physical Effects - Numerical'!$A$3:$B$13,2,FALSE)</f>
        <v>1</v>
      </c>
      <c r="AM147" s="72">
        <f>VLOOKUP('Physical Effects - Rationale'!BW148,'Physical Effects - Numerical'!$A$3:$B$13,2,FALSE)</f>
        <v>2</v>
      </c>
      <c r="AN147" s="72">
        <f>VLOOKUP('Physical Effects - Rationale'!BY148,'Physical Effects - Numerical'!$A$3:$B$13,2,FALSE)</f>
        <v>2</v>
      </c>
      <c r="AO147" s="72">
        <f>VLOOKUP('Physical Effects - Rationale'!CA148,'Physical Effects - Numerical'!$A$3:$B$13,2,FALSE)</f>
        <v>0</v>
      </c>
      <c r="AP147" s="72">
        <f>VLOOKUP('Physical Effects - Rationale'!CC148,'Physical Effects - Numerical'!$A$3:$B$13,2,FALSE)</f>
        <v>0</v>
      </c>
      <c r="AQ147" s="72">
        <f>VLOOKUP('Physical Effects - Rationale'!CE148,'Physical Effects - Numerical'!$A$3:$B$13,2,FALSE)</f>
        <v>1</v>
      </c>
      <c r="AR147" s="72">
        <f>VLOOKUP('Physical Effects - Rationale'!CG148,'Physical Effects - Numerical'!$A$3:$B$13,2,FALSE)</f>
        <v>0</v>
      </c>
      <c r="AS147" s="72">
        <f>VLOOKUP('Physical Effects - Rationale'!CI148,'Physical Effects - Numerical'!$A$3:$B$13,2,FALSE)</f>
        <v>0</v>
      </c>
      <c r="AT147" s="72">
        <f>VLOOKUP('Physical Effects - Rationale'!CK148,'Physical Effects - Numerical'!$A$3:$B$13,2,FALSE)</f>
        <v>0</v>
      </c>
      <c r="AU147" s="72">
        <f>VLOOKUP('Physical Effects - Rationale'!CM148,'Physical Effects - Numerical'!$A$3:$B$13,2,FALSE)</f>
        <v>0</v>
      </c>
      <c r="AV147" s="72">
        <f>VLOOKUP('Physical Effects - Rationale'!CO148,'Physical Effects - Numerical'!$A$3:$B$13,2,FALSE)</f>
        <v>1</v>
      </c>
      <c r="AW147" s="72">
        <f>VLOOKUP('Physical Effects - Rationale'!CQ148,'Physical Effects - Numerical'!$A$3:$B$13,2,FALSE)</f>
        <v>0</v>
      </c>
      <c r="AX147" s="72">
        <f>VLOOKUP('Physical Effects - Rationale'!CS148,'Physical Effects - Numerical'!$A$3:$B$13,2,FALSE)</f>
        <v>0</v>
      </c>
      <c r="AY147" s="84">
        <f>VLOOKUP('Physical Effects - Rationale'!CU148,'Physical Effects - Numerical'!$A$3:$B$13,2,FALSE)</f>
        <v>0</v>
      </c>
    </row>
    <row r="148" spans="3:51">
      <c r="C148" s="83" t="s">
        <v>2370</v>
      </c>
      <c r="D148" s="75">
        <v>630</v>
      </c>
      <c r="E148" s="73">
        <f>VLOOKUP('Physical Effects - Rationale'!G149,'Physical Effects - Numerical'!$A$3:$B$13,2,FALSE)</f>
        <v>0</v>
      </c>
      <c r="F148" s="72">
        <f>VLOOKUP('Physical Effects - Rationale'!I149,'Physical Effects - Numerical'!$A$3:$B$13,2,FALSE)</f>
        <v>0</v>
      </c>
      <c r="G148" s="72">
        <f>VLOOKUP('Physical Effects - Rationale'!K149,'Physical Effects - Numerical'!$A$3:$B$13,2,FALSE)</f>
        <v>0</v>
      </c>
      <c r="H148" s="72">
        <f>VLOOKUP('Physical Effects - Rationale'!M149,'Physical Effects - Numerical'!$A$3:$B$13,2,FALSE)</f>
        <v>1</v>
      </c>
      <c r="I148" s="72">
        <f>VLOOKUP('Physical Effects - Rationale'!O149,'Physical Effects - Numerical'!$A$3:$B$13,2,FALSE)</f>
        <v>0</v>
      </c>
      <c r="J148" s="72">
        <f>VLOOKUP('Physical Effects - Rationale'!Q149,'Physical Effects - Numerical'!$A$3:$B$13,2,FALSE)</f>
        <v>0</v>
      </c>
      <c r="K148" s="72">
        <f>VLOOKUP('Physical Effects - Rationale'!S149,'Physical Effects - Numerical'!$A$3:$B$13,2,FALSE)</f>
        <v>0</v>
      </c>
      <c r="L148" s="72">
        <f>VLOOKUP('Physical Effects - Rationale'!U149,'Physical Effects - Numerical'!$A$3:$B$13,2,FALSE)</f>
        <v>0</v>
      </c>
      <c r="M148" s="72">
        <f>VLOOKUP('Physical Effects - Rationale'!W149,'Physical Effects - Numerical'!$A$3:$B$13,2,FALSE)</f>
        <v>0</v>
      </c>
      <c r="N148" s="72">
        <f>VLOOKUP('Physical Effects - Rationale'!Y149,'Physical Effects - Numerical'!$A$3:$B$13,2,FALSE)</f>
        <v>0</v>
      </c>
      <c r="O148" s="72">
        <f>VLOOKUP('Physical Effects - Rationale'!AA149,'Physical Effects - Numerical'!$A$3:$B$13,2,FALSE)</f>
        <v>0</v>
      </c>
      <c r="P148" s="72">
        <f>VLOOKUP('Physical Effects - Rationale'!AC149,'Physical Effects - Numerical'!$A$3:$B$13,2,FALSE)</f>
        <v>4</v>
      </c>
      <c r="Q148" s="72">
        <f>VLOOKUP('Physical Effects - Rationale'!AE149,'Physical Effects - Numerical'!$A$3:$B$13,2,FALSE)</f>
        <v>-2</v>
      </c>
      <c r="R148" s="72">
        <f>VLOOKUP('Physical Effects - Rationale'!AG149,'Physical Effects - Numerical'!$A$3:$B$13,2,FALSE)</f>
        <v>0</v>
      </c>
      <c r="S148" s="72">
        <f>VLOOKUP('Physical Effects - Rationale'!AI149,'Physical Effects - Numerical'!$A$3:$B$13,2,FALSE)</f>
        <v>0</v>
      </c>
      <c r="T148" s="72">
        <f>VLOOKUP('Physical Effects - Rationale'!AK149,'Physical Effects - Numerical'!$A$3:$B$13,2,FALSE)</f>
        <v>0</v>
      </c>
      <c r="U148" s="72">
        <f>VLOOKUP('Physical Effects - Rationale'!AM149,'Physical Effects - Numerical'!$A$3:$B$13,2,FALSE)</f>
        <v>-2</v>
      </c>
      <c r="V148" s="72">
        <f>VLOOKUP('Physical Effects - Rationale'!AO149,'Physical Effects - Numerical'!$A$3:$B$13,2,FALSE)</f>
        <v>0</v>
      </c>
      <c r="W148" s="72">
        <f>VLOOKUP('Physical Effects - Rationale'!AQ149,'Physical Effects - Numerical'!$A$3:$B$13,2,FALSE)</f>
        <v>0</v>
      </c>
      <c r="X148" s="72">
        <f>VLOOKUP('Physical Effects - Rationale'!AS149,'Physical Effects - Numerical'!$A$3:$B$13,2,FALSE)</f>
        <v>1</v>
      </c>
      <c r="Y148" s="72">
        <f>VLOOKUP('Physical Effects - Rationale'!AU149,'Physical Effects - Numerical'!$A$3:$B$13,2,FALSE)</f>
        <v>-2</v>
      </c>
      <c r="Z148" s="72">
        <f>VLOOKUP('Physical Effects - Rationale'!AW149,'Physical Effects - Numerical'!$A$3:$B$13,2,FALSE)</f>
        <v>1</v>
      </c>
      <c r="AA148" s="72">
        <f>VLOOKUP('Physical Effects - Rationale'!AY149,'Physical Effects - Numerical'!$A$3:$B$13,2,FALSE)</f>
        <v>-1</v>
      </c>
      <c r="AB148" s="72">
        <f>VLOOKUP('Physical Effects - Rationale'!BA149,'Physical Effects - Numerical'!$A$3:$B$13,2,FALSE)</f>
        <v>1</v>
      </c>
      <c r="AC148" s="72">
        <f>VLOOKUP('Physical Effects - Rationale'!BC149,'Physical Effects - Numerical'!$A$3:$B$13,2,FALSE)</f>
        <v>0</v>
      </c>
      <c r="AD148" s="72">
        <f>VLOOKUP('Physical Effects - Rationale'!BE149,'Physical Effects - Numerical'!$A$3:$B$13,2,FALSE)</f>
        <v>-2</v>
      </c>
      <c r="AE148" s="72">
        <f>VLOOKUP('Physical Effects - Rationale'!BG149,'Physical Effects - Numerical'!$A$3:$B$13,2,FALSE)</f>
        <v>1</v>
      </c>
      <c r="AF148" s="72">
        <f>VLOOKUP('Physical Effects - Rationale'!BI149,'Physical Effects - Numerical'!$A$3:$B$13,2,FALSE)</f>
        <v>-1</v>
      </c>
      <c r="AG148" s="72">
        <f>VLOOKUP('Physical Effects - Rationale'!BK149,'Physical Effects - Numerical'!$A$3:$B$13,2,FALSE)</f>
        <v>1</v>
      </c>
      <c r="AH148" s="72">
        <f>VLOOKUP('Physical Effects - Rationale'!BM149,'Physical Effects - Numerical'!$A$3:$B$13,2,FALSE)</f>
        <v>-1</v>
      </c>
      <c r="AI148" s="72">
        <f>VLOOKUP('Physical Effects - Rationale'!BO149,'Physical Effects - Numerical'!$A$3:$B$13,2,FALSE)</f>
        <v>0</v>
      </c>
      <c r="AJ148" s="72">
        <f>VLOOKUP('Physical Effects - Rationale'!BQ149,'Physical Effects - Numerical'!$A$3:$B$13,2,FALSE)</f>
        <v>0</v>
      </c>
      <c r="AK148" s="72">
        <f>VLOOKUP('Physical Effects - Rationale'!BS149,'Physical Effects - Numerical'!$A$3:$B$13,2,FALSE)</f>
        <v>0</v>
      </c>
      <c r="AL148" s="72">
        <f>VLOOKUP('Physical Effects - Rationale'!BU149,'Physical Effects - Numerical'!$A$3:$B$13,2,FALSE)</f>
        <v>0</v>
      </c>
      <c r="AM148" s="72">
        <f>VLOOKUP('Physical Effects - Rationale'!BW149,'Physical Effects - Numerical'!$A$3:$B$13,2,FALSE)</f>
        <v>0</v>
      </c>
      <c r="AN148" s="72">
        <f>VLOOKUP('Physical Effects - Rationale'!BY149,'Physical Effects - Numerical'!$A$3:$B$13,2,FALSE)</f>
        <v>0</v>
      </c>
      <c r="AO148" s="72">
        <f>VLOOKUP('Physical Effects - Rationale'!CA149,'Physical Effects - Numerical'!$A$3:$B$13,2,FALSE)</f>
        <v>0</v>
      </c>
      <c r="AP148" s="72">
        <f>VLOOKUP('Physical Effects - Rationale'!CC149,'Physical Effects - Numerical'!$A$3:$B$13,2,FALSE)</f>
        <v>0</v>
      </c>
      <c r="AQ148" s="72">
        <f>VLOOKUP('Physical Effects - Rationale'!CE149,'Physical Effects - Numerical'!$A$3:$B$13,2,FALSE)</f>
        <v>0</v>
      </c>
      <c r="AR148" s="72">
        <f>VLOOKUP('Physical Effects - Rationale'!CG149,'Physical Effects - Numerical'!$A$3:$B$13,2,FALSE)</f>
        <v>0</v>
      </c>
      <c r="AS148" s="72">
        <f>VLOOKUP('Physical Effects - Rationale'!CI149,'Physical Effects - Numerical'!$A$3:$B$13,2,FALSE)</f>
        <v>0</v>
      </c>
      <c r="AT148" s="72">
        <f>VLOOKUP('Physical Effects - Rationale'!CK149,'Physical Effects - Numerical'!$A$3:$B$13,2,FALSE)</f>
        <v>0</v>
      </c>
      <c r="AU148" s="72">
        <f>VLOOKUP('Physical Effects - Rationale'!CM149,'Physical Effects - Numerical'!$A$3:$B$13,2,FALSE)</f>
        <v>0</v>
      </c>
      <c r="AV148" s="72">
        <f>VLOOKUP('Physical Effects - Rationale'!CO149,'Physical Effects - Numerical'!$A$3:$B$13,2,FALSE)</f>
        <v>0</v>
      </c>
      <c r="AW148" s="72">
        <f>VLOOKUP('Physical Effects - Rationale'!CQ149,'Physical Effects - Numerical'!$A$3:$B$13,2,FALSE)</f>
        <v>0</v>
      </c>
      <c r="AX148" s="72">
        <f>VLOOKUP('Physical Effects - Rationale'!CS149,'Physical Effects - Numerical'!$A$3:$B$13,2,FALSE)</f>
        <v>0</v>
      </c>
      <c r="AY148" s="84">
        <f>VLOOKUP('Physical Effects - Rationale'!CU149,'Physical Effects - Numerical'!$A$3:$B$13,2,FALSE)</f>
        <v>0</v>
      </c>
    </row>
    <row r="149" spans="3:51">
      <c r="C149" s="83" t="s">
        <v>2387</v>
      </c>
      <c r="D149" s="75">
        <v>360</v>
      </c>
      <c r="E149" s="73">
        <f>VLOOKUP('Physical Effects - Rationale'!G150,'Physical Effects - Numerical'!$A$3:$B$13,2,FALSE)</f>
        <v>0</v>
      </c>
      <c r="F149" s="72">
        <f>VLOOKUP('Physical Effects - Rationale'!I150,'Physical Effects - Numerical'!$A$3:$B$13,2,FALSE)</f>
        <v>0</v>
      </c>
      <c r="G149" s="72">
        <f>VLOOKUP('Physical Effects - Rationale'!K150,'Physical Effects - Numerical'!$A$3:$B$13,2,FALSE)</f>
        <v>0</v>
      </c>
      <c r="H149" s="72">
        <f>VLOOKUP('Physical Effects - Rationale'!M150,'Physical Effects - Numerical'!$A$3:$B$13,2,FALSE)</f>
        <v>0</v>
      </c>
      <c r="I149" s="72">
        <f>VLOOKUP('Physical Effects - Rationale'!O150,'Physical Effects - Numerical'!$A$3:$B$13,2,FALSE)</f>
        <v>0</v>
      </c>
      <c r="J149" s="72">
        <f>VLOOKUP('Physical Effects - Rationale'!Q150,'Physical Effects - Numerical'!$A$3:$B$13,2,FALSE)</f>
        <v>0</v>
      </c>
      <c r="K149" s="72">
        <f>VLOOKUP('Physical Effects - Rationale'!S150,'Physical Effects - Numerical'!$A$3:$B$13,2,FALSE)</f>
        <v>0</v>
      </c>
      <c r="L149" s="72">
        <f>VLOOKUP('Physical Effects - Rationale'!U150,'Physical Effects - Numerical'!$A$3:$B$13,2,FALSE)</f>
        <v>0</v>
      </c>
      <c r="M149" s="72">
        <f>VLOOKUP('Physical Effects - Rationale'!W150,'Physical Effects - Numerical'!$A$3:$B$13,2,FALSE)</f>
        <v>2</v>
      </c>
      <c r="N149" s="72">
        <f>VLOOKUP('Physical Effects - Rationale'!Y150,'Physical Effects - Numerical'!$A$3:$B$13,2,FALSE)</f>
        <v>0</v>
      </c>
      <c r="O149" s="72">
        <f>VLOOKUP('Physical Effects - Rationale'!AA150,'Physical Effects - Numerical'!$A$3:$B$13,2,FALSE)</f>
        <v>0</v>
      </c>
      <c r="P149" s="72">
        <f>VLOOKUP('Physical Effects - Rationale'!AC150,'Physical Effects - Numerical'!$A$3:$B$13,2,FALSE)</f>
        <v>0</v>
      </c>
      <c r="Q149" s="72">
        <f>VLOOKUP('Physical Effects - Rationale'!AE150,'Physical Effects - Numerical'!$A$3:$B$13,2,FALSE)</f>
        <v>0</v>
      </c>
      <c r="R149" s="72">
        <f>VLOOKUP('Physical Effects - Rationale'!AG150,'Physical Effects - Numerical'!$A$3:$B$13,2,FALSE)</f>
        <v>0</v>
      </c>
      <c r="S149" s="72">
        <f>VLOOKUP('Physical Effects - Rationale'!AI150,'Physical Effects - Numerical'!$A$3:$B$13,2,FALSE)</f>
        <v>0</v>
      </c>
      <c r="T149" s="72">
        <f>VLOOKUP('Physical Effects - Rationale'!AK150,'Physical Effects - Numerical'!$A$3:$B$13,2,FALSE)</f>
        <v>0</v>
      </c>
      <c r="U149" s="72">
        <f>VLOOKUP('Physical Effects - Rationale'!AM150,'Physical Effects - Numerical'!$A$3:$B$13,2,FALSE)</f>
        <v>0</v>
      </c>
      <c r="V149" s="72">
        <f>VLOOKUP('Physical Effects - Rationale'!AO150,'Physical Effects - Numerical'!$A$3:$B$13,2,FALSE)</f>
        <v>0</v>
      </c>
      <c r="W149" s="72">
        <f>VLOOKUP('Physical Effects - Rationale'!AQ150,'Physical Effects - Numerical'!$A$3:$B$13,2,FALSE)</f>
        <v>0</v>
      </c>
      <c r="X149" s="72">
        <f>VLOOKUP('Physical Effects - Rationale'!AS150,'Physical Effects - Numerical'!$A$3:$B$13,2,FALSE)</f>
        <v>0</v>
      </c>
      <c r="Y149" s="72">
        <f>VLOOKUP('Physical Effects - Rationale'!AU150,'Physical Effects - Numerical'!$A$3:$B$13,2,FALSE)</f>
        <v>0</v>
      </c>
      <c r="Z149" s="72">
        <f>VLOOKUP('Physical Effects - Rationale'!AW150,'Physical Effects - Numerical'!$A$3:$B$13,2,FALSE)</f>
        <v>1</v>
      </c>
      <c r="AA149" s="72">
        <f>VLOOKUP('Physical Effects - Rationale'!AY150,'Physical Effects - Numerical'!$A$3:$B$13,2,FALSE)</f>
        <v>2</v>
      </c>
      <c r="AB149" s="72">
        <f>VLOOKUP('Physical Effects - Rationale'!BA150,'Physical Effects - Numerical'!$A$3:$B$13,2,FALSE)</f>
        <v>0</v>
      </c>
      <c r="AC149" s="72">
        <f>VLOOKUP('Physical Effects - Rationale'!BC150,'Physical Effects - Numerical'!$A$3:$B$13,2,FALSE)</f>
        <v>0</v>
      </c>
      <c r="AD149" s="72">
        <f>VLOOKUP('Physical Effects - Rationale'!BE150,'Physical Effects - Numerical'!$A$3:$B$13,2,FALSE)</f>
        <v>0</v>
      </c>
      <c r="AE149" s="72">
        <f>VLOOKUP('Physical Effects - Rationale'!BG150,'Physical Effects - Numerical'!$A$3:$B$13,2,FALSE)</f>
        <v>0</v>
      </c>
      <c r="AF149" s="72">
        <f>VLOOKUP('Physical Effects - Rationale'!BI150,'Physical Effects - Numerical'!$A$3:$B$13,2,FALSE)</f>
        <v>0</v>
      </c>
      <c r="AG149" s="72">
        <f>VLOOKUP('Physical Effects - Rationale'!BK150,'Physical Effects - Numerical'!$A$3:$B$13,2,FALSE)</f>
        <v>0</v>
      </c>
      <c r="AH149" s="72">
        <f>VLOOKUP('Physical Effects - Rationale'!BM150,'Physical Effects - Numerical'!$A$3:$B$13,2,FALSE)</f>
        <v>1</v>
      </c>
      <c r="AI149" s="72">
        <f>VLOOKUP('Physical Effects - Rationale'!BO150,'Physical Effects - Numerical'!$A$3:$B$13,2,FALSE)</f>
        <v>0</v>
      </c>
      <c r="AJ149" s="72">
        <f>VLOOKUP('Physical Effects - Rationale'!BQ150,'Physical Effects - Numerical'!$A$3:$B$13,2,FALSE)</f>
        <v>1</v>
      </c>
      <c r="AK149" s="72">
        <f>VLOOKUP('Physical Effects - Rationale'!BS150,'Physical Effects - Numerical'!$A$3:$B$13,2,FALSE)</f>
        <v>1</v>
      </c>
      <c r="AL149" s="72">
        <f>VLOOKUP('Physical Effects - Rationale'!BU150,'Physical Effects - Numerical'!$A$3:$B$13,2,FALSE)</f>
        <v>1</v>
      </c>
      <c r="AM149" s="72">
        <f>VLOOKUP('Physical Effects - Rationale'!BW150,'Physical Effects - Numerical'!$A$3:$B$13,2,FALSE)</f>
        <v>1</v>
      </c>
      <c r="AN149" s="72">
        <f>VLOOKUP('Physical Effects - Rationale'!BY150,'Physical Effects - Numerical'!$A$3:$B$13,2,FALSE)</f>
        <v>1</v>
      </c>
      <c r="AO149" s="72">
        <f>VLOOKUP('Physical Effects - Rationale'!CA150,'Physical Effects - Numerical'!$A$3:$B$13,2,FALSE)</f>
        <v>0</v>
      </c>
      <c r="AP149" s="72">
        <f>VLOOKUP('Physical Effects - Rationale'!CC150,'Physical Effects - Numerical'!$A$3:$B$13,2,FALSE)</f>
        <v>0</v>
      </c>
      <c r="AQ149" s="72">
        <f>VLOOKUP('Physical Effects - Rationale'!CE150,'Physical Effects - Numerical'!$A$3:$B$13,2,FALSE)</f>
        <v>0</v>
      </c>
      <c r="AR149" s="72">
        <f>VLOOKUP('Physical Effects - Rationale'!CG150,'Physical Effects - Numerical'!$A$3:$B$13,2,FALSE)</f>
        <v>0</v>
      </c>
      <c r="AS149" s="72">
        <f>VLOOKUP('Physical Effects - Rationale'!CI150,'Physical Effects - Numerical'!$A$3:$B$13,2,FALSE)</f>
        <v>0</v>
      </c>
      <c r="AT149" s="72">
        <f>VLOOKUP('Physical Effects - Rationale'!CK150,'Physical Effects - Numerical'!$A$3:$B$13,2,FALSE)</f>
        <v>0</v>
      </c>
      <c r="AU149" s="72">
        <f>VLOOKUP('Physical Effects - Rationale'!CM150,'Physical Effects - Numerical'!$A$3:$B$13,2,FALSE)</f>
        <v>0</v>
      </c>
      <c r="AV149" s="72">
        <f>VLOOKUP('Physical Effects - Rationale'!CO150,'Physical Effects - Numerical'!$A$3:$B$13,2,FALSE)</f>
        <v>0</v>
      </c>
      <c r="AW149" s="72">
        <f>VLOOKUP('Physical Effects - Rationale'!CQ150,'Physical Effects - Numerical'!$A$3:$B$13,2,FALSE)</f>
        <v>0</v>
      </c>
      <c r="AX149" s="72">
        <f>VLOOKUP('Physical Effects - Rationale'!CS150,'Physical Effects - Numerical'!$A$3:$B$13,2,FALSE)</f>
        <v>0</v>
      </c>
      <c r="AY149" s="84">
        <f>VLOOKUP('Physical Effects - Rationale'!CU150,'Physical Effects - Numerical'!$A$3:$B$13,2,FALSE)</f>
        <v>0</v>
      </c>
    </row>
    <row r="150" spans="3:51">
      <c r="C150" s="83" t="s">
        <v>2402</v>
      </c>
      <c r="D150" s="75">
        <v>633</v>
      </c>
      <c r="E150" s="73">
        <f>VLOOKUP('Physical Effects - Rationale'!G151,'Physical Effects - Numerical'!$A$3:$B$13,2,FALSE)</f>
        <v>0</v>
      </c>
      <c r="F150" s="72">
        <f>VLOOKUP('Physical Effects - Rationale'!I151,'Physical Effects - Numerical'!$A$3:$B$13,2,FALSE)</f>
        <v>0</v>
      </c>
      <c r="G150" s="72">
        <f>VLOOKUP('Physical Effects - Rationale'!K151,'Physical Effects - Numerical'!$A$3:$B$13,2,FALSE)</f>
        <v>0</v>
      </c>
      <c r="H150" s="72">
        <f>VLOOKUP('Physical Effects - Rationale'!M151,'Physical Effects - Numerical'!$A$3:$B$13,2,FALSE)</f>
        <v>0</v>
      </c>
      <c r="I150" s="72">
        <f>VLOOKUP('Physical Effects - Rationale'!O151,'Physical Effects - Numerical'!$A$3:$B$13,2,FALSE)</f>
        <v>0</v>
      </c>
      <c r="J150" s="72">
        <f>VLOOKUP('Physical Effects - Rationale'!Q151,'Physical Effects - Numerical'!$A$3:$B$13,2,FALSE)</f>
        <v>0</v>
      </c>
      <c r="K150" s="72">
        <f>VLOOKUP('Physical Effects - Rationale'!S151,'Physical Effects - Numerical'!$A$3:$B$13,2,FALSE)</f>
        <v>0</v>
      </c>
      <c r="L150" s="72">
        <f>VLOOKUP('Physical Effects - Rationale'!U151,'Physical Effects - Numerical'!$A$3:$B$13,2,FALSE)</f>
        <v>1</v>
      </c>
      <c r="M150" s="72">
        <f>VLOOKUP('Physical Effects - Rationale'!W151,'Physical Effects - Numerical'!$A$3:$B$13,2,FALSE)</f>
        <v>0</v>
      </c>
      <c r="N150" s="72">
        <f>VLOOKUP('Physical Effects - Rationale'!Y151,'Physical Effects - Numerical'!$A$3:$B$13,2,FALSE)</f>
        <v>0</v>
      </c>
      <c r="O150" s="72">
        <f>VLOOKUP('Physical Effects - Rationale'!AA151,'Physical Effects - Numerical'!$A$3:$B$13,2,FALSE)</f>
        <v>0</v>
      </c>
      <c r="P150" s="72">
        <f>VLOOKUP('Physical Effects - Rationale'!AC151,'Physical Effects - Numerical'!$A$3:$B$13,2,FALSE)</f>
        <v>0</v>
      </c>
      <c r="Q150" s="72">
        <f>VLOOKUP('Physical Effects - Rationale'!AE151,'Physical Effects - Numerical'!$A$3:$B$13,2,FALSE)</f>
        <v>0</v>
      </c>
      <c r="R150" s="72">
        <f>VLOOKUP('Physical Effects - Rationale'!AG151,'Physical Effects - Numerical'!$A$3:$B$13,2,FALSE)</f>
        <v>0</v>
      </c>
      <c r="S150" s="72">
        <f>VLOOKUP('Physical Effects - Rationale'!AI151,'Physical Effects - Numerical'!$A$3:$B$13,2,FALSE)</f>
        <v>0</v>
      </c>
      <c r="T150" s="72">
        <f>VLOOKUP('Physical Effects - Rationale'!AK151,'Physical Effects - Numerical'!$A$3:$B$13,2,FALSE)</f>
        <v>1</v>
      </c>
      <c r="U150" s="72">
        <f>VLOOKUP('Physical Effects - Rationale'!AM151,'Physical Effects - Numerical'!$A$3:$B$13,2,FALSE)</f>
        <v>0</v>
      </c>
      <c r="V150" s="72">
        <f>VLOOKUP('Physical Effects - Rationale'!AO151,'Physical Effects - Numerical'!$A$3:$B$13,2,FALSE)</f>
        <v>0</v>
      </c>
      <c r="W150" s="72">
        <f>VLOOKUP('Physical Effects - Rationale'!AQ151,'Physical Effects - Numerical'!$A$3:$B$13,2,FALSE)</f>
        <v>1</v>
      </c>
      <c r="X150" s="72">
        <f>VLOOKUP('Physical Effects - Rationale'!AS151,'Physical Effects - Numerical'!$A$3:$B$13,2,FALSE)</f>
        <v>2</v>
      </c>
      <c r="Y150" s="72">
        <f>VLOOKUP('Physical Effects - Rationale'!AU151,'Physical Effects - Numerical'!$A$3:$B$13,2,FALSE)</f>
        <v>2</v>
      </c>
      <c r="Z150" s="72">
        <f>VLOOKUP('Physical Effects - Rationale'!AW151,'Physical Effects - Numerical'!$A$3:$B$13,2,FALSE)</f>
        <v>0</v>
      </c>
      <c r="AA150" s="72">
        <f>VLOOKUP('Physical Effects - Rationale'!AY151,'Physical Effects - Numerical'!$A$3:$B$13,2,FALSE)</f>
        <v>2</v>
      </c>
      <c r="AB150" s="72">
        <f>VLOOKUP('Physical Effects - Rationale'!BA151,'Physical Effects - Numerical'!$A$3:$B$13,2,FALSE)</f>
        <v>0</v>
      </c>
      <c r="AC150" s="72">
        <f>VLOOKUP('Physical Effects - Rationale'!BC151,'Physical Effects - Numerical'!$A$3:$B$13,2,FALSE)</f>
        <v>0</v>
      </c>
      <c r="AD150" s="72">
        <f>VLOOKUP('Physical Effects - Rationale'!BE151,'Physical Effects - Numerical'!$A$3:$B$13,2,FALSE)</f>
        <v>0</v>
      </c>
      <c r="AE150" s="72">
        <f>VLOOKUP('Physical Effects - Rationale'!BG151,'Physical Effects - Numerical'!$A$3:$B$13,2,FALSE)</f>
        <v>0</v>
      </c>
      <c r="AF150" s="72">
        <f>VLOOKUP('Physical Effects - Rationale'!BI151,'Physical Effects - Numerical'!$A$3:$B$13,2,FALSE)</f>
        <v>0</v>
      </c>
      <c r="AG150" s="72">
        <f>VLOOKUP('Physical Effects - Rationale'!BK151,'Physical Effects - Numerical'!$A$3:$B$13,2,FALSE)</f>
        <v>2</v>
      </c>
      <c r="AH150" s="72">
        <f>VLOOKUP('Physical Effects - Rationale'!BM151,'Physical Effects - Numerical'!$A$3:$B$13,2,FALSE)</f>
        <v>2</v>
      </c>
      <c r="AI150" s="72">
        <f>VLOOKUP('Physical Effects - Rationale'!BO151,'Physical Effects - Numerical'!$A$3:$B$13,2,FALSE)</f>
        <v>0</v>
      </c>
      <c r="AJ150" s="72">
        <f>VLOOKUP('Physical Effects - Rationale'!BQ151,'Physical Effects - Numerical'!$A$3:$B$13,2,FALSE)</f>
        <v>1</v>
      </c>
      <c r="AK150" s="72">
        <f>VLOOKUP('Physical Effects - Rationale'!BS151,'Physical Effects - Numerical'!$A$3:$B$13,2,FALSE)</f>
        <v>1</v>
      </c>
      <c r="AL150" s="72">
        <f>VLOOKUP('Physical Effects - Rationale'!BU151,'Physical Effects - Numerical'!$A$3:$B$13,2,FALSE)</f>
        <v>1</v>
      </c>
      <c r="AM150" s="72">
        <f>VLOOKUP('Physical Effects - Rationale'!BW151,'Physical Effects - Numerical'!$A$3:$B$13,2,FALSE)</f>
        <v>1</v>
      </c>
      <c r="AN150" s="72">
        <f>VLOOKUP('Physical Effects - Rationale'!BY151,'Physical Effects - Numerical'!$A$3:$B$13,2,FALSE)</f>
        <v>1</v>
      </c>
      <c r="AO150" s="72">
        <f>VLOOKUP('Physical Effects - Rationale'!CA151,'Physical Effects - Numerical'!$A$3:$B$13,2,FALSE)</f>
        <v>0</v>
      </c>
      <c r="AP150" s="72">
        <f>VLOOKUP('Physical Effects - Rationale'!CC151,'Physical Effects - Numerical'!$A$3:$B$13,2,FALSE)</f>
        <v>2</v>
      </c>
      <c r="AQ150" s="72">
        <f>VLOOKUP('Physical Effects - Rationale'!CE151,'Physical Effects - Numerical'!$A$3:$B$13,2,FALSE)</f>
        <v>2</v>
      </c>
      <c r="AR150" s="72">
        <f>VLOOKUP('Physical Effects - Rationale'!CG151,'Physical Effects - Numerical'!$A$3:$B$13,2,FALSE)</f>
        <v>0</v>
      </c>
      <c r="AS150" s="72">
        <f>VLOOKUP('Physical Effects - Rationale'!CI151,'Physical Effects - Numerical'!$A$3:$B$13,2,FALSE)</f>
        <v>1</v>
      </c>
      <c r="AT150" s="72">
        <f>VLOOKUP('Physical Effects - Rationale'!CK151,'Physical Effects - Numerical'!$A$3:$B$13,2,FALSE)</f>
        <v>0</v>
      </c>
      <c r="AU150" s="72">
        <f>VLOOKUP('Physical Effects - Rationale'!CM151,'Physical Effects - Numerical'!$A$3:$B$13,2,FALSE)</f>
        <v>0</v>
      </c>
      <c r="AV150" s="72">
        <f>VLOOKUP('Physical Effects - Rationale'!CO151,'Physical Effects - Numerical'!$A$3:$B$13,2,FALSE)</f>
        <v>0</v>
      </c>
      <c r="AW150" s="72">
        <f>VLOOKUP('Physical Effects - Rationale'!CQ151,'Physical Effects - Numerical'!$A$3:$B$13,2,FALSE)</f>
        <v>0</v>
      </c>
      <c r="AX150" s="72">
        <f>VLOOKUP('Physical Effects - Rationale'!CS151,'Physical Effects - Numerical'!$A$3:$B$13,2,FALSE)</f>
        <v>0</v>
      </c>
      <c r="AY150" s="84">
        <f>VLOOKUP('Physical Effects - Rationale'!CU151,'Physical Effects - Numerical'!$A$3:$B$13,2,FALSE)</f>
        <v>-1</v>
      </c>
    </row>
    <row r="151" spans="3:51">
      <c r="C151" s="83" t="s">
        <v>2418</v>
      </c>
      <c r="D151" s="75">
        <v>632</v>
      </c>
      <c r="E151" s="73">
        <f>VLOOKUP('Physical Effects - Rationale'!G152,'Physical Effects - Numerical'!$A$3:$B$13,2,FALSE)</f>
        <v>0</v>
      </c>
      <c r="F151" s="72">
        <f>VLOOKUP('Physical Effects - Rationale'!I152,'Physical Effects - Numerical'!$A$3:$B$13,2,FALSE)</f>
        <v>0</v>
      </c>
      <c r="G151" s="72">
        <f>VLOOKUP('Physical Effects - Rationale'!K152,'Physical Effects - Numerical'!$A$3:$B$13,2,FALSE)</f>
        <v>0</v>
      </c>
      <c r="H151" s="72">
        <f>VLOOKUP('Physical Effects - Rationale'!M152,'Physical Effects - Numerical'!$A$3:$B$13,2,FALSE)</f>
        <v>0</v>
      </c>
      <c r="I151" s="72">
        <f>VLOOKUP('Physical Effects - Rationale'!O152,'Physical Effects - Numerical'!$A$3:$B$13,2,FALSE)</f>
        <v>0</v>
      </c>
      <c r="J151" s="72">
        <f>VLOOKUP('Physical Effects - Rationale'!Q152,'Physical Effects - Numerical'!$A$3:$B$13,2,FALSE)</f>
        <v>0</v>
      </c>
      <c r="K151" s="72">
        <f>VLOOKUP('Physical Effects - Rationale'!S152,'Physical Effects - Numerical'!$A$3:$B$13,2,FALSE)</f>
        <v>0</v>
      </c>
      <c r="L151" s="72">
        <f>VLOOKUP('Physical Effects - Rationale'!U152,'Physical Effects - Numerical'!$A$3:$B$13,2,FALSE)</f>
        <v>1</v>
      </c>
      <c r="M151" s="72">
        <f>VLOOKUP('Physical Effects - Rationale'!W152,'Physical Effects - Numerical'!$A$3:$B$13,2,FALSE)</f>
        <v>0</v>
      </c>
      <c r="N151" s="72">
        <f>VLOOKUP('Physical Effects - Rationale'!Y152,'Physical Effects - Numerical'!$A$3:$B$13,2,FALSE)</f>
        <v>0</v>
      </c>
      <c r="O151" s="72">
        <f>VLOOKUP('Physical Effects - Rationale'!AA152,'Physical Effects - Numerical'!$A$3:$B$13,2,FALSE)</f>
        <v>0</v>
      </c>
      <c r="P151" s="72">
        <f>VLOOKUP('Physical Effects - Rationale'!AC152,'Physical Effects - Numerical'!$A$3:$B$13,2,FALSE)</f>
        <v>0</v>
      </c>
      <c r="Q151" s="72">
        <f>VLOOKUP('Physical Effects - Rationale'!AE152,'Physical Effects - Numerical'!$A$3:$B$13,2,FALSE)</f>
        <v>0</v>
      </c>
      <c r="R151" s="72">
        <f>VLOOKUP('Physical Effects - Rationale'!AG152,'Physical Effects - Numerical'!$A$3:$B$13,2,FALSE)</f>
        <v>0</v>
      </c>
      <c r="S151" s="72">
        <f>VLOOKUP('Physical Effects - Rationale'!AI152,'Physical Effects - Numerical'!$A$3:$B$13,2,FALSE)</f>
        <v>0</v>
      </c>
      <c r="T151" s="72">
        <f>VLOOKUP('Physical Effects - Rationale'!AK152,'Physical Effects - Numerical'!$A$3:$B$13,2,FALSE)</f>
        <v>0</v>
      </c>
      <c r="U151" s="72">
        <f>VLOOKUP('Physical Effects - Rationale'!AM152,'Physical Effects - Numerical'!$A$3:$B$13,2,FALSE)</f>
        <v>0</v>
      </c>
      <c r="V151" s="72">
        <f>VLOOKUP('Physical Effects - Rationale'!AO152,'Physical Effects - Numerical'!$A$3:$B$13,2,FALSE)</f>
        <v>0</v>
      </c>
      <c r="W151" s="72">
        <f>VLOOKUP('Physical Effects - Rationale'!AQ152,'Physical Effects - Numerical'!$A$3:$B$13,2,FALSE)</f>
        <v>1</v>
      </c>
      <c r="X151" s="72">
        <f>VLOOKUP('Physical Effects - Rationale'!AS152,'Physical Effects - Numerical'!$A$3:$B$13,2,FALSE)</f>
        <v>2</v>
      </c>
      <c r="Y151" s="72">
        <f>VLOOKUP('Physical Effects - Rationale'!AU152,'Physical Effects - Numerical'!$A$3:$B$13,2,FALSE)</f>
        <v>2</v>
      </c>
      <c r="Z151" s="72">
        <f>VLOOKUP('Physical Effects - Rationale'!AW152,'Physical Effects - Numerical'!$A$3:$B$13,2,FALSE)</f>
        <v>2</v>
      </c>
      <c r="AA151" s="72">
        <f>VLOOKUP('Physical Effects - Rationale'!AY152,'Physical Effects - Numerical'!$A$3:$B$13,2,FALSE)</f>
        <v>2</v>
      </c>
      <c r="AB151" s="72">
        <f>VLOOKUP('Physical Effects - Rationale'!BA152,'Physical Effects - Numerical'!$A$3:$B$13,2,FALSE)</f>
        <v>0</v>
      </c>
      <c r="AC151" s="72">
        <f>VLOOKUP('Physical Effects - Rationale'!BC152,'Physical Effects - Numerical'!$A$3:$B$13,2,FALSE)</f>
        <v>0</v>
      </c>
      <c r="AD151" s="72">
        <f>VLOOKUP('Physical Effects - Rationale'!BE152,'Physical Effects - Numerical'!$A$3:$B$13,2,FALSE)</f>
        <v>0</v>
      </c>
      <c r="AE151" s="72">
        <f>VLOOKUP('Physical Effects - Rationale'!BG152,'Physical Effects - Numerical'!$A$3:$B$13,2,FALSE)</f>
        <v>2</v>
      </c>
      <c r="AF151" s="72">
        <f>VLOOKUP('Physical Effects - Rationale'!BI152,'Physical Effects - Numerical'!$A$3:$B$13,2,FALSE)</f>
        <v>2</v>
      </c>
      <c r="AG151" s="72">
        <f>VLOOKUP('Physical Effects - Rationale'!BK152,'Physical Effects - Numerical'!$A$3:$B$13,2,FALSE)</f>
        <v>2</v>
      </c>
      <c r="AH151" s="72">
        <f>VLOOKUP('Physical Effects - Rationale'!BM152,'Physical Effects - Numerical'!$A$3:$B$13,2,FALSE)</f>
        <v>2</v>
      </c>
      <c r="AI151" s="72">
        <f>VLOOKUP('Physical Effects - Rationale'!BO152,'Physical Effects - Numerical'!$A$3:$B$13,2,FALSE)</f>
        <v>0</v>
      </c>
      <c r="AJ151" s="72">
        <f>VLOOKUP('Physical Effects - Rationale'!BQ152,'Physical Effects - Numerical'!$A$3:$B$13,2,FALSE)</f>
        <v>1</v>
      </c>
      <c r="AK151" s="72">
        <f>VLOOKUP('Physical Effects - Rationale'!BS152,'Physical Effects - Numerical'!$A$3:$B$13,2,FALSE)</f>
        <v>1</v>
      </c>
      <c r="AL151" s="72">
        <f>VLOOKUP('Physical Effects - Rationale'!BU152,'Physical Effects - Numerical'!$A$3:$B$13,2,FALSE)</f>
        <v>2</v>
      </c>
      <c r="AM151" s="72">
        <f>VLOOKUP('Physical Effects - Rationale'!BW152,'Physical Effects - Numerical'!$A$3:$B$13,2,FALSE)</f>
        <v>4</v>
      </c>
      <c r="AN151" s="72">
        <f>VLOOKUP('Physical Effects - Rationale'!BY152,'Physical Effects - Numerical'!$A$3:$B$13,2,FALSE)</f>
        <v>1</v>
      </c>
      <c r="AO151" s="72">
        <f>VLOOKUP('Physical Effects - Rationale'!CA152,'Physical Effects - Numerical'!$A$3:$B$13,2,FALSE)</f>
        <v>0</v>
      </c>
      <c r="AP151" s="72">
        <f>VLOOKUP('Physical Effects - Rationale'!CC152,'Physical Effects - Numerical'!$A$3:$B$13,2,FALSE)</f>
        <v>0</v>
      </c>
      <c r="AQ151" s="72">
        <f>VLOOKUP('Physical Effects - Rationale'!CE152,'Physical Effects - Numerical'!$A$3:$B$13,2,FALSE)</f>
        <v>0</v>
      </c>
      <c r="AR151" s="72">
        <f>VLOOKUP('Physical Effects - Rationale'!CG152,'Physical Effects - Numerical'!$A$3:$B$13,2,FALSE)</f>
        <v>0</v>
      </c>
      <c r="AS151" s="72">
        <f>VLOOKUP('Physical Effects - Rationale'!CI152,'Physical Effects - Numerical'!$A$3:$B$13,2,FALSE)</f>
        <v>0</v>
      </c>
      <c r="AT151" s="72">
        <f>VLOOKUP('Physical Effects - Rationale'!CK152,'Physical Effects - Numerical'!$A$3:$B$13,2,FALSE)</f>
        <v>0</v>
      </c>
      <c r="AU151" s="72">
        <f>VLOOKUP('Physical Effects - Rationale'!CM152,'Physical Effects - Numerical'!$A$3:$B$13,2,FALSE)</f>
        <v>1</v>
      </c>
      <c r="AV151" s="72">
        <f>VLOOKUP('Physical Effects - Rationale'!CO152,'Physical Effects - Numerical'!$A$3:$B$13,2,FALSE)</f>
        <v>0</v>
      </c>
      <c r="AW151" s="72">
        <f>VLOOKUP('Physical Effects - Rationale'!CQ152,'Physical Effects - Numerical'!$A$3:$B$13,2,FALSE)</f>
        <v>0</v>
      </c>
      <c r="AX151" s="72">
        <f>VLOOKUP('Physical Effects - Rationale'!CS152,'Physical Effects - Numerical'!$A$3:$B$13,2,FALSE)</f>
        <v>0</v>
      </c>
      <c r="AY151" s="84">
        <f>VLOOKUP('Physical Effects - Rationale'!CU152,'Physical Effects - Numerical'!$A$3:$B$13,2,FALSE)</f>
        <v>1</v>
      </c>
    </row>
    <row r="152" spans="3:51">
      <c r="C152" s="83" t="s">
        <v>2432</v>
      </c>
      <c r="D152" s="75">
        <v>313</v>
      </c>
      <c r="E152" s="73">
        <f>VLOOKUP('Physical Effects - Rationale'!G153,'Physical Effects - Numerical'!$A$3:$B$13,2,FALSE)</f>
        <v>0</v>
      </c>
      <c r="F152" s="72">
        <f>VLOOKUP('Physical Effects - Rationale'!I153,'Physical Effects - Numerical'!$A$3:$B$13,2,FALSE)</f>
        <v>0</v>
      </c>
      <c r="G152" s="72">
        <f>VLOOKUP('Physical Effects - Rationale'!K153,'Physical Effects - Numerical'!$A$3:$B$13,2,FALSE)</f>
        <v>0</v>
      </c>
      <c r="H152" s="72">
        <f>VLOOKUP('Physical Effects - Rationale'!M153,'Physical Effects - Numerical'!$A$3:$B$13,2,FALSE)</f>
        <v>0</v>
      </c>
      <c r="I152" s="72">
        <f>VLOOKUP('Physical Effects - Rationale'!O153,'Physical Effects - Numerical'!$A$3:$B$13,2,FALSE)</f>
        <v>0</v>
      </c>
      <c r="J152" s="72">
        <f>VLOOKUP('Physical Effects - Rationale'!Q153,'Physical Effects - Numerical'!$A$3:$B$13,2,FALSE)</f>
        <v>0</v>
      </c>
      <c r="K152" s="72">
        <f>VLOOKUP('Physical Effects - Rationale'!S153,'Physical Effects - Numerical'!$A$3:$B$13,2,FALSE)</f>
        <v>1</v>
      </c>
      <c r="L152" s="72">
        <f>VLOOKUP('Physical Effects - Rationale'!U153,'Physical Effects - Numerical'!$A$3:$B$13,2,FALSE)</f>
        <v>1</v>
      </c>
      <c r="M152" s="72">
        <f>VLOOKUP('Physical Effects - Rationale'!W153,'Physical Effects - Numerical'!$A$3:$B$13,2,FALSE)</f>
        <v>1</v>
      </c>
      <c r="N152" s="72">
        <f>VLOOKUP('Physical Effects - Rationale'!Y153,'Physical Effects - Numerical'!$A$3:$B$13,2,FALSE)</f>
        <v>0</v>
      </c>
      <c r="O152" s="72">
        <f>VLOOKUP('Physical Effects - Rationale'!AA153,'Physical Effects - Numerical'!$A$3:$B$13,2,FALSE)</f>
        <v>0</v>
      </c>
      <c r="P152" s="72">
        <f>VLOOKUP('Physical Effects - Rationale'!AC153,'Physical Effects - Numerical'!$A$3:$B$13,2,FALSE)</f>
        <v>0</v>
      </c>
      <c r="Q152" s="72">
        <f>VLOOKUP('Physical Effects - Rationale'!AE153,'Physical Effects - Numerical'!$A$3:$B$13,2,FALSE)</f>
        <v>0</v>
      </c>
      <c r="R152" s="72">
        <f>VLOOKUP('Physical Effects - Rationale'!AG153,'Physical Effects - Numerical'!$A$3:$B$13,2,FALSE)</f>
        <v>0</v>
      </c>
      <c r="S152" s="72">
        <f>VLOOKUP('Physical Effects - Rationale'!AI153,'Physical Effects - Numerical'!$A$3:$B$13,2,FALSE)</f>
        <v>0</v>
      </c>
      <c r="T152" s="72">
        <f>VLOOKUP('Physical Effects - Rationale'!AK153,'Physical Effects - Numerical'!$A$3:$B$13,2,FALSE)</f>
        <v>0</v>
      </c>
      <c r="U152" s="72">
        <f>VLOOKUP('Physical Effects - Rationale'!AM153,'Physical Effects - Numerical'!$A$3:$B$13,2,FALSE)</f>
        <v>0</v>
      </c>
      <c r="V152" s="72">
        <f>VLOOKUP('Physical Effects - Rationale'!AO153,'Physical Effects - Numerical'!$A$3:$B$13,2,FALSE)</f>
        <v>0</v>
      </c>
      <c r="W152" s="72">
        <f>VLOOKUP('Physical Effects - Rationale'!AQ153,'Physical Effects - Numerical'!$A$3:$B$13,2,FALSE)</f>
        <v>1</v>
      </c>
      <c r="X152" s="72">
        <f>VLOOKUP('Physical Effects - Rationale'!AS153,'Physical Effects - Numerical'!$A$3:$B$13,2,FALSE)</f>
        <v>4</v>
      </c>
      <c r="Y152" s="72">
        <f>VLOOKUP('Physical Effects - Rationale'!AU153,'Physical Effects - Numerical'!$A$3:$B$13,2,FALSE)</f>
        <v>2</v>
      </c>
      <c r="Z152" s="72">
        <f>VLOOKUP('Physical Effects - Rationale'!AW153,'Physical Effects - Numerical'!$A$3:$B$13,2,FALSE)</f>
        <v>2</v>
      </c>
      <c r="AA152" s="72">
        <f>VLOOKUP('Physical Effects - Rationale'!AY153,'Physical Effects - Numerical'!$A$3:$B$13,2,FALSE)</f>
        <v>2</v>
      </c>
      <c r="AB152" s="72">
        <f>VLOOKUP('Physical Effects - Rationale'!BA153,'Physical Effects - Numerical'!$A$3:$B$13,2,FALSE)</f>
        <v>0</v>
      </c>
      <c r="AC152" s="72">
        <f>VLOOKUP('Physical Effects - Rationale'!BC153,'Physical Effects - Numerical'!$A$3:$B$13,2,FALSE)</f>
        <v>0</v>
      </c>
      <c r="AD152" s="72">
        <f>VLOOKUP('Physical Effects - Rationale'!BE153,'Physical Effects - Numerical'!$A$3:$B$13,2,FALSE)</f>
        <v>0</v>
      </c>
      <c r="AE152" s="72">
        <f>VLOOKUP('Physical Effects - Rationale'!BG153,'Physical Effects - Numerical'!$A$3:$B$13,2,FALSE)</f>
        <v>0</v>
      </c>
      <c r="AF152" s="72">
        <f>VLOOKUP('Physical Effects - Rationale'!BI153,'Physical Effects - Numerical'!$A$3:$B$13,2,FALSE)</f>
        <v>1</v>
      </c>
      <c r="AG152" s="72">
        <f>VLOOKUP('Physical Effects - Rationale'!BK153,'Physical Effects - Numerical'!$A$3:$B$13,2,FALSE)</f>
        <v>2</v>
      </c>
      <c r="AH152" s="72">
        <f>VLOOKUP('Physical Effects - Rationale'!BM153,'Physical Effects - Numerical'!$A$3:$B$13,2,FALSE)</f>
        <v>1</v>
      </c>
      <c r="AI152" s="72">
        <f>VLOOKUP('Physical Effects - Rationale'!BO153,'Physical Effects - Numerical'!$A$3:$B$13,2,FALSE)</f>
        <v>0</v>
      </c>
      <c r="AJ152" s="72">
        <f>VLOOKUP('Physical Effects - Rationale'!BQ153,'Physical Effects - Numerical'!$A$3:$B$13,2,FALSE)</f>
        <v>-1</v>
      </c>
      <c r="AK152" s="72">
        <f>VLOOKUP('Physical Effects - Rationale'!BS153,'Physical Effects - Numerical'!$A$3:$B$13,2,FALSE)</f>
        <v>1</v>
      </c>
      <c r="AL152" s="72">
        <f>VLOOKUP('Physical Effects - Rationale'!BU153,'Physical Effects - Numerical'!$A$3:$B$13,2,FALSE)</f>
        <v>-1</v>
      </c>
      <c r="AM152" s="72">
        <f>VLOOKUP('Physical Effects - Rationale'!BW153,'Physical Effects - Numerical'!$A$3:$B$13,2,FALSE)</f>
        <v>-2</v>
      </c>
      <c r="AN152" s="72">
        <f>VLOOKUP('Physical Effects - Rationale'!BY153,'Physical Effects - Numerical'!$A$3:$B$13,2,FALSE)</f>
        <v>-1</v>
      </c>
      <c r="AO152" s="72">
        <f>VLOOKUP('Physical Effects - Rationale'!CA153,'Physical Effects - Numerical'!$A$3:$B$13,2,FALSE)</f>
        <v>0</v>
      </c>
      <c r="AP152" s="72">
        <f>VLOOKUP('Physical Effects - Rationale'!CC153,'Physical Effects - Numerical'!$A$3:$B$13,2,FALSE)</f>
        <v>2</v>
      </c>
      <c r="AQ152" s="72">
        <f>VLOOKUP('Physical Effects - Rationale'!CE153,'Physical Effects - Numerical'!$A$3:$B$13,2,FALSE)</f>
        <v>0</v>
      </c>
      <c r="AR152" s="72">
        <f>VLOOKUP('Physical Effects - Rationale'!CG153,'Physical Effects - Numerical'!$A$3:$B$13,2,FALSE)</f>
        <v>0</v>
      </c>
      <c r="AS152" s="72">
        <f>VLOOKUP('Physical Effects - Rationale'!CI153,'Physical Effects - Numerical'!$A$3:$B$13,2,FALSE)</f>
        <v>0</v>
      </c>
      <c r="AT152" s="72">
        <f>VLOOKUP('Physical Effects - Rationale'!CK153,'Physical Effects - Numerical'!$A$3:$B$13,2,FALSE)</f>
        <v>0</v>
      </c>
      <c r="AU152" s="72">
        <f>VLOOKUP('Physical Effects - Rationale'!CM153,'Physical Effects - Numerical'!$A$3:$B$13,2,FALSE)</f>
        <v>0</v>
      </c>
      <c r="AV152" s="72">
        <f>VLOOKUP('Physical Effects - Rationale'!CO153,'Physical Effects - Numerical'!$A$3:$B$13,2,FALSE)</f>
        <v>0</v>
      </c>
      <c r="AW152" s="72">
        <f>VLOOKUP('Physical Effects - Rationale'!CQ153,'Physical Effects - Numerical'!$A$3:$B$13,2,FALSE)</f>
        <v>0</v>
      </c>
      <c r="AX152" s="72">
        <f>VLOOKUP('Physical Effects - Rationale'!CS153,'Physical Effects - Numerical'!$A$3:$B$13,2,FALSE)</f>
        <v>0</v>
      </c>
      <c r="AY152" s="84">
        <f>VLOOKUP('Physical Effects - Rationale'!CU153,'Physical Effects - Numerical'!$A$3:$B$13,2,FALSE)</f>
        <v>0</v>
      </c>
    </row>
    <row r="153" spans="3:51">
      <c r="C153" s="83" t="s">
        <v>2443</v>
      </c>
      <c r="D153" s="75">
        <v>634</v>
      </c>
      <c r="E153" s="73">
        <f>VLOOKUP('Physical Effects - Rationale'!G154,'Physical Effects - Numerical'!$A$3:$B$13,2,FALSE)</f>
        <v>-1</v>
      </c>
      <c r="F153" s="72">
        <f>VLOOKUP('Physical Effects - Rationale'!I154,'Physical Effects - Numerical'!$A$3:$B$13,2,FALSE)</f>
        <v>-1</v>
      </c>
      <c r="G153" s="72">
        <f>VLOOKUP('Physical Effects - Rationale'!K154,'Physical Effects - Numerical'!$A$3:$B$13,2,FALSE)</f>
        <v>-1</v>
      </c>
      <c r="H153" s="72">
        <f>VLOOKUP('Physical Effects - Rationale'!M154,'Physical Effects - Numerical'!$A$3:$B$13,2,FALSE)</f>
        <v>0</v>
      </c>
      <c r="I153" s="72">
        <f>VLOOKUP('Physical Effects - Rationale'!O154,'Physical Effects - Numerical'!$A$3:$B$13,2,FALSE)</f>
        <v>0</v>
      </c>
      <c r="J153" s="72">
        <f>VLOOKUP('Physical Effects - Rationale'!Q154,'Physical Effects - Numerical'!$A$3:$B$13,2,FALSE)</f>
        <v>0</v>
      </c>
      <c r="K153" s="72">
        <f>VLOOKUP('Physical Effects - Rationale'!S154,'Physical Effects - Numerical'!$A$3:$B$13,2,FALSE)</f>
        <v>-1</v>
      </c>
      <c r="L153" s="72">
        <f>VLOOKUP('Physical Effects - Rationale'!U154,'Physical Effects - Numerical'!$A$3:$B$13,2,FALSE)</f>
        <v>0</v>
      </c>
      <c r="M153" s="72">
        <f>VLOOKUP('Physical Effects - Rationale'!W154,'Physical Effects - Numerical'!$A$3:$B$13,2,FALSE)</f>
        <v>0</v>
      </c>
      <c r="N153" s="72">
        <f>VLOOKUP('Physical Effects - Rationale'!Y154,'Physical Effects - Numerical'!$A$3:$B$13,2,FALSE)</f>
        <v>0</v>
      </c>
      <c r="O153" s="72">
        <f>VLOOKUP('Physical Effects - Rationale'!AA154,'Physical Effects - Numerical'!$A$3:$B$13,2,FALSE)</f>
        <v>0</v>
      </c>
      <c r="P153" s="72">
        <f>VLOOKUP('Physical Effects - Rationale'!AC154,'Physical Effects - Numerical'!$A$3:$B$13,2,FALSE)</f>
        <v>0</v>
      </c>
      <c r="Q153" s="72">
        <f>VLOOKUP('Physical Effects - Rationale'!AE154,'Physical Effects - Numerical'!$A$3:$B$13,2,FALSE)</f>
        <v>0</v>
      </c>
      <c r="R153" s="72">
        <f>VLOOKUP('Physical Effects - Rationale'!AG154,'Physical Effects - Numerical'!$A$3:$B$13,2,FALSE)</f>
        <v>0</v>
      </c>
      <c r="S153" s="72">
        <f>VLOOKUP('Physical Effects - Rationale'!AI154,'Physical Effects - Numerical'!$A$3:$B$13,2,FALSE)</f>
        <v>0</v>
      </c>
      <c r="T153" s="72">
        <f>VLOOKUP('Physical Effects - Rationale'!AK154,'Physical Effects - Numerical'!$A$3:$B$13,2,FALSE)</f>
        <v>1</v>
      </c>
      <c r="U153" s="72">
        <f>VLOOKUP('Physical Effects - Rationale'!AM154,'Physical Effects - Numerical'!$A$3:$B$13,2,FALSE)</f>
        <v>0</v>
      </c>
      <c r="V153" s="72">
        <f>VLOOKUP('Physical Effects - Rationale'!AO154,'Physical Effects - Numerical'!$A$3:$B$13,2,FALSE)</f>
        <v>0</v>
      </c>
      <c r="W153" s="72">
        <f>VLOOKUP('Physical Effects - Rationale'!AQ154,'Physical Effects - Numerical'!$A$3:$B$13,2,FALSE)</f>
        <v>0</v>
      </c>
      <c r="X153" s="72">
        <f>VLOOKUP('Physical Effects - Rationale'!AS154,'Physical Effects - Numerical'!$A$3:$B$13,2,FALSE)</f>
        <v>2</v>
      </c>
      <c r="Y153" s="72">
        <f>VLOOKUP('Physical Effects - Rationale'!AU154,'Physical Effects - Numerical'!$A$3:$B$13,2,FALSE)</f>
        <v>2</v>
      </c>
      <c r="Z153" s="72">
        <f>VLOOKUP('Physical Effects - Rationale'!AW154,'Physical Effects - Numerical'!$A$3:$B$13,2,FALSE)</f>
        <v>2</v>
      </c>
      <c r="AA153" s="72">
        <f>VLOOKUP('Physical Effects - Rationale'!AY154,'Physical Effects - Numerical'!$A$3:$B$13,2,FALSE)</f>
        <v>2</v>
      </c>
      <c r="AB153" s="72">
        <f>VLOOKUP('Physical Effects - Rationale'!BA154,'Physical Effects - Numerical'!$A$3:$B$13,2,FALSE)</f>
        <v>0</v>
      </c>
      <c r="AC153" s="72">
        <f>VLOOKUP('Physical Effects - Rationale'!BC154,'Physical Effects - Numerical'!$A$3:$B$13,2,FALSE)</f>
        <v>0</v>
      </c>
      <c r="AD153" s="72">
        <f>VLOOKUP('Physical Effects - Rationale'!BE154,'Physical Effects - Numerical'!$A$3:$B$13,2,FALSE)</f>
        <v>0</v>
      </c>
      <c r="AE153" s="72">
        <f>VLOOKUP('Physical Effects - Rationale'!BG154,'Physical Effects - Numerical'!$A$3:$B$13,2,FALSE)</f>
        <v>0</v>
      </c>
      <c r="AF153" s="72">
        <f>VLOOKUP('Physical Effects - Rationale'!BI154,'Physical Effects - Numerical'!$A$3:$B$13,2,FALSE)</f>
        <v>0</v>
      </c>
      <c r="AG153" s="72">
        <f>VLOOKUP('Physical Effects - Rationale'!BK154,'Physical Effects - Numerical'!$A$3:$B$13,2,FALSE)</f>
        <v>2</v>
      </c>
      <c r="AH153" s="72">
        <f>VLOOKUP('Physical Effects - Rationale'!BM154,'Physical Effects - Numerical'!$A$3:$B$13,2,FALSE)</f>
        <v>2</v>
      </c>
      <c r="AI153" s="72">
        <f>VLOOKUP('Physical Effects - Rationale'!BO154,'Physical Effects - Numerical'!$A$3:$B$13,2,FALSE)</f>
        <v>0</v>
      </c>
      <c r="AJ153" s="72">
        <f>VLOOKUP('Physical Effects - Rationale'!BQ154,'Physical Effects - Numerical'!$A$3:$B$13,2,FALSE)</f>
        <v>-1</v>
      </c>
      <c r="AK153" s="72">
        <f>VLOOKUP('Physical Effects - Rationale'!BS154,'Physical Effects - Numerical'!$A$3:$B$13,2,FALSE)</f>
        <v>0</v>
      </c>
      <c r="AL153" s="72">
        <f>VLOOKUP('Physical Effects - Rationale'!BU154,'Physical Effects - Numerical'!$A$3:$B$13,2,FALSE)</f>
        <v>-1</v>
      </c>
      <c r="AM153" s="72">
        <f>VLOOKUP('Physical Effects - Rationale'!BW154,'Physical Effects - Numerical'!$A$3:$B$13,2,FALSE)</f>
        <v>-1</v>
      </c>
      <c r="AN153" s="72">
        <f>VLOOKUP('Physical Effects - Rationale'!BY154,'Physical Effects - Numerical'!$A$3:$B$13,2,FALSE)</f>
        <v>-1</v>
      </c>
      <c r="AO153" s="72">
        <f>VLOOKUP('Physical Effects - Rationale'!CA154,'Physical Effects - Numerical'!$A$3:$B$13,2,FALSE)</f>
        <v>-1</v>
      </c>
      <c r="AP153" s="72">
        <f>VLOOKUP('Physical Effects - Rationale'!CC154,'Physical Effects - Numerical'!$A$3:$B$13,2,FALSE)</f>
        <v>0</v>
      </c>
      <c r="AQ153" s="72">
        <f>VLOOKUP('Physical Effects - Rationale'!CE154,'Physical Effects - Numerical'!$A$3:$B$13,2,FALSE)</f>
        <v>0</v>
      </c>
      <c r="AR153" s="72">
        <f>VLOOKUP('Physical Effects - Rationale'!CG154,'Physical Effects - Numerical'!$A$3:$B$13,2,FALSE)</f>
        <v>0</v>
      </c>
      <c r="AS153" s="72">
        <f>VLOOKUP('Physical Effects - Rationale'!CI154,'Physical Effects - Numerical'!$A$3:$B$13,2,FALSE)</f>
        <v>0</v>
      </c>
      <c r="AT153" s="72">
        <f>VLOOKUP('Physical Effects - Rationale'!CK154,'Physical Effects - Numerical'!$A$3:$B$13,2,FALSE)</f>
        <v>0</v>
      </c>
      <c r="AU153" s="72">
        <f>VLOOKUP('Physical Effects - Rationale'!CM154,'Physical Effects - Numerical'!$A$3:$B$13,2,FALSE)</f>
        <v>0</v>
      </c>
      <c r="AV153" s="72">
        <f>VLOOKUP('Physical Effects - Rationale'!CO154,'Physical Effects - Numerical'!$A$3:$B$13,2,FALSE)</f>
        <v>0</v>
      </c>
      <c r="AW153" s="72">
        <f>VLOOKUP('Physical Effects - Rationale'!CQ154,'Physical Effects - Numerical'!$A$3:$B$13,2,FALSE)</f>
        <v>0</v>
      </c>
      <c r="AX153" s="72">
        <f>VLOOKUP('Physical Effects - Rationale'!CS154,'Physical Effects - Numerical'!$A$3:$B$13,2,FALSE)</f>
        <v>0</v>
      </c>
      <c r="AY153" s="84">
        <f>VLOOKUP('Physical Effects - Rationale'!CU154,'Physical Effects - Numerical'!$A$3:$B$13,2,FALSE)</f>
        <v>1</v>
      </c>
    </row>
    <row r="154" spans="3:51">
      <c r="C154" s="83" t="s">
        <v>2463</v>
      </c>
      <c r="D154" s="75">
        <v>629</v>
      </c>
      <c r="E154" s="73">
        <f>VLOOKUP('Physical Effects - Rationale'!G155,'Physical Effects - Numerical'!$A$3:$B$13,2,FALSE)</f>
        <v>0</v>
      </c>
      <c r="F154" s="72">
        <f>VLOOKUP('Physical Effects - Rationale'!I155,'Physical Effects - Numerical'!$A$3:$B$13,2,FALSE)</f>
        <v>0</v>
      </c>
      <c r="G154" s="72">
        <f>VLOOKUP('Physical Effects - Rationale'!K155,'Physical Effects - Numerical'!$A$3:$B$13,2,FALSE)</f>
        <v>0</v>
      </c>
      <c r="H154" s="72">
        <f>VLOOKUP('Physical Effects - Rationale'!M155,'Physical Effects - Numerical'!$A$3:$B$13,2,FALSE)</f>
        <v>0</v>
      </c>
      <c r="I154" s="72">
        <f>VLOOKUP('Physical Effects - Rationale'!O155,'Physical Effects - Numerical'!$A$3:$B$13,2,FALSE)</f>
        <v>0</v>
      </c>
      <c r="J154" s="72">
        <f>VLOOKUP('Physical Effects - Rationale'!Q155,'Physical Effects - Numerical'!$A$3:$B$13,2,FALSE)</f>
        <v>0</v>
      </c>
      <c r="K154" s="72">
        <f>VLOOKUP('Physical Effects - Rationale'!S155,'Physical Effects - Numerical'!$A$3:$B$13,2,FALSE)</f>
        <v>1</v>
      </c>
      <c r="L154" s="72">
        <f>VLOOKUP('Physical Effects - Rationale'!U155,'Physical Effects - Numerical'!$A$3:$B$13,2,FALSE)</f>
        <v>1</v>
      </c>
      <c r="M154" s="72">
        <f>VLOOKUP('Physical Effects - Rationale'!W155,'Physical Effects - Numerical'!$A$3:$B$13,2,FALSE)</f>
        <v>0</v>
      </c>
      <c r="N154" s="72">
        <f>VLOOKUP('Physical Effects - Rationale'!Y155,'Physical Effects - Numerical'!$A$3:$B$13,2,FALSE)</f>
        <v>0</v>
      </c>
      <c r="O154" s="72">
        <f>VLOOKUP('Physical Effects - Rationale'!AA155,'Physical Effects - Numerical'!$A$3:$B$13,2,FALSE)</f>
        <v>0</v>
      </c>
      <c r="P154" s="72">
        <f>VLOOKUP('Physical Effects - Rationale'!AC155,'Physical Effects - Numerical'!$A$3:$B$13,2,FALSE)</f>
        <v>0</v>
      </c>
      <c r="Q154" s="72">
        <f>VLOOKUP('Physical Effects - Rationale'!AE155,'Physical Effects - Numerical'!$A$3:$B$13,2,FALSE)</f>
        <v>0</v>
      </c>
      <c r="R154" s="72">
        <f>VLOOKUP('Physical Effects - Rationale'!AG155,'Physical Effects - Numerical'!$A$3:$B$13,2,FALSE)</f>
        <v>0</v>
      </c>
      <c r="S154" s="72">
        <f>VLOOKUP('Physical Effects - Rationale'!AI155,'Physical Effects - Numerical'!$A$3:$B$13,2,FALSE)</f>
        <v>0</v>
      </c>
      <c r="T154" s="72">
        <f>VLOOKUP('Physical Effects - Rationale'!AK155,'Physical Effects - Numerical'!$A$3:$B$13,2,FALSE)</f>
        <v>0</v>
      </c>
      <c r="U154" s="72">
        <f>VLOOKUP('Physical Effects - Rationale'!AM155,'Physical Effects - Numerical'!$A$3:$B$13,2,FALSE)</f>
        <v>0</v>
      </c>
      <c r="V154" s="72">
        <f>VLOOKUP('Physical Effects - Rationale'!AO155,'Physical Effects - Numerical'!$A$3:$B$13,2,FALSE)</f>
        <v>0</v>
      </c>
      <c r="W154" s="72">
        <f>VLOOKUP('Physical Effects - Rationale'!AQ155,'Physical Effects - Numerical'!$A$3:$B$13,2,FALSE)</f>
        <v>1</v>
      </c>
      <c r="X154" s="72">
        <f>VLOOKUP('Physical Effects - Rationale'!AS155,'Physical Effects - Numerical'!$A$3:$B$13,2,FALSE)</f>
        <v>2</v>
      </c>
      <c r="Y154" s="72">
        <f>VLOOKUP('Physical Effects - Rationale'!AU155,'Physical Effects - Numerical'!$A$3:$B$13,2,FALSE)</f>
        <v>2</v>
      </c>
      <c r="Z154" s="72">
        <f>VLOOKUP('Physical Effects - Rationale'!AW155,'Physical Effects - Numerical'!$A$3:$B$13,2,FALSE)</f>
        <v>2</v>
      </c>
      <c r="AA154" s="72">
        <f>VLOOKUP('Physical Effects - Rationale'!AY155,'Physical Effects - Numerical'!$A$3:$B$13,2,FALSE)</f>
        <v>2</v>
      </c>
      <c r="AB154" s="72">
        <f>VLOOKUP('Physical Effects - Rationale'!BA155,'Physical Effects - Numerical'!$A$3:$B$13,2,FALSE)</f>
        <v>0</v>
      </c>
      <c r="AC154" s="72">
        <f>VLOOKUP('Physical Effects - Rationale'!BC155,'Physical Effects - Numerical'!$A$3:$B$13,2,FALSE)</f>
        <v>0</v>
      </c>
      <c r="AD154" s="72">
        <f>VLOOKUP('Physical Effects - Rationale'!BE155,'Physical Effects - Numerical'!$A$3:$B$13,2,FALSE)</f>
        <v>0</v>
      </c>
      <c r="AE154" s="72">
        <f>VLOOKUP('Physical Effects - Rationale'!BG155,'Physical Effects - Numerical'!$A$3:$B$13,2,FALSE)</f>
        <v>2</v>
      </c>
      <c r="AF154" s="72">
        <f>VLOOKUP('Physical Effects - Rationale'!BI155,'Physical Effects - Numerical'!$A$3:$B$13,2,FALSE)</f>
        <v>2</v>
      </c>
      <c r="AG154" s="72">
        <f>VLOOKUP('Physical Effects - Rationale'!BK155,'Physical Effects - Numerical'!$A$3:$B$13,2,FALSE)</f>
        <v>2</v>
      </c>
      <c r="AH154" s="72">
        <f>VLOOKUP('Physical Effects - Rationale'!BM155,'Physical Effects - Numerical'!$A$3:$B$13,2,FALSE)</f>
        <v>2</v>
      </c>
      <c r="AI154" s="72">
        <f>VLOOKUP('Physical Effects - Rationale'!BO155,'Physical Effects - Numerical'!$A$3:$B$13,2,FALSE)</f>
        <v>0</v>
      </c>
      <c r="AJ154" s="72">
        <f>VLOOKUP('Physical Effects - Rationale'!BQ155,'Physical Effects - Numerical'!$A$3:$B$13,2,FALSE)</f>
        <v>1</v>
      </c>
      <c r="AK154" s="72">
        <f>VLOOKUP('Physical Effects - Rationale'!BS155,'Physical Effects - Numerical'!$A$3:$B$13,2,FALSE)</f>
        <v>1</v>
      </c>
      <c r="AL154" s="72">
        <f>VLOOKUP('Physical Effects - Rationale'!BU155,'Physical Effects - Numerical'!$A$3:$B$13,2,FALSE)</f>
        <v>1</v>
      </c>
      <c r="AM154" s="72">
        <f>VLOOKUP('Physical Effects - Rationale'!BW155,'Physical Effects - Numerical'!$A$3:$B$13,2,FALSE)</f>
        <v>4</v>
      </c>
      <c r="AN154" s="72">
        <f>VLOOKUP('Physical Effects - Rationale'!BY155,'Physical Effects - Numerical'!$A$3:$B$13,2,FALSE)</f>
        <v>1</v>
      </c>
      <c r="AO154" s="72">
        <f>VLOOKUP('Physical Effects - Rationale'!CA155,'Physical Effects - Numerical'!$A$3:$B$13,2,FALSE)</f>
        <v>0</v>
      </c>
      <c r="AP154" s="72">
        <f>VLOOKUP('Physical Effects - Rationale'!CC155,'Physical Effects - Numerical'!$A$3:$B$13,2,FALSE)</f>
        <v>2</v>
      </c>
      <c r="AQ154" s="72">
        <f>VLOOKUP('Physical Effects - Rationale'!CE155,'Physical Effects - Numerical'!$A$3:$B$13,2,FALSE)</f>
        <v>0</v>
      </c>
      <c r="AR154" s="72">
        <f>VLOOKUP('Physical Effects - Rationale'!CG155,'Physical Effects - Numerical'!$A$3:$B$13,2,FALSE)</f>
        <v>0</v>
      </c>
      <c r="AS154" s="72">
        <f>VLOOKUP('Physical Effects - Rationale'!CI155,'Physical Effects - Numerical'!$A$3:$B$13,2,FALSE)</f>
        <v>0</v>
      </c>
      <c r="AT154" s="72">
        <f>VLOOKUP('Physical Effects - Rationale'!CK155,'Physical Effects - Numerical'!$A$3:$B$13,2,FALSE)</f>
        <v>0</v>
      </c>
      <c r="AU154" s="72">
        <f>VLOOKUP('Physical Effects - Rationale'!CM155,'Physical Effects - Numerical'!$A$3:$B$13,2,FALSE)</f>
        <v>1</v>
      </c>
      <c r="AV154" s="72">
        <f>VLOOKUP('Physical Effects - Rationale'!CO155,'Physical Effects - Numerical'!$A$3:$B$13,2,FALSE)</f>
        <v>0</v>
      </c>
      <c r="AW154" s="72">
        <f>VLOOKUP('Physical Effects - Rationale'!CQ155,'Physical Effects - Numerical'!$A$3:$B$13,2,FALSE)</f>
        <v>0</v>
      </c>
      <c r="AX154" s="72">
        <f>VLOOKUP('Physical Effects - Rationale'!CS155,'Physical Effects - Numerical'!$A$3:$B$13,2,FALSE)</f>
        <v>0</v>
      </c>
      <c r="AY154" s="84">
        <f>VLOOKUP('Physical Effects - Rationale'!CU155,'Physical Effects - Numerical'!$A$3:$B$13,2,FALSE)</f>
        <v>1</v>
      </c>
    </row>
    <row r="155" spans="3:51">
      <c r="C155" s="83" t="s">
        <v>2479</v>
      </c>
      <c r="D155" s="75">
        <v>359</v>
      </c>
      <c r="E155" s="73">
        <f>VLOOKUP('Physical Effects - Rationale'!G156,'Physical Effects - Numerical'!$A$3:$B$13,2,FALSE)</f>
        <v>0</v>
      </c>
      <c r="F155" s="72">
        <f>VLOOKUP('Physical Effects - Rationale'!I156,'Physical Effects - Numerical'!$A$3:$B$13,2,FALSE)</f>
        <v>0</v>
      </c>
      <c r="G155" s="72">
        <f>VLOOKUP('Physical Effects - Rationale'!K156,'Physical Effects - Numerical'!$A$3:$B$13,2,FALSE)</f>
        <v>0</v>
      </c>
      <c r="H155" s="72">
        <f>VLOOKUP('Physical Effects - Rationale'!M156,'Physical Effects - Numerical'!$A$3:$B$13,2,FALSE)</f>
        <v>0</v>
      </c>
      <c r="I155" s="72">
        <f>VLOOKUP('Physical Effects - Rationale'!O156,'Physical Effects - Numerical'!$A$3:$B$13,2,FALSE)</f>
        <v>0</v>
      </c>
      <c r="J155" s="72">
        <f>VLOOKUP('Physical Effects - Rationale'!Q156,'Physical Effects - Numerical'!$A$3:$B$13,2,FALSE)</f>
        <v>0</v>
      </c>
      <c r="K155" s="72">
        <f>VLOOKUP('Physical Effects - Rationale'!S156,'Physical Effects - Numerical'!$A$3:$B$13,2,FALSE)</f>
        <v>1</v>
      </c>
      <c r="L155" s="72">
        <f>VLOOKUP('Physical Effects - Rationale'!U156,'Physical Effects - Numerical'!$A$3:$B$13,2,FALSE)</f>
        <v>1</v>
      </c>
      <c r="M155" s="72">
        <f>VLOOKUP('Physical Effects - Rationale'!W156,'Physical Effects - Numerical'!$A$3:$B$13,2,FALSE)</f>
        <v>0</v>
      </c>
      <c r="N155" s="72">
        <f>VLOOKUP('Physical Effects - Rationale'!Y156,'Physical Effects - Numerical'!$A$3:$B$13,2,FALSE)</f>
        <v>0</v>
      </c>
      <c r="O155" s="72">
        <f>VLOOKUP('Physical Effects - Rationale'!AA156,'Physical Effects - Numerical'!$A$3:$B$13,2,FALSE)</f>
        <v>0</v>
      </c>
      <c r="P155" s="72">
        <f>VLOOKUP('Physical Effects - Rationale'!AC156,'Physical Effects - Numerical'!$A$3:$B$13,2,FALSE)</f>
        <v>0</v>
      </c>
      <c r="Q155" s="72">
        <f>VLOOKUP('Physical Effects - Rationale'!AE156,'Physical Effects - Numerical'!$A$3:$B$13,2,FALSE)</f>
        <v>0</v>
      </c>
      <c r="R155" s="72">
        <f>VLOOKUP('Physical Effects - Rationale'!AG156,'Physical Effects - Numerical'!$A$3:$B$13,2,FALSE)</f>
        <v>0</v>
      </c>
      <c r="S155" s="72">
        <f>VLOOKUP('Physical Effects - Rationale'!AI156,'Physical Effects - Numerical'!$A$3:$B$13,2,FALSE)</f>
        <v>0</v>
      </c>
      <c r="T155" s="72">
        <f>VLOOKUP('Physical Effects - Rationale'!AK156,'Physical Effects - Numerical'!$A$3:$B$13,2,FALSE)</f>
        <v>0</v>
      </c>
      <c r="U155" s="72">
        <f>VLOOKUP('Physical Effects - Rationale'!AM156,'Physical Effects - Numerical'!$A$3:$B$13,2,FALSE)</f>
        <v>0</v>
      </c>
      <c r="V155" s="72">
        <f>VLOOKUP('Physical Effects - Rationale'!AO156,'Physical Effects - Numerical'!$A$3:$B$13,2,FALSE)</f>
        <v>0</v>
      </c>
      <c r="W155" s="72">
        <f>VLOOKUP('Physical Effects - Rationale'!AQ156,'Physical Effects - Numerical'!$A$3:$B$13,2,FALSE)</f>
        <v>1</v>
      </c>
      <c r="X155" s="72">
        <f>VLOOKUP('Physical Effects - Rationale'!AS156,'Physical Effects - Numerical'!$A$3:$B$13,2,FALSE)</f>
        <v>4</v>
      </c>
      <c r="Y155" s="72">
        <f>VLOOKUP('Physical Effects - Rationale'!AU156,'Physical Effects - Numerical'!$A$3:$B$13,2,FALSE)</f>
        <v>2</v>
      </c>
      <c r="Z155" s="72">
        <f>VLOOKUP('Physical Effects - Rationale'!AW156,'Physical Effects - Numerical'!$A$3:$B$13,2,FALSE)</f>
        <v>4</v>
      </c>
      <c r="AA155" s="72">
        <f>VLOOKUP('Physical Effects - Rationale'!AY156,'Physical Effects - Numerical'!$A$3:$B$13,2,FALSE)</f>
        <v>2</v>
      </c>
      <c r="AB155" s="72">
        <f>VLOOKUP('Physical Effects - Rationale'!BA156,'Physical Effects - Numerical'!$A$3:$B$13,2,FALSE)</f>
        <v>0</v>
      </c>
      <c r="AC155" s="72">
        <f>VLOOKUP('Physical Effects - Rationale'!BC156,'Physical Effects - Numerical'!$A$3:$B$13,2,FALSE)</f>
        <v>0</v>
      </c>
      <c r="AD155" s="72">
        <f>VLOOKUP('Physical Effects - Rationale'!BE156,'Physical Effects - Numerical'!$A$3:$B$13,2,FALSE)</f>
        <v>0</v>
      </c>
      <c r="AE155" s="72">
        <f>VLOOKUP('Physical Effects - Rationale'!BG156,'Physical Effects - Numerical'!$A$3:$B$13,2,FALSE)</f>
        <v>0</v>
      </c>
      <c r="AF155" s="72">
        <f>VLOOKUP('Physical Effects - Rationale'!BI156,'Physical Effects - Numerical'!$A$3:$B$13,2,FALSE)</f>
        <v>1</v>
      </c>
      <c r="AG155" s="72">
        <f>VLOOKUP('Physical Effects - Rationale'!BK156,'Physical Effects - Numerical'!$A$3:$B$13,2,FALSE)</f>
        <v>2</v>
      </c>
      <c r="AH155" s="72">
        <f>VLOOKUP('Physical Effects - Rationale'!BM156,'Physical Effects - Numerical'!$A$3:$B$13,2,FALSE)</f>
        <v>1</v>
      </c>
      <c r="AI155" s="72">
        <f>VLOOKUP('Physical Effects - Rationale'!BO156,'Physical Effects - Numerical'!$A$3:$B$13,2,FALSE)</f>
        <v>0</v>
      </c>
      <c r="AJ155" s="72">
        <f>VLOOKUP('Physical Effects - Rationale'!BQ156,'Physical Effects - Numerical'!$A$3:$B$13,2,FALSE)</f>
        <v>-1</v>
      </c>
      <c r="AK155" s="72">
        <f>VLOOKUP('Physical Effects - Rationale'!BS156,'Physical Effects - Numerical'!$A$3:$B$13,2,FALSE)</f>
        <v>-3</v>
      </c>
      <c r="AL155" s="72">
        <f>VLOOKUP('Physical Effects - Rationale'!BU156,'Physical Effects - Numerical'!$A$3:$B$13,2,FALSE)</f>
        <v>1</v>
      </c>
      <c r="AM155" s="72">
        <f>VLOOKUP('Physical Effects - Rationale'!BW156,'Physical Effects - Numerical'!$A$3:$B$13,2,FALSE)</f>
        <v>1</v>
      </c>
      <c r="AN155" s="72">
        <f>VLOOKUP('Physical Effects - Rationale'!BY156,'Physical Effects - Numerical'!$A$3:$B$13,2,FALSE)</f>
        <v>-1</v>
      </c>
      <c r="AO155" s="72">
        <f>VLOOKUP('Physical Effects - Rationale'!CA156,'Physical Effects - Numerical'!$A$3:$B$13,2,FALSE)</f>
        <v>0</v>
      </c>
      <c r="AP155" s="72">
        <f>VLOOKUP('Physical Effects - Rationale'!CC156,'Physical Effects - Numerical'!$A$3:$B$13,2,FALSE)</f>
        <v>2</v>
      </c>
      <c r="AQ155" s="72">
        <f>VLOOKUP('Physical Effects - Rationale'!CE156,'Physical Effects - Numerical'!$A$3:$B$13,2,FALSE)</f>
        <v>0</v>
      </c>
      <c r="AR155" s="72">
        <f>VLOOKUP('Physical Effects - Rationale'!CG156,'Physical Effects - Numerical'!$A$3:$B$13,2,FALSE)</f>
        <v>0</v>
      </c>
      <c r="AS155" s="72">
        <f>VLOOKUP('Physical Effects - Rationale'!CI156,'Physical Effects - Numerical'!$A$3:$B$13,2,FALSE)</f>
        <v>0</v>
      </c>
      <c r="AT155" s="72">
        <f>VLOOKUP('Physical Effects - Rationale'!CK156,'Physical Effects - Numerical'!$A$3:$B$13,2,FALSE)</f>
        <v>0</v>
      </c>
      <c r="AU155" s="72">
        <f>VLOOKUP('Physical Effects - Rationale'!CM156,'Physical Effects - Numerical'!$A$3:$B$13,2,FALSE)</f>
        <v>0</v>
      </c>
      <c r="AV155" s="72">
        <f>VLOOKUP('Physical Effects - Rationale'!CO156,'Physical Effects - Numerical'!$A$3:$B$13,2,FALSE)</f>
        <v>0</v>
      </c>
      <c r="AW155" s="72">
        <f>VLOOKUP('Physical Effects - Rationale'!CQ156,'Physical Effects - Numerical'!$A$3:$B$13,2,FALSE)</f>
        <v>0</v>
      </c>
      <c r="AX155" s="72">
        <f>VLOOKUP('Physical Effects - Rationale'!CS156,'Physical Effects - Numerical'!$A$3:$B$13,2,FALSE)</f>
        <v>-1</v>
      </c>
      <c r="AY155" s="84">
        <f>VLOOKUP('Physical Effects - Rationale'!CU156,'Physical Effects - Numerical'!$A$3:$B$13,2,FALSE)</f>
        <v>0</v>
      </c>
    </row>
    <row r="156" spans="3:51">
      <c r="C156" s="83" t="s">
        <v>2489</v>
      </c>
      <c r="D156" s="75">
        <v>638</v>
      </c>
      <c r="E156" s="73">
        <f>VLOOKUP('Physical Effects - Rationale'!G157,'Physical Effects - Numerical'!$A$3:$B$13,2,FALSE)</f>
        <v>0</v>
      </c>
      <c r="F156" s="72">
        <f>VLOOKUP('Physical Effects - Rationale'!I157,'Physical Effects - Numerical'!$A$3:$B$13,2,FALSE)</f>
        <v>0</v>
      </c>
      <c r="G156" s="72">
        <f>VLOOKUP('Physical Effects - Rationale'!K157,'Physical Effects - Numerical'!$A$3:$B$13,2,FALSE)</f>
        <v>2</v>
      </c>
      <c r="H156" s="72">
        <f>VLOOKUP('Physical Effects - Rationale'!M157,'Physical Effects - Numerical'!$A$3:$B$13,2,FALSE)</f>
        <v>2</v>
      </c>
      <c r="I156" s="72">
        <f>VLOOKUP('Physical Effects - Rationale'!O157,'Physical Effects - Numerical'!$A$3:$B$13,2,FALSE)</f>
        <v>0</v>
      </c>
      <c r="J156" s="72">
        <f>VLOOKUP('Physical Effects - Rationale'!Q157,'Physical Effects - Numerical'!$A$3:$B$13,2,FALSE)</f>
        <v>0</v>
      </c>
      <c r="K156" s="72">
        <f>VLOOKUP('Physical Effects - Rationale'!S157,'Physical Effects - Numerical'!$A$3:$B$13,2,FALSE)</f>
        <v>0</v>
      </c>
      <c r="L156" s="72">
        <f>VLOOKUP('Physical Effects - Rationale'!U157,'Physical Effects - Numerical'!$A$3:$B$13,2,FALSE)</f>
        <v>0</v>
      </c>
      <c r="M156" s="72">
        <f>VLOOKUP('Physical Effects - Rationale'!W157,'Physical Effects - Numerical'!$A$3:$B$13,2,FALSE)</f>
        <v>0</v>
      </c>
      <c r="N156" s="72">
        <f>VLOOKUP('Physical Effects - Rationale'!Y157,'Physical Effects - Numerical'!$A$3:$B$13,2,FALSE)</f>
        <v>0</v>
      </c>
      <c r="O156" s="72">
        <f>VLOOKUP('Physical Effects - Rationale'!AA157,'Physical Effects - Numerical'!$A$3:$B$13,2,FALSE)</f>
        <v>0</v>
      </c>
      <c r="P156" s="72">
        <f>VLOOKUP('Physical Effects - Rationale'!AC157,'Physical Effects - Numerical'!$A$3:$B$13,2,FALSE)</f>
        <v>4</v>
      </c>
      <c r="Q156" s="72">
        <f>VLOOKUP('Physical Effects - Rationale'!AE157,'Physical Effects - Numerical'!$A$3:$B$13,2,FALSE)</f>
        <v>-2</v>
      </c>
      <c r="R156" s="72">
        <f>VLOOKUP('Physical Effects - Rationale'!AG157,'Physical Effects - Numerical'!$A$3:$B$13,2,FALSE)</f>
        <v>-2</v>
      </c>
      <c r="S156" s="72">
        <f>VLOOKUP('Physical Effects - Rationale'!AI157,'Physical Effects - Numerical'!$A$3:$B$13,2,FALSE)</f>
        <v>0</v>
      </c>
      <c r="T156" s="72">
        <f>VLOOKUP('Physical Effects - Rationale'!AK157,'Physical Effects - Numerical'!$A$3:$B$13,2,FALSE)</f>
        <v>0</v>
      </c>
      <c r="U156" s="72">
        <f>VLOOKUP('Physical Effects - Rationale'!AM157,'Physical Effects - Numerical'!$A$3:$B$13,2,FALSE)</f>
        <v>0</v>
      </c>
      <c r="V156" s="72">
        <f>VLOOKUP('Physical Effects - Rationale'!AO157,'Physical Effects - Numerical'!$A$3:$B$13,2,FALSE)</f>
        <v>1</v>
      </c>
      <c r="W156" s="72">
        <f>VLOOKUP('Physical Effects - Rationale'!AQ157,'Physical Effects - Numerical'!$A$3:$B$13,2,FALSE)</f>
        <v>0</v>
      </c>
      <c r="X156" s="72">
        <f>VLOOKUP('Physical Effects - Rationale'!AS157,'Physical Effects - Numerical'!$A$3:$B$13,2,FALSE)</f>
        <v>0</v>
      </c>
      <c r="Y156" s="72">
        <f>VLOOKUP('Physical Effects - Rationale'!AU157,'Physical Effects - Numerical'!$A$3:$B$13,2,FALSE)</f>
        <v>-1</v>
      </c>
      <c r="Z156" s="72">
        <f>VLOOKUP('Physical Effects - Rationale'!AW157,'Physical Effects - Numerical'!$A$3:$B$13,2,FALSE)</f>
        <v>0</v>
      </c>
      <c r="AA156" s="72">
        <f>VLOOKUP('Physical Effects - Rationale'!AY157,'Physical Effects - Numerical'!$A$3:$B$13,2,FALSE)</f>
        <v>-1</v>
      </c>
      <c r="AB156" s="72">
        <f>VLOOKUP('Physical Effects - Rationale'!BA157,'Physical Effects - Numerical'!$A$3:$B$13,2,FALSE)</f>
        <v>4</v>
      </c>
      <c r="AC156" s="72">
        <f>VLOOKUP('Physical Effects - Rationale'!BC157,'Physical Effects - Numerical'!$A$3:$B$13,2,FALSE)</f>
        <v>0</v>
      </c>
      <c r="AD156" s="72">
        <f>VLOOKUP('Physical Effects - Rationale'!BE157,'Physical Effects - Numerical'!$A$3:$B$13,2,FALSE)</f>
        <v>-1</v>
      </c>
      <c r="AE156" s="72">
        <f>VLOOKUP('Physical Effects - Rationale'!BG157,'Physical Effects - Numerical'!$A$3:$B$13,2,FALSE)</f>
        <v>0</v>
      </c>
      <c r="AF156" s="72">
        <f>VLOOKUP('Physical Effects - Rationale'!BI157,'Physical Effects - Numerical'!$A$3:$B$13,2,FALSE)</f>
        <v>-1</v>
      </c>
      <c r="AG156" s="72">
        <f>VLOOKUP('Physical Effects - Rationale'!BK157,'Physical Effects - Numerical'!$A$3:$B$13,2,FALSE)</f>
        <v>0</v>
      </c>
      <c r="AH156" s="72">
        <f>VLOOKUP('Physical Effects - Rationale'!BM157,'Physical Effects - Numerical'!$A$3:$B$13,2,FALSE)</f>
        <v>-1</v>
      </c>
      <c r="AI156" s="72">
        <f>VLOOKUP('Physical Effects - Rationale'!BO157,'Physical Effects - Numerical'!$A$3:$B$13,2,FALSE)</f>
        <v>-2</v>
      </c>
      <c r="AJ156" s="72">
        <f>VLOOKUP('Physical Effects - Rationale'!BQ157,'Physical Effects - Numerical'!$A$3:$B$13,2,FALSE)</f>
        <v>0</v>
      </c>
      <c r="AK156" s="72">
        <f>VLOOKUP('Physical Effects - Rationale'!BS157,'Physical Effects - Numerical'!$A$3:$B$13,2,FALSE)</f>
        <v>0</v>
      </c>
      <c r="AL156" s="72">
        <f>VLOOKUP('Physical Effects - Rationale'!BU157,'Physical Effects - Numerical'!$A$3:$B$13,2,FALSE)</f>
        <v>0</v>
      </c>
      <c r="AM156" s="72">
        <f>VLOOKUP('Physical Effects - Rationale'!BW157,'Physical Effects - Numerical'!$A$3:$B$13,2,FALSE)</f>
        <v>0</v>
      </c>
      <c r="AN156" s="72">
        <f>VLOOKUP('Physical Effects - Rationale'!BY157,'Physical Effects - Numerical'!$A$3:$B$13,2,FALSE)</f>
        <v>0</v>
      </c>
      <c r="AO156" s="72">
        <f>VLOOKUP('Physical Effects - Rationale'!CA157,'Physical Effects - Numerical'!$A$3:$B$13,2,FALSE)</f>
        <v>0</v>
      </c>
      <c r="AP156" s="72">
        <f>VLOOKUP('Physical Effects - Rationale'!CC157,'Physical Effects - Numerical'!$A$3:$B$13,2,FALSE)</f>
        <v>2</v>
      </c>
      <c r="AQ156" s="72">
        <f>VLOOKUP('Physical Effects - Rationale'!CE157,'Physical Effects - Numerical'!$A$3:$B$13,2,FALSE)</f>
        <v>0</v>
      </c>
      <c r="AR156" s="72">
        <f>VLOOKUP('Physical Effects - Rationale'!CG157,'Physical Effects - Numerical'!$A$3:$B$13,2,FALSE)</f>
        <v>0</v>
      </c>
      <c r="AS156" s="72">
        <f>VLOOKUP('Physical Effects - Rationale'!CI157,'Physical Effects - Numerical'!$A$3:$B$13,2,FALSE)</f>
        <v>0</v>
      </c>
      <c r="AT156" s="72">
        <f>VLOOKUP('Physical Effects - Rationale'!CK157,'Physical Effects - Numerical'!$A$3:$B$13,2,FALSE)</f>
        <v>0</v>
      </c>
      <c r="AU156" s="72">
        <f>VLOOKUP('Physical Effects - Rationale'!CM157,'Physical Effects - Numerical'!$A$3:$B$13,2,FALSE)</f>
        <v>0</v>
      </c>
      <c r="AV156" s="72">
        <f>VLOOKUP('Physical Effects - Rationale'!CO157,'Physical Effects - Numerical'!$A$3:$B$13,2,FALSE)</f>
        <v>2</v>
      </c>
      <c r="AW156" s="72">
        <f>VLOOKUP('Physical Effects - Rationale'!CQ157,'Physical Effects - Numerical'!$A$3:$B$13,2,FALSE)</f>
        <v>0</v>
      </c>
      <c r="AX156" s="72">
        <f>VLOOKUP('Physical Effects - Rationale'!CS157,'Physical Effects - Numerical'!$A$3:$B$13,2,FALSE)</f>
        <v>0</v>
      </c>
      <c r="AY156" s="84">
        <f>VLOOKUP('Physical Effects - Rationale'!CU157,'Physical Effects - Numerical'!$A$3:$B$13,2,FALSE)</f>
        <v>1</v>
      </c>
    </row>
    <row r="157" spans="3:51">
      <c r="C157" s="83" t="s">
        <v>2507</v>
      </c>
      <c r="D157" s="75">
        <v>636</v>
      </c>
      <c r="E157" s="73">
        <f>VLOOKUP('Physical Effects - Rationale'!G158,'Physical Effects - Numerical'!$A$3:$B$13,2,FALSE)</f>
        <v>0</v>
      </c>
      <c r="F157" s="72">
        <f>VLOOKUP('Physical Effects - Rationale'!I158,'Physical Effects - Numerical'!$A$3:$B$13,2,FALSE)</f>
        <v>0</v>
      </c>
      <c r="G157" s="72">
        <f>VLOOKUP('Physical Effects - Rationale'!K158,'Physical Effects - Numerical'!$A$3:$B$13,2,FALSE)</f>
        <v>0</v>
      </c>
      <c r="H157" s="72">
        <f>VLOOKUP('Physical Effects - Rationale'!M158,'Physical Effects - Numerical'!$A$3:$B$13,2,FALSE)</f>
        <v>0</v>
      </c>
      <c r="I157" s="72">
        <f>VLOOKUP('Physical Effects - Rationale'!O158,'Physical Effects - Numerical'!$A$3:$B$13,2,FALSE)</f>
        <v>0</v>
      </c>
      <c r="J157" s="72">
        <f>VLOOKUP('Physical Effects - Rationale'!Q158,'Physical Effects - Numerical'!$A$3:$B$13,2,FALSE)</f>
        <v>0</v>
      </c>
      <c r="K157" s="72">
        <f>VLOOKUP('Physical Effects - Rationale'!S158,'Physical Effects - Numerical'!$A$3:$B$13,2,FALSE)</f>
        <v>0</v>
      </c>
      <c r="L157" s="72">
        <f>VLOOKUP('Physical Effects - Rationale'!U158,'Physical Effects - Numerical'!$A$3:$B$13,2,FALSE)</f>
        <v>0</v>
      </c>
      <c r="M157" s="72">
        <f>VLOOKUP('Physical Effects - Rationale'!W158,'Physical Effects - Numerical'!$A$3:$B$13,2,FALSE)</f>
        <v>0</v>
      </c>
      <c r="N157" s="72">
        <f>VLOOKUP('Physical Effects - Rationale'!Y158,'Physical Effects - Numerical'!$A$3:$B$13,2,FALSE)</f>
        <v>0</v>
      </c>
      <c r="O157" s="72">
        <f>VLOOKUP('Physical Effects - Rationale'!AA158,'Physical Effects - Numerical'!$A$3:$B$13,2,FALSE)</f>
        <v>0</v>
      </c>
      <c r="P157" s="72">
        <f>VLOOKUP('Physical Effects - Rationale'!AC158,'Physical Effects - Numerical'!$A$3:$B$13,2,FALSE)</f>
        <v>1</v>
      </c>
      <c r="Q157" s="72">
        <f>VLOOKUP('Physical Effects - Rationale'!AE158,'Physical Effects - Numerical'!$A$3:$B$13,2,FALSE)</f>
        <v>0</v>
      </c>
      <c r="R157" s="72">
        <f>VLOOKUP('Physical Effects - Rationale'!AG158,'Physical Effects - Numerical'!$A$3:$B$13,2,FALSE)</f>
        <v>1</v>
      </c>
      <c r="S157" s="72">
        <f>VLOOKUP('Physical Effects - Rationale'!AI158,'Physical Effects - Numerical'!$A$3:$B$13,2,FALSE)</f>
        <v>0</v>
      </c>
      <c r="T157" s="72">
        <f>VLOOKUP('Physical Effects - Rationale'!AK158,'Physical Effects - Numerical'!$A$3:$B$13,2,FALSE)</f>
        <v>0</v>
      </c>
      <c r="U157" s="72">
        <f>VLOOKUP('Physical Effects - Rationale'!AM158,'Physical Effects - Numerical'!$A$3:$B$13,2,FALSE)</f>
        <v>0</v>
      </c>
      <c r="V157" s="72">
        <f>VLOOKUP('Physical Effects - Rationale'!AO158,'Physical Effects - Numerical'!$A$3:$B$13,2,FALSE)</f>
        <v>0</v>
      </c>
      <c r="W157" s="72">
        <f>VLOOKUP('Physical Effects - Rationale'!AQ158,'Physical Effects - Numerical'!$A$3:$B$13,2,FALSE)</f>
        <v>0</v>
      </c>
      <c r="X157" s="72">
        <f>VLOOKUP('Physical Effects - Rationale'!AS158,'Physical Effects - Numerical'!$A$3:$B$13,2,FALSE)</f>
        <v>0</v>
      </c>
      <c r="Y157" s="72">
        <f>VLOOKUP('Physical Effects - Rationale'!AU158,'Physical Effects - Numerical'!$A$3:$B$13,2,FALSE)</f>
        <v>0</v>
      </c>
      <c r="Z157" s="72">
        <f>VLOOKUP('Physical Effects - Rationale'!AW158,'Physical Effects - Numerical'!$A$3:$B$13,2,FALSE)</f>
        <v>0</v>
      </c>
      <c r="AA157" s="72">
        <f>VLOOKUP('Physical Effects - Rationale'!AY158,'Physical Effects - Numerical'!$A$3:$B$13,2,FALSE)</f>
        <v>0</v>
      </c>
      <c r="AB157" s="72">
        <f>VLOOKUP('Physical Effects - Rationale'!BA158,'Physical Effects - Numerical'!$A$3:$B$13,2,FALSE)</f>
        <v>0</v>
      </c>
      <c r="AC157" s="72">
        <f>VLOOKUP('Physical Effects - Rationale'!BC158,'Physical Effects - Numerical'!$A$3:$B$13,2,FALSE)</f>
        <v>0</v>
      </c>
      <c r="AD157" s="72">
        <f>VLOOKUP('Physical Effects - Rationale'!BE158,'Physical Effects - Numerical'!$A$3:$B$13,2,FALSE)</f>
        <v>0</v>
      </c>
      <c r="AE157" s="72">
        <f>VLOOKUP('Physical Effects - Rationale'!BG158,'Physical Effects - Numerical'!$A$3:$B$13,2,FALSE)</f>
        <v>0</v>
      </c>
      <c r="AF157" s="72">
        <f>VLOOKUP('Physical Effects - Rationale'!BI158,'Physical Effects - Numerical'!$A$3:$B$13,2,FALSE)</f>
        <v>0</v>
      </c>
      <c r="AG157" s="72">
        <f>VLOOKUP('Physical Effects - Rationale'!BK158,'Physical Effects - Numerical'!$A$3:$B$13,2,FALSE)</f>
        <v>0</v>
      </c>
      <c r="AH157" s="72">
        <f>VLOOKUP('Physical Effects - Rationale'!BM158,'Physical Effects - Numerical'!$A$3:$B$13,2,FALSE)</f>
        <v>0</v>
      </c>
      <c r="AI157" s="72">
        <f>VLOOKUP('Physical Effects - Rationale'!BO158,'Physical Effects - Numerical'!$A$3:$B$13,2,FALSE)</f>
        <v>0</v>
      </c>
      <c r="AJ157" s="72">
        <f>VLOOKUP('Physical Effects - Rationale'!BQ158,'Physical Effects - Numerical'!$A$3:$B$13,2,FALSE)</f>
        <v>0</v>
      </c>
      <c r="AK157" s="72">
        <f>VLOOKUP('Physical Effects - Rationale'!BS158,'Physical Effects - Numerical'!$A$3:$B$13,2,FALSE)</f>
        <v>0</v>
      </c>
      <c r="AL157" s="72">
        <f>VLOOKUP('Physical Effects - Rationale'!BU158,'Physical Effects - Numerical'!$A$3:$B$13,2,FALSE)</f>
        <v>0</v>
      </c>
      <c r="AM157" s="72">
        <f>VLOOKUP('Physical Effects - Rationale'!BW158,'Physical Effects - Numerical'!$A$3:$B$13,2,FALSE)</f>
        <v>0</v>
      </c>
      <c r="AN157" s="72">
        <f>VLOOKUP('Physical Effects - Rationale'!BY158,'Physical Effects - Numerical'!$A$3:$B$13,2,FALSE)</f>
        <v>0</v>
      </c>
      <c r="AO157" s="72">
        <f>VLOOKUP('Physical Effects - Rationale'!CA158,'Physical Effects - Numerical'!$A$3:$B$13,2,FALSE)</f>
        <v>0</v>
      </c>
      <c r="AP157" s="72">
        <f>VLOOKUP('Physical Effects - Rationale'!CC158,'Physical Effects - Numerical'!$A$3:$B$13,2,FALSE)</f>
        <v>0</v>
      </c>
      <c r="AQ157" s="72">
        <f>VLOOKUP('Physical Effects - Rationale'!CE158,'Physical Effects - Numerical'!$A$3:$B$13,2,FALSE)</f>
        <v>0</v>
      </c>
      <c r="AR157" s="72">
        <f>VLOOKUP('Physical Effects - Rationale'!CG158,'Physical Effects - Numerical'!$A$3:$B$13,2,FALSE)</f>
        <v>0</v>
      </c>
      <c r="AS157" s="72">
        <f>VLOOKUP('Physical Effects - Rationale'!CI158,'Physical Effects - Numerical'!$A$3:$B$13,2,FALSE)</f>
        <v>0</v>
      </c>
      <c r="AT157" s="72">
        <f>VLOOKUP('Physical Effects - Rationale'!CK158,'Physical Effects - Numerical'!$A$3:$B$13,2,FALSE)</f>
        <v>0</v>
      </c>
      <c r="AU157" s="72">
        <f>VLOOKUP('Physical Effects - Rationale'!CM158,'Physical Effects - Numerical'!$A$3:$B$13,2,FALSE)</f>
        <v>5</v>
      </c>
      <c r="AV157" s="72">
        <f>VLOOKUP('Physical Effects - Rationale'!CO158,'Physical Effects - Numerical'!$A$3:$B$13,2,FALSE)</f>
        <v>0</v>
      </c>
      <c r="AW157" s="72">
        <f>VLOOKUP('Physical Effects - Rationale'!CQ158,'Physical Effects - Numerical'!$A$3:$B$13,2,FALSE)</f>
        <v>0</v>
      </c>
      <c r="AX157" s="72">
        <f>VLOOKUP('Physical Effects - Rationale'!CS158,'Physical Effects - Numerical'!$A$3:$B$13,2,FALSE)</f>
        <v>0</v>
      </c>
      <c r="AY157" s="84">
        <f>VLOOKUP('Physical Effects - Rationale'!CU158,'Physical Effects - Numerical'!$A$3:$B$13,2,FALSE)</f>
        <v>0</v>
      </c>
    </row>
    <row r="158" spans="3:51">
      <c r="C158" s="83" t="s">
        <v>2513</v>
      </c>
      <c r="D158" s="75">
        <v>642</v>
      </c>
      <c r="E158" s="73">
        <f>VLOOKUP('Physical Effects - Rationale'!G159,'Physical Effects - Numerical'!$A$3:$B$13,2,FALSE)</f>
        <v>2</v>
      </c>
      <c r="F158" s="72">
        <f>VLOOKUP('Physical Effects - Rationale'!I159,'Physical Effects - Numerical'!$A$3:$B$13,2,FALSE)</f>
        <v>2</v>
      </c>
      <c r="G158" s="72">
        <f>VLOOKUP('Physical Effects - Rationale'!K159,'Physical Effects - Numerical'!$A$3:$B$13,2,FALSE)</f>
        <v>2</v>
      </c>
      <c r="H158" s="72">
        <f>VLOOKUP('Physical Effects - Rationale'!M159,'Physical Effects - Numerical'!$A$3:$B$13,2,FALSE)</f>
        <v>0</v>
      </c>
      <c r="I158" s="72">
        <f>VLOOKUP('Physical Effects - Rationale'!O159,'Physical Effects - Numerical'!$A$3:$B$13,2,FALSE)</f>
        <v>0</v>
      </c>
      <c r="J158" s="72">
        <f>VLOOKUP('Physical Effects - Rationale'!Q159,'Physical Effects - Numerical'!$A$3:$B$13,2,FALSE)</f>
        <v>0</v>
      </c>
      <c r="K158" s="72">
        <f>VLOOKUP('Physical Effects - Rationale'!S159,'Physical Effects - Numerical'!$A$3:$B$13,2,FALSE)</f>
        <v>0</v>
      </c>
      <c r="L158" s="72">
        <f>VLOOKUP('Physical Effects - Rationale'!U159,'Physical Effects - Numerical'!$A$3:$B$13,2,FALSE)</f>
        <v>0</v>
      </c>
      <c r="M158" s="72">
        <f>VLOOKUP('Physical Effects - Rationale'!W159,'Physical Effects - Numerical'!$A$3:$B$13,2,FALSE)</f>
        <v>1</v>
      </c>
      <c r="N158" s="72">
        <f>VLOOKUP('Physical Effects - Rationale'!Y159,'Physical Effects - Numerical'!$A$3:$B$13,2,FALSE)</f>
        <v>0</v>
      </c>
      <c r="O158" s="72">
        <f>VLOOKUP('Physical Effects - Rationale'!AA159,'Physical Effects - Numerical'!$A$3:$B$13,2,FALSE)</f>
        <v>0</v>
      </c>
      <c r="P158" s="72">
        <f>VLOOKUP('Physical Effects - Rationale'!AC159,'Physical Effects - Numerical'!$A$3:$B$13,2,FALSE)</f>
        <v>0</v>
      </c>
      <c r="Q158" s="72">
        <f>VLOOKUP('Physical Effects - Rationale'!AE159,'Physical Effects - Numerical'!$A$3:$B$13,2,FALSE)</f>
        <v>2</v>
      </c>
      <c r="R158" s="72">
        <f>VLOOKUP('Physical Effects - Rationale'!AG159,'Physical Effects - Numerical'!$A$3:$B$13,2,FALSE)</f>
        <v>0</v>
      </c>
      <c r="S158" s="72">
        <f>VLOOKUP('Physical Effects - Rationale'!AI159,'Physical Effects - Numerical'!$A$3:$B$13,2,FALSE)</f>
        <v>0</v>
      </c>
      <c r="T158" s="72">
        <f>VLOOKUP('Physical Effects - Rationale'!AK159,'Physical Effects - Numerical'!$A$3:$B$13,2,FALSE)</f>
        <v>0</v>
      </c>
      <c r="U158" s="72">
        <f>VLOOKUP('Physical Effects - Rationale'!AM159,'Physical Effects - Numerical'!$A$3:$B$13,2,FALSE)</f>
        <v>0</v>
      </c>
      <c r="V158" s="72">
        <f>VLOOKUP('Physical Effects - Rationale'!AO159,'Physical Effects - Numerical'!$A$3:$B$13,2,FALSE)</f>
        <v>-2</v>
      </c>
      <c r="W158" s="72">
        <f>VLOOKUP('Physical Effects - Rationale'!AQ159,'Physical Effects - Numerical'!$A$3:$B$13,2,FALSE)</f>
        <v>2</v>
      </c>
      <c r="X158" s="72">
        <f>VLOOKUP('Physical Effects - Rationale'!AS159,'Physical Effects - Numerical'!$A$3:$B$13,2,FALSE)</f>
        <v>0</v>
      </c>
      <c r="Y158" s="72">
        <f>VLOOKUP('Physical Effects - Rationale'!AU159,'Physical Effects - Numerical'!$A$3:$B$13,2,FALSE)</f>
        <v>0</v>
      </c>
      <c r="Z158" s="72">
        <f>VLOOKUP('Physical Effects - Rationale'!AW159,'Physical Effects - Numerical'!$A$3:$B$13,2,FALSE)</f>
        <v>0</v>
      </c>
      <c r="AA158" s="72">
        <f>VLOOKUP('Physical Effects - Rationale'!AY159,'Physical Effects - Numerical'!$A$3:$B$13,2,FALSE)</f>
        <v>0</v>
      </c>
      <c r="AB158" s="72">
        <f>VLOOKUP('Physical Effects - Rationale'!BA159,'Physical Effects - Numerical'!$A$3:$B$13,2,FALSE)</f>
        <v>0</v>
      </c>
      <c r="AC158" s="72">
        <f>VLOOKUP('Physical Effects - Rationale'!BC159,'Physical Effects - Numerical'!$A$3:$B$13,2,FALSE)</f>
        <v>0</v>
      </c>
      <c r="AD158" s="72">
        <f>VLOOKUP('Physical Effects - Rationale'!BE159,'Physical Effects - Numerical'!$A$3:$B$13,2,FALSE)</f>
        <v>0</v>
      </c>
      <c r="AE158" s="72">
        <f>VLOOKUP('Physical Effects - Rationale'!BG159,'Physical Effects - Numerical'!$A$3:$B$13,2,FALSE)</f>
        <v>0</v>
      </c>
      <c r="AF158" s="72">
        <f>VLOOKUP('Physical Effects - Rationale'!BI159,'Physical Effects - Numerical'!$A$3:$B$13,2,FALSE)</f>
        <v>0</v>
      </c>
      <c r="AG158" s="72">
        <f>VLOOKUP('Physical Effects - Rationale'!BK159,'Physical Effects - Numerical'!$A$3:$B$13,2,FALSE)</f>
        <v>0</v>
      </c>
      <c r="AH158" s="72">
        <f>VLOOKUP('Physical Effects - Rationale'!BM159,'Physical Effects - Numerical'!$A$3:$B$13,2,FALSE)</f>
        <v>0</v>
      </c>
      <c r="AI158" s="72">
        <f>VLOOKUP('Physical Effects - Rationale'!BO159,'Physical Effects - Numerical'!$A$3:$B$13,2,FALSE)</f>
        <v>0</v>
      </c>
      <c r="AJ158" s="72">
        <f>VLOOKUP('Physical Effects - Rationale'!BQ159,'Physical Effects - Numerical'!$A$3:$B$13,2,FALSE)</f>
        <v>0</v>
      </c>
      <c r="AK158" s="72">
        <f>VLOOKUP('Physical Effects - Rationale'!BS159,'Physical Effects - Numerical'!$A$3:$B$13,2,FALSE)</f>
        <v>0</v>
      </c>
      <c r="AL158" s="72">
        <f>VLOOKUP('Physical Effects - Rationale'!BU159,'Physical Effects - Numerical'!$A$3:$B$13,2,FALSE)</f>
        <v>0</v>
      </c>
      <c r="AM158" s="72">
        <f>VLOOKUP('Physical Effects - Rationale'!BW159,'Physical Effects - Numerical'!$A$3:$B$13,2,FALSE)</f>
        <v>0</v>
      </c>
      <c r="AN158" s="72">
        <f>VLOOKUP('Physical Effects - Rationale'!BY159,'Physical Effects - Numerical'!$A$3:$B$13,2,FALSE)</f>
        <v>0</v>
      </c>
      <c r="AO158" s="72">
        <f>VLOOKUP('Physical Effects - Rationale'!CA159,'Physical Effects - Numerical'!$A$3:$B$13,2,FALSE)</f>
        <v>0</v>
      </c>
      <c r="AP158" s="72">
        <f>VLOOKUP('Physical Effects - Rationale'!CC159,'Physical Effects - Numerical'!$A$3:$B$13,2,FALSE)</f>
        <v>1</v>
      </c>
      <c r="AQ158" s="72">
        <f>VLOOKUP('Physical Effects - Rationale'!CE159,'Physical Effects - Numerical'!$A$3:$B$13,2,FALSE)</f>
        <v>0</v>
      </c>
      <c r="AR158" s="72">
        <f>VLOOKUP('Physical Effects - Rationale'!CG159,'Physical Effects - Numerical'!$A$3:$B$13,2,FALSE)</f>
        <v>0</v>
      </c>
      <c r="AS158" s="72">
        <f>VLOOKUP('Physical Effects - Rationale'!CI159,'Physical Effects - Numerical'!$A$3:$B$13,2,FALSE)</f>
        <v>2</v>
      </c>
      <c r="AT158" s="72">
        <f>VLOOKUP('Physical Effects - Rationale'!CK159,'Physical Effects - Numerical'!$A$3:$B$13,2,FALSE)</f>
        <v>0</v>
      </c>
      <c r="AU158" s="72">
        <f>VLOOKUP('Physical Effects - Rationale'!CM159,'Physical Effects - Numerical'!$A$3:$B$13,2,FALSE)</f>
        <v>5</v>
      </c>
      <c r="AV158" s="72">
        <f>VLOOKUP('Physical Effects - Rationale'!CO159,'Physical Effects - Numerical'!$A$3:$B$13,2,FALSE)</f>
        <v>0</v>
      </c>
      <c r="AW158" s="72">
        <f>VLOOKUP('Physical Effects - Rationale'!CQ159,'Physical Effects - Numerical'!$A$3:$B$13,2,FALSE)</f>
        <v>0</v>
      </c>
      <c r="AX158" s="72">
        <f>VLOOKUP('Physical Effects - Rationale'!CS159,'Physical Effects - Numerical'!$A$3:$B$13,2,FALSE)</f>
        <v>0</v>
      </c>
      <c r="AY158" s="84">
        <f>VLOOKUP('Physical Effects - Rationale'!CU159,'Physical Effects - Numerical'!$A$3:$B$13,2,FALSE)</f>
        <v>0</v>
      </c>
    </row>
    <row r="159" spans="3:51">
      <c r="C159" s="83" t="s">
        <v>2525</v>
      </c>
      <c r="D159" s="75">
        <v>614</v>
      </c>
      <c r="E159" s="73">
        <f>VLOOKUP('Physical Effects - Rationale'!G160,'Physical Effects - Numerical'!$A$3:$B$13,2,FALSE)</f>
        <v>2</v>
      </c>
      <c r="F159" s="72">
        <f>VLOOKUP('Physical Effects - Rationale'!I160,'Physical Effects - Numerical'!$A$3:$B$13,2,FALSE)</f>
        <v>2</v>
      </c>
      <c r="G159" s="72">
        <f>VLOOKUP('Physical Effects - Rationale'!K160,'Physical Effects - Numerical'!$A$3:$B$13,2,FALSE)</f>
        <v>2</v>
      </c>
      <c r="H159" s="72">
        <f>VLOOKUP('Physical Effects - Rationale'!M160,'Physical Effects - Numerical'!$A$3:$B$13,2,FALSE)</f>
        <v>1</v>
      </c>
      <c r="I159" s="72">
        <f>VLOOKUP('Physical Effects - Rationale'!O160,'Physical Effects - Numerical'!$A$3:$B$13,2,FALSE)</f>
        <v>4</v>
      </c>
      <c r="J159" s="72">
        <f>VLOOKUP('Physical Effects - Rationale'!Q160,'Physical Effects - Numerical'!$A$3:$B$13,2,FALSE)</f>
        <v>0</v>
      </c>
      <c r="K159" s="72">
        <f>VLOOKUP('Physical Effects - Rationale'!S160,'Physical Effects - Numerical'!$A$3:$B$13,2,FALSE)</f>
        <v>0</v>
      </c>
      <c r="L159" s="72">
        <f>VLOOKUP('Physical Effects - Rationale'!U160,'Physical Effects - Numerical'!$A$3:$B$13,2,FALSE)</f>
        <v>0</v>
      </c>
      <c r="M159" s="72">
        <f>VLOOKUP('Physical Effects - Rationale'!W160,'Physical Effects - Numerical'!$A$3:$B$13,2,FALSE)</f>
        <v>0</v>
      </c>
      <c r="N159" s="72">
        <f>VLOOKUP('Physical Effects - Rationale'!Y160,'Physical Effects - Numerical'!$A$3:$B$13,2,FALSE)</f>
        <v>0</v>
      </c>
      <c r="O159" s="72">
        <f>VLOOKUP('Physical Effects - Rationale'!AA160,'Physical Effects - Numerical'!$A$3:$B$13,2,FALSE)</f>
        <v>0</v>
      </c>
      <c r="P159" s="72">
        <f>VLOOKUP('Physical Effects - Rationale'!AC160,'Physical Effects - Numerical'!$A$3:$B$13,2,FALSE)</f>
        <v>0</v>
      </c>
      <c r="Q159" s="72">
        <f>VLOOKUP('Physical Effects - Rationale'!AE160,'Physical Effects - Numerical'!$A$3:$B$13,2,FALSE)</f>
        <v>0</v>
      </c>
      <c r="R159" s="72">
        <f>VLOOKUP('Physical Effects - Rationale'!AG160,'Physical Effects - Numerical'!$A$3:$B$13,2,FALSE)</f>
        <v>0</v>
      </c>
      <c r="S159" s="72">
        <f>VLOOKUP('Physical Effects - Rationale'!AI160,'Physical Effects - Numerical'!$A$3:$B$13,2,FALSE)</f>
        <v>0</v>
      </c>
      <c r="T159" s="72">
        <f>VLOOKUP('Physical Effects - Rationale'!AK160,'Physical Effects - Numerical'!$A$3:$B$13,2,FALSE)</f>
        <v>0</v>
      </c>
      <c r="U159" s="72">
        <f>VLOOKUP('Physical Effects - Rationale'!AM160,'Physical Effects - Numerical'!$A$3:$B$13,2,FALSE)</f>
        <v>0</v>
      </c>
      <c r="V159" s="72">
        <f>VLOOKUP('Physical Effects - Rationale'!AO160,'Physical Effects - Numerical'!$A$3:$B$13,2,FALSE)</f>
        <v>0</v>
      </c>
      <c r="W159" s="72">
        <f>VLOOKUP('Physical Effects - Rationale'!AQ160,'Physical Effects - Numerical'!$A$3:$B$13,2,FALSE)</f>
        <v>0</v>
      </c>
      <c r="X159" s="72">
        <f>VLOOKUP('Physical Effects - Rationale'!AS160,'Physical Effects - Numerical'!$A$3:$B$13,2,FALSE)</f>
        <v>4</v>
      </c>
      <c r="Y159" s="72">
        <f>VLOOKUP('Physical Effects - Rationale'!AU160,'Physical Effects - Numerical'!$A$3:$B$13,2,FALSE)</f>
        <v>0</v>
      </c>
      <c r="Z159" s="72">
        <f>VLOOKUP('Physical Effects - Rationale'!AW160,'Physical Effects - Numerical'!$A$3:$B$13,2,FALSE)</f>
        <v>2</v>
      </c>
      <c r="AA159" s="72">
        <f>VLOOKUP('Physical Effects - Rationale'!AY160,'Physical Effects - Numerical'!$A$3:$B$13,2,FALSE)</f>
        <v>1</v>
      </c>
      <c r="AB159" s="72">
        <f>VLOOKUP('Physical Effects - Rationale'!BA160,'Physical Effects - Numerical'!$A$3:$B$13,2,FALSE)</f>
        <v>2</v>
      </c>
      <c r="AC159" s="72">
        <f>VLOOKUP('Physical Effects - Rationale'!BC160,'Physical Effects - Numerical'!$A$3:$B$13,2,FALSE)</f>
        <v>0</v>
      </c>
      <c r="AD159" s="72">
        <f>VLOOKUP('Physical Effects - Rationale'!BE160,'Physical Effects - Numerical'!$A$3:$B$13,2,FALSE)</f>
        <v>0</v>
      </c>
      <c r="AE159" s="72">
        <f>VLOOKUP('Physical Effects - Rationale'!BG160,'Physical Effects - Numerical'!$A$3:$B$13,2,FALSE)</f>
        <v>1</v>
      </c>
      <c r="AF159" s="72">
        <f>VLOOKUP('Physical Effects - Rationale'!BI160,'Physical Effects - Numerical'!$A$3:$B$13,2,FALSE)</f>
        <v>0</v>
      </c>
      <c r="AG159" s="72">
        <f>VLOOKUP('Physical Effects - Rationale'!BK160,'Physical Effects - Numerical'!$A$3:$B$13,2,FALSE)</f>
        <v>1</v>
      </c>
      <c r="AH159" s="72">
        <f>VLOOKUP('Physical Effects - Rationale'!BM160,'Physical Effects - Numerical'!$A$3:$B$13,2,FALSE)</f>
        <v>0</v>
      </c>
      <c r="AI159" s="72">
        <f>VLOOKUP('Physical Effects - Rationale'!BO160,'Physical Effects - Numerical'!$A$3:$B$13,2,FALSE)</f>
        <v>1</v>
      </c>
      <c r="AJ159" s="72">
        <f>VLOOKUP('Physical Effects - Rationale'!BQ160,'Physical Effects - Numerical'!$A$3:$B$13,2,FALSE)</f>
        <v>0</v>
      </c>
      <c r="AK159" s="72">
        <f>VLOOKUP('Physical Effects - Rationale'!BS160,'Physical Effects - Numerical'!$A$3:$B$13,2,FALSE)</f>
        <v>0</v>
      </c>
      <c r="AL159" s="72">
        <f>VLOOKUP('Physical Effects - Rationale'!BU160,'Physical Effects - Numerical'!$A$3:$B$13,2,FALSE)</f>
        <v>0</v>
      </c>
      <c r="AM159" s="72">
        <f>VLOOKUP('Physical Effects - Rationale'!BW160,'Physical Effects - Numerical'!$A$3:$B$13,2,FALSE)</f>
        <v>0</v>
      </c>
      <c r="AN159" s="72">
        <f>VLOOKUP('Physical Effects - Rationale'!BY160,'Physical Effects - Numerical'!$A$3:$B$13,2,FALSE)</f>
        <v>0</v>
      </c>
      <c r="AO159" s="72">
        <f>VLOOKUP('Physical Effects - Rationale'!CA160,'Physical Effects - Numerical'!$A$3:$B$13,2,FALSE)</f>
        <v>0</v>
      </c>
      <c r="AP159" s="72">
        <f>VLOOKUP('Physical Effects - Rationale'!CC160,'Physical Effects - Numerical'!$A$3:$B$13,2,FALSE)</f>
        <v>2</v>
      </c>
      <c r="AQ159" s="72">
        <f>VLOOKUP('Physical Effects - Rationale'!CE160,'Physical Effects - Numerical'!$A$3:$B$13,2,FALSE)</f>
        <v>0</v>
      </c>
      <c r="AR159" s="72">
        <f>VLOOKUP('Physical Effects - Rationale'!CG160,'Physical Effects - Numerical'!$A$3:$B$13,2,FALSE)</f>
        <v>0</v>
      </c>
      <c r="AS159" s="72">
        <f>VLOOKUP('Physical Effects - Rationale'!CI160,'Physical Effects - Numerical'!$A$3:$B$13,2,FALSE)</f>
        <v>2</v>
      </c>
      <c r="AT159" s="72">
        <f>VLOOKUP('Physical Effects - Rationale'!CK160,'Physical Effects - Numerical'!$A$3:$B$13,2,FALSE)</f>
        <v>0</v>
      </c>
      <c r="AU159" s="72">
        <f>VLOOKUP('Physical Effects - Rationale'!CM160,'Physical Effects - Numerical'!$A$3:$B$13,2,FALSE)</f>
        <v>5</v>
      </c>
      <c r="AV159" s="72">
        <f>VLOOKUP('Physical Effects - Rationale'!CO160,'Physical Effects - Numerical'!$A$3:$B$13,2,FALSE)</f>
        <v>2</v>
      </c>
      <c r="AW159" s="72">
        <f>VLOOKUP('Physical Effects - Rationale'!CQ160,'Physical Effects - Numerical'!$A$3:$B$13,2,FALSE)</f>
        <v>0</v>
      </c>
      <c r="AX159" s="72">
        <f>VLOOKUP('Physical Effects - Rationale'!CS160,'Physical Effects - Numerical'!$A$3:$B$13,2,FALSE)</f>
        <v>1</v>
      </c>
      <c r="AY159" s="84">
        <f>VLOOKUP('Physical Effects - Rationale'!CU160,'Physical Effects - Numerical'!$A$3:$B$13,2,FALSE)</f>
        <v>1</v>
      </c>
    </row>
    <row r="160" spans="3:51">
      <c r="C160" s="83" t="s">
        <v>2543</v>
      </c>
      <c r="D160" s="75">
        <v>640</v>
      </c>
      <c r="E160" s="73">
        <f>VLOOKUP('Physical Effects - Rationale'!G161,'Physical Effects - Numerical'!$A$3:$B$13,2,FALSE)</f>
        <v>0</v>
      </c>
      <c r="F160" s="72">
        <f>VLOOKUP('Physical Effects - Rationale'!I161,'Physical Effects - Numerical'!$A$3:$B$13,2,FALSE)</f>
        <v>0</v>
      </c>
      <c r="G160" s="72">
        <f>VLOOKUP('Physical Effects - Rationale'!K161,'Physical Effects - Numerical'!$A$3:$B$13,2,FALSE)</f>
        <v>0</v>
      </c>
      <c r="H160" s="72">
        <f>VLOOKUP('Physical Effects - Rationale'!M161,'Physical Effects - Numerical'!$A$3:$B$13,2,FALSE)</f>
        <v>-1</v>
      </c>
      <c r="I160" s="72">
        <f>VLOOKUP('Physical Effects - Rationale'!O161,'Physical Effects - Numerical'!$A$3:$B$13,2,FALSE)</f>
        <v>0</v>
      </c>
      <c r="J160" s="72">
        <f>VLOOKUP('Physical Effects - Rationale'!Q161,'Physical Effects - Numerical'!$A$3:$B$13,2,FALSE)</f>
        <v>0</v>
      </c>
      <c r="K160" s="72">
        <f>VLOOKUP('Physical Effects - Rationale'!S161,'Physical Effects - Numerical'!$A$3:$B$13,2,FALSE)</f>
        <v>0</v>
      </c>
      <c r="L160" s="72">
        <f>VLOOKUP('Physical Effects - Rationale'!U161,'Physical Effects - Numerical'!$A$3:$B$13,2,FALSE)</f>
        <v>1</v>
      </c>
      <c r="M160" s="72">
        <f>VLOOKUP('Physical Effects - Rationale'!W161,'Physical Effects - Numerical'!$A$3:$B$13,2,FALSE)</f>
        <v>1</v>
      </c>
      <c r="N160" s="72">
        <f>VLOOKUP('Physical Effects - Rationale'!Y161,'Physical Effects - Numerical'!$A$3:$B$13,2,FALSE)</f>
        <v>0</v>
      </c>
      <c r="O160" s="72">
        <f>VLOOKUP('Physical Effects - Rationale'!AA161,'Physical Effects - Numerical'!$A$3:$B$13,2,FALSE)</f>
        <v>0</v>
      </c>
      <c r="P160" s="72">
        <f>VLOOKUP('Physical Effects - Rationale'!AC161,'Physical Effects - Numerical'!$A$3:$B$13,2,FALSE)</f>
        <v>4</v>
      </c>
      <c r="Q160" s="72">
        <f>VLOOKUP('Physical Effects - Rationale'!AE161,'Physical Effects - Numerical'!$A$3:$B$13,2,FALSE)</f>
        <v>-1</v>
      </c>
      <c r="R160" s="72">
        <f>VLOOKUP('Physical Effects - Rationale'!AG161,'Physical Effects - Numerical'!$A$3:$B$13,2,FALSE)</f>
        <v>0</v>
      </c>
      <c r="S160" s="72">
        <f>VLOOKUP('Physical Effects - Rationale'!AI161,'Physical Effects - Numerical'!$A$3:$B$13,2,FALSE)</f>
        <v>0</v>
      </c>
      <c r="T160" s="72">
        <f>VLOOKUP('Physical Effects - Rationale'!AK161,'Physical Effects - Numerical'!$A$3:$B$13,2,FALSE)</f>
        <v>2</v>
      </c>
      <c r="U160" s="72">
        <f>VLOOKUP('Physical Effects - Rationale'!AM161,'Physical Effects - Numerical'!$A$3:$B$13,2,FALSE)</f>
        <v>0</v>
      </c>
      <c r="V160" s="72">
        <f>VLOOKUP('Physical Effects - Rationale'!AO161,'Physical Effects - Numerical'!$A$3:$B$13,2,FALSE)</f>
        <v>1</v>
      </c>
      <c r="W160" s="72">
        <f>VLOOKUP('Physical Effects - Rationale'!AQ161,'Physical Effects - Numerical'!$A$3:$B$13,2,FALSE)</f>
        <v>1</v>
      </c>
      <c r="X160" s="72">
        <f>VLOOKUP('Physical Effects - Rationale'!AS161,'Physical Effects - Numerical'!$A$3:$B$13,2,FALSE)</f>
        <v>2</v>
      </c>
      <c r="Y160" s="72">
        <f>VLOOKUP('Physical Effects - Rationale'!AU161,'Physical Effects - Numerical'!$A$3:$B$13,2,FALSE)</f>
        <v>-1</v>
      </c>
      <c r="Z160" s="72">
        <f>VLOOKUP('Physical Effects - Rationale'!AW161,'Physical Effects - Numerical'!$A$3:$B$13,2,FALSE)</f>
        <v>0</v>
      </c>
      <c r="AA160" s="72">
        <f>VLOOKUP('Physical Effects - Rationale'!AY161,'Physical Effects - Numerical'!$A$3:$B$13,2,FALSE)</f>
        <v>-1</v>
      </c>
      <c r="AB160" s="72">
        <f>VLOOKUP('Physical Effects - Rationale'!BA161,'Physical Effects - Numerical'!$A$3:$B$13,2,FALSE)</f>
        <v>0</v>
      </c>
      <c r="AC160" s="72">
        <f>VLOOKUP('Physical Effects - Rationale'!BC161,'Physical Effects - Numerical'!$A$3:$B$13,2,FALSE)</f>
        <v>1</v>
      </c>
      <c r="AD160" s="72">
        <f>VLOOKUP('Physical Effects - Rationale'!BE161,'Physical Effects - Numerical'!$A$3:$B$13,2,FALSE)</f>
        <v>-1</v>
      </c>
      <c r="AE160" s="72">
        <f>VLOOKUP('Physical Effects - Rationale'!BG161,'Physical Effects - Numerical'!$A$3:$B$13,2,FALSE)</f>
        <v>1</v>
      </c>
      <c r="AF160" s="72">
        <f>VLOOKUP('Physical Effects - Rationale'!BI161,'Physical Effects - Numerical'!$A$3:$B$13,2,FALSE)</f>
        <v>-1</v>
      </c>
      <c r="AG160" s="72">
        <f>VLOOKUP('Physical Effects - Rationale'!BK161,'Physical Effects - Numerical'!$A$3:$B$13,2,FALSE)</f>
        <v>1</v>
      </c>
      <c r="AH160" s="72">
        <f>VLOOKUP('Physical Effects - Rationale'!BM161,'Physical Effects - Numerical'!$A$3:$B$13,2,FALSE)</f>
        <v>-1</v>
      </c>
      <c r="AI160" s="72">
        <f>VLOOKUP('Physical Effects - Rationale'!BO161,'Physical Effects - Numerical'!$A$3:$B$13,2,FALSE)</f>
        <v>0</v>
      </c>
      <c r="AJ160" s="72">
        <f>VLOOKUP('Physical Effects - Rationale'!BQ161,'Physical Effects - Numerical'!$A$3:$B$13,2,FALSE)</f>
        <v>0</v>
      </c>
      <c r="AK160" s="72">
        <f>VLOOKUP('Physical Effects - Rationale'!BS161,'Physical Effects - Numerical'!$A$3:$B$13,2,FALSE)</f>
        <v>0</v>
      </c>
      <c r="AL160" s="72">
        <f>VLOOKUP('Physical Effects - Rationale'!BU161,'Physical Effects - Numerical'!$A$3:$B$13,2,FALSE)</f>
        <v>0</v>
      </c>
      <c r="AM160" s="72">
        <f>VLOOKUP('Physical Effects - Rationale'!BW161,'Physical Effects - Numerical'!$A$3:$B$13,2,FALSE)</f>
        <v>0</v>
      </c>
      <c r="AN160" s="72">
        <f>VLOOKUP('Physical Effects - Rationale'!BY161,'Physical Effects - Numerical'!$A$3:$B$13,2,FALSE)</f>
        <v>0</v>
      </c>
      <c r="AO160" s="72">
        <f>VLOOKUP('Physical Effects - Rationale'!CA161,'Physical Effects - Numerical'!$A$3:$B$13,2,FALSE)</f>
        <v>1</v>
      </c>
      <c r="AP160" s="72">
        <f>VLOOKUP('Physical Effects - Rationale'!CC161,'Physical Effects - Numerical'!$A$3:$B$13,2,FALSE)</f>
        <v>2</v>
      </c>
      <c r="AQ160" s="72">
        <f>VLOOKUP('Physical Effects - Rationale'!CE161,'Physical Effects - Numerical'!$A$3:$B$13,2,FALSE)</f>
        <v>0</v>
      </c>
      <c r="AR160" s="72">
        <f>VLOOKUP('Physical Effects - Rationale'!CG161,'Physical Effects - Numerical'!$A$3:$B$13,2,FALSE)</f>
        <v>0</v>
      </c>
      <c r="AS160" s="72">
        <f>VLOOKUP('Physical Effects - Rationale'!CI161,'Physical Effects - Numerical'!$A$3:$B$13,2,FALSE)</f>
        <v>4</v>
      </c>
      <c r="AT160" s="72">
        <f>VLOOKUP('Physical Effects - Rationale'!CK161,'Physical Effects - Numerical'!$A$3:$B$13,2,FALSE)</f>
        <v>0</v>
      </c>
      <c r="AU160" s="72">
        <f>VLOOKUP('Physical Effects - Rationale'!CM161,'Physical Effects - Numerical'!$A$3:$B$13,2,FALSE)</f>
        <v>0</v>
      </c>
      <c r="AV160" s="72">
        <f>VLOOKUP('Physical Effects - Rationale'!CO161,'Physical Effects - Numerical'!$A$3:$B$13,2,FALSE)</f>
        <v>0</v>
      </c>
      <c r="AW160" s="72">
        <f>VLOOKUP('Physical Effects - Rationale'!CQ161,'Physical Effects - Numerical'!$A$3:$B$13,2,FALSE)</f>
        <v>0</v>
      </c>
      <c r="AX160" s="72">
        <f>VLOOKUP('Physical Effects - Rationale'!CS161,'Physical Effects - Numerical'!$A$3:$B$13,2,FALSE)</f>
        <v>0</v>
      </c>
      <c r="AY160" s="84">
        <f>VLOOKUP('Physical Effects - Rationale'!CU161,'Physical Effects - Numerical'!$A$3:$B$13,2,FALSE)</f>
        <v>0</v>
      </c>
    </row>
    <row r="161" spans="3:51">
      <c r="C161" s="83" t="s">
        <v>2562</v>
      </c>
      <c r="D161" s="75">
        <v>351</v>
      </c>
      <c r="E161" s="73">
        <f>VLOOKUP('Physical Effects - Rationale'!G162,'Physical Effects - Numerical'!$A$3:$B$13,2,FALSE)</f>
        <v>0</v>
      </c>
      <c r="F161" s="72">
        <f>VLOOKUP('Physical Effects - Rationale'!I162,'Physical Effects - Numerical'!$A$3:$B$13,2,FALSE)</f>
        <v>0</v>
      </c>
      <c r="G161" s="72">
        <f>VLOOKUP('Physical Effects - Rationale'!K162,'Physical Effects - Numerical'!$A$3:$B$13,2,FALSE)</f>
        <v>0</v>
      </c>
      <c r="H161" s="72">
        <f>VLOOKUP('Physical Effects - Rationale'!M162,'Physical Effects - Numerical'!$A$3:$B$13,2,FALSE)</f>
        <v>0</v>
      </c>
      <c r="I161" s="72">
        <f>VLOOKUP('Physical Effects - Rationale'!O162,'Physical Effects - Numerical'!$A$3:$B$13,2,FALSE)</f>
        <v>0</v>
      </c>
      <c r="J161" s="72">
        <f>VLOOKUP('Physical Effects - Rationale'!Q162,'Physical Effects - Numerical'!$A$3:$B$13,2,FALSE)</f>
        <v>0</v>
      </c>
      <c r="K161" s="72">
        <f>VLOOKUP('Physical Effects - Rationale'!S162,'Physical Effects - Numerical'!$A$3:$B$13,2,FALSE)</f>
        <v>0</v>
      </c>
      <c r="L161" s="72">
        <f>VLOOKUP('Physical Effects - Rationale'!U162,'Physical Effects - Numerical'!$A$3:$B$13,2,FALSE)</f>
        <v>0</v>
      </c>
      <c r="M161" s="72">
        <f>VLOOKUP('Physical Effects - Rationale'!W162,'Physical Effects - Numerical'!$A$3:$B$13,2,FALSE)</f>
        <v>0</v>
      </c>
      <c r="N161" s="72">
        <f>VLOOKUP('Physical Effects - Rationale'!Y162,'Physical Effects - Numerical'!$A$3:$B$13,2,FALSE)</f>
        <v>0</v>
      </c>
      <c r="O161" s="72">
        <f>VLOOKUP('Physical Effects - Rationale'!AA162,'Physical Effects - Numerical'!$A$3:$B$13,2,FALSE)</f>
        <v>0</v>
      </c>
      <c r="P161" s="72">
        <f>VLOOKUP('Physical Effects - Rationale'!AC162,'Physical Effects - Numerical'!$A$3:$B$13,2,FALSE)</f>
        <v>0</v>
      </c>
      <c r="Q161" s="72">
        <f>VLOOKUP('Physical Effects - Rationale'!AE162,'Physical Effects - Numerical'!$A$3:$B$13,2,FALSE)</f>
        <v>0</v>
      </c>
      <c r="R161" s="72">
        <f>VLOOKUP('Physical Effects - Rationale'!AG162,'Physical Effects - Numerical'!$A$3:$B$13,2,FALSE)</f>
        <v>0</v>
      </c>
      <c r="S161" s="72">
        <f>VLOOKUP('Physical Effects - Rationale'!AI162,'Physical Effects - Numerical'!$A$3:$B$13,2,FALSE)</f>
        <v>0</v>
      </c>
      <c r="T161" s="72">
        <f>VLOOKUP('Physical Effects - Rationale'!AK162,'Physical Effects - Numerical'!$A$3:$B$13,2,FALSE)</f>
        <v>0</v>
      </c>
      <c r="U161" s="72">
        <f>VLOOKUP('Physical Effects - Rationale'!AM162,'Physical Effects - Numerical'!$A$3:$B$13,2,FALSE)</f>
        <v>0</v>
      </c>
      <c r="V161" s="72">
        <f>VLOOKUP('Physical Effects - Rationale'!AO162,'Physical Effects - Numerical'!$A$3:$B$13,2,FALSE)</f>
        <v>0</v>
      </c>
      <c r="W161" s="72">
        <f>VLOOKUP('Physical Effects - Rationale'!AQ162,'Physical Effects - Numerical'!$A$3:$B$13,2,FALSE)</f>
        <v>0</v>
      </c>
      <c r="X161" s="72">
        <f>VLOOKUP('Physical Effects - Rationale'!AS162,'Physical Effects - Numerical'!$A$3:$B$13,2,FALSE)</f>
        <v>0</v>
      </c>
      <c r="Y161" s="72">
        <f>VLOOKUP('Physical Effects - Rationale'!AU162,'Physical Effects - Numerical'!$A$3:$B$13,2,FALSE)</f>
        <v>2</v>
      </c>
      <c r="Z161" s="72">
        <f>VLOOKUP('Physical Effects - Rationale'!AW162,'Physical Effects - Numerical'!$A$3:$B$13,2,FALSE)</f>
        <v>0</v>
      </c>
      <c r="AA161" s="72">
        <f>VLOOKUP('Physical Effects - Rationale'!AY162,'Physical Effects - Numerical'!$A$3:$B$13,2,FALSE)</f>
        <v>2</v>
      </c>
      <c r="AB161" s="72">
        <f>VLOOKUP('Physical Effects - Rationale'!BA162,'Physical Effects - Numerical'!$A$3:$B$13,2,FALSE)</f>
        <v>0</v>
      </c>
      <c r="AC161" s="72">
        <f>VLOOKUP('Physical Effects - Rationale'!BC162,'Physical Effects - Numerical'!$A$3:$B$13,2,FALSE)</f>
        <v>0</v>
      </c>
      <c r="AD161" s="72">
        <f>VLOOKUP('Physical Effects - Rationale'!BE162,'Physical Effects - Numerical'!$A$3:$B$13,2,FALSE)</f>
        <v>2</v>
      </c>
      <c r="AE161" s="72">
        <f>VLOOKUP('Physical Effects - Rationale'!BG162,'Physical Effects - Numerical'!$A$3:$B$13,2,FALSE)</f>
        <v>0</v>
      </c>
      <c r="AF161" s="72">
        <f>VLOOKUP('Physical Effects - Rationale'!BI162,'Physical Effects - Numerical'!$A$3:$B$13,2,FALSE)</f>
        <v>2</v>
      </c>
      <c r="AG161" s="72">
        <f>VLOOKUP('Physical Effects - Rationale'!BK162,'Physical Effects - Numerical'!$A$3:$B$13,2,FALSE)</f>
        <v>0</v>
      </c>
      <c r="AH161" s="72">
        <f>VLOOKUP('Physical Effects - Rationale'!BM162,'Physical Effects - Numerical'!$A$3:$B$13,2,FALSE)</f>
        <v>2</v>
      </c>
      <c r="AI161" s="72">
        <f>VLOOKUP('Physical Effects - Rationale'!BO162,'Physical Effects - Numerical'!$A$3:$B$13,2,FALSE)</f>
        <v>0</v>
      </c>
      <c r="AJ161" s="72">
        <f>VLOOKUP('Physical Effects - Rationale'!BQ162,'Physical Effects - Numerical'!$A$3:$B$13,2,FALSE)</f>
        <v>0</v>
      </c>
      <c r="AK161" s="72">
        <f>VLOOKUP('Physical Effects - Rationale'!BS162,'Physical Effects - Numerical'!$A$3:$B$13,2,FALSE)</f>
        <v>0</v>
      </c>
      <c r="AL161" s="72">
        <f>VLOOKUP('Physical Effects - Rationale'!BU162,'Physical Effects - Numerical'!$A$3:$B$13,2,FALSE)</f>
        <v>0</v>
      </c>
      <c r="AM161" s="72">
        <f>VLOOKUP('Physical Effects - Rationale'!BW162,'Physical Effects - Numerical'!$A$3:$B$13,2,FALSE)</f>
        <v>0</v>
      </c>
      <c r="AN161" s="72">
        <f>VLOOKUP('Physical Effects - Rationale'!BY162,'Physical Effects - Numerical'!$A$3:$B$13,2,FALSE)</f>
        <v>0</v>
      </c>
      <c r="AO161" s="72">
        <f>VLOOKUP('Physical Effects - Rationale'!CA162,'Physical Effects - Numerical'!$A$3:$B$13,2,FALSE)</f>
        <v>0</v>
      </c>
      <c r="AP161" s="72">
        <f>VLOOKUP('Physical Effects - Rationale'!CC162,'Physical Effects - Numerical'!$A$3:$B$13,2,FALSE)</f>
        <v>0</v>
      </c>
      <c r="AQ161" s="72">
        <f>VLOOKUP('Physical Effects - Rationale'!CE162,'Physical Effects - Numerical'!$A$3:$B$13,2,FALSE)</f>
        <v>0</v>
      </c>
      <c r="AR161" s="72">
        <f>VLOOKUP('Physical Effects - Rationale'!CG162,'Physical Effects - Numerical'!$A$3:$B$13,2,FALSE)</f>
        <v>0</v>
      </c>
      <c r="AS161" s="72">
        <f>VLOOKUP('Physical Effects - Rationale'!CI162,'Physical Effects - Numerical'!$A$3:$B$13,2,FALSE)</f>
        <v>0</v>
      </c>
      <c r="AT161" s="72">
        <f>VLOOKUP('Physical Effects - Rationale'!CK162,'Physical Effects - Numerical'!$A$3:$B$13,2,FALSE)</f>
        <v>0</v>
      </c>
      <c r="AU161" s="72">
        <f>VLOOKUP('Physical Effects - Rationale'!CM162,'Physical Effects - Numerical'!$A$3:$B$13,2,FALSE)</f>
        <v>0</v>
      </c>
      <c r="AV161" s="72">
        <f>VLOOKUP('Physical Effects - Rationale'!CO162,'Physical Effects - Numerical'!$A$3:$B$13,2,FALSE)</f>
        <v>0</v>
      </c>
      <c r="AW161" s="72">
        <f>VLOOKUP('Physical Effects - Rationale'!CQ162,'Physical Effects - Numerical'!$A$3:$B$13,2,FALSE)</f>
        <v>0</v>
      </c>
      <c r="AX161" s="72">
        <f>VLOOKUP('Physical Effects - Rationale'!CS162,'Physical Effects - Numerical'!$A$3:$B$13,2,FALSE)</f>
        <v>0</v>
      </c>
      <c r="AY161" s="84">
        <f>VLOOKUP('Physical Effects - Rationale'!CU162,'Physical Effects - Numerical'!$A$3:$B$13,2,FALSE)</f>
        <v>0</v>
      </c>
    </row>
    <row r="162" spans="3:51">
      <c r="C162" s="83" t="s">
        <v>2565</v>
      </c>
      <c r="D162" s="75">
        <v>658</v>
      </c>
      <c r="E162" s="73">
        <f>VLOOKUP('Physical Effects - Rationale'!G163,'Physical Effects - Numerical'!$A$3:$B$13,2,FALSE)</f>
        <v>0</v>
      </c>
      <c r="F162" s="72">
        <f>VLOOKUP('Physical Effects - Rationale'!I163,'Physical Effects - Numerical'!$A$3:$B$13,2,FALSE)</f>
        <v>0</v>
      </c>
      <c r="G162" s="72">
        <f>VLOOKUP('Physical Effects - Rationale'!K163,'Physical Effects - Numerical'!$A$3:$B$13,2,FALSE)</f>
        <v>0</v>
      </c>
      <c r="H162" s="72">
        <f>VLOOKUP('Physical Effects - Rationale'!M163,'Physical Effects - Numerical'!$A$3:$B$13,2,FALSE)</f>
        <v>0</v>
      </c>
      <c r="I162" s="72">
        <f>VLOOKUP('Physical Effects - Rationale'!O163,'Physical Effects - Numerical'!$A$3:$B$13,2,FALSE)</f>
        <v>0</v>
      </c>
      <c r="J162" s="72">
        <f>VLOOKUP('Physical Effects - Rationale'!Q163,'Physical Effects - Numerical'!$A$3:$B$13,2,FALSE)</f>
        <v>0</v>
      </c>
      <c r="K162" s="72">
        <f>VLOOKUP('Physical Effects - Rationale'!S163,'Physical Effects - Numerical'!$A$3:$B$13,2,FALSE)</f>
        <v>0</v>
      </c>
      <c r="L162" s="72">
        <f>VLOOKUP('Physical Effects - Rationale'!U163,'Physical Effects - Numerical'!$A$3:$B$13,2,FALSE)</f>
        <v>2</v>
      </c>
      <c r="M162" s="72">
        <f>VLOOKUP('Physical Effects - Rationale'!W163,'Physical Effects - Numerical'!$A$3:$B$13,2,FALSE)</f>
        <v>0</v>
      </c>
      <c r="N162" s="72">
        <f>VLOOKUP('Physical Effects - Rationale'!Y163,'Physical Effects - Numerical'!$A$3:$B$13,2,FALSE)</f>
        <v>0</v>
      </c>
      <c r="O162" s="72">
        <f>VLOOKUP('Physical Effects - Rationale'!AA163,'Physical Effects - Numerical'!$A$3:$B$13,2,FALSE)</f>
        <v>0</v>
      </c>
      <c r="P162" s="72">
        <f>VLOOKUP('Physical Effects - Rationale'!AC163,'Physical Effects - Numerical'!$A$3:$B$13,2,FALSE)</f>
        <v>1</v>
      </c>
      <c r="Q162" s="72">
        <f>VLOOKUP('Physical Effects - Rationale'!AE163,'Physical Effects - Numerical'!$A$3:$B$13,2,FALSE)</f>
        <v>-1</v>
      </c>
      <c r="R162" s="72">
        <f>VLOOKUP('Physical Effects - Rationale'!AG163,'Physical Effects - Numerical'!$A$3:$B$13,2,FALSE)</f>
        <v>0</v>
      </c>
      <c r="S162" s="72">
        <f>VLOOKUP('Physical Effects - Rationale'!AI163,'Physical Effects - Numerical'!$A$3:$B$13,2,FALSE)</f>
        <v>0</v>
      </c>
      <c r="T162" s="72">
        <f>VLOOKUP('Physical Effects - Rationale'!AK163,'Physical Effects - Numerical'!$A$3:$B$13,2,FALSE)</f>
        <v>0</v>
      </c>
      <c r="U162" s="72">
        <f>VLOOKUP('Physical Effects - Rationale'!AM163,'Physical Effects - Numerical'!$A$3:$B$13,2,FALSE)</f>
        <v>2</v>
      </c>
      <c r="V162" s="72">
        <f>VLOOKUP('Physical Effects - Rationale'!AO163,'Physical Effects - Numerical'!$A$3:$B$13,2,FALSE)</f>
        <v>0</v>
      </c>
      <c r="W162" s="72">
        <f>VLOOKUP('Physical Effects - Rationale'!AQ163,'Physical Effects - Numerical'!$A$3:$B$13,2,FALSE)</f>
        <v>0</v>
      </c>
      <c r="X162" s="72">
        <f>VLOOKUP('Physical Effects - Rationale'!AS163,'Physical Effects - Numerical'!$A$3:$B$13,2,FALSE)</f>
        <v>3</v>
      </c>
      <c r="Y162" s="72">
        <f>VLOOKUP('Physical Effects - Rationale'!AU163,'Physical Effects - Numerical'!$A$3:$B$13,2,FALSE)</f>
        <v>1</v>
      </c>
      <c r="Z162" s="72">
        <f>VLOOKUP('Physical Effects - Rationale'!AW163,'Physical Effects - Numerical'!$A$3:$B$13,2,FALSE)</f>
        <v>1</v>
      </c>
      <c r="AA162" s="72">
        <f>VLOOKUP('Physical Effects - Rationale'!AY163,'Physical Effects - Numerical'!$A$3:$B$13,2,FALSE)</f>
        <v>0</v>
      </c>
      <c r="AB162" s="72">
        <f>VLOOKUP('Physical Effects - Rationale'!BA163,'Physical Effects - Numerical'!$A$3:$B$13,2,FALSE)</f>
        <v>2</v>
      </c>
      <c r="AC162" s="72">
        <f>VLOOKUP('Physical Effects - Rationale'!BC163,'Physical Effects - Numerical'!$A$3:$B$13,2,FALSE)</f>
        <v>1</v>
      </c>
      <c r="AD162" s="72">
        <f>VLOOKUP('Physical Effects - Rationale'!BE163,'Physical Effects - Numerical'!$A$3:$B$13,2,FALSE)</f>
        <v>1</v>
      </c>
      <c r="AE162" s="72">
        <f>VLOOKUP('Physical Effects - Rationale'!BG163,'Physical Effects - Numerical'!$A$3:$B$13,2,FALSE)</f>
        <v>2</v>
      </c>
      <c r="AF162" s="72">
        <f>VLOOKUP('Physical Effects - Rationale'!BI163,'Physical Effects - Numerical'!$A$3:$B$13,2,FALSE)</f>
        <v>0</v>
      </c>
      <c r="AG162" s="72">
        <f>VLOOKUP('Physical Effects - Rationale'!BK163,'Physical Effects - Numerical'!$A$3:$B$13,2,FALSE)</f>
        <v>1</v>
      </c>
      <c r="AH162" s="72">
        <f>VLOOKUP('Physical Effects - Rationale'!BM163,'Physical Effects - Numerical'!$A$3:$B$13,2,FALSE)</f>
        <v>0</v>
      </c>
      <c r="AI162" s="72">
        <f>VLOOKUP('Physical Effects - Rationale'!BO163,'Physical Effects - Numerical'!$A$3:$B$13,2,FALSE)</f>
        <v>0</v>
      </c>
      <c r="AJ162" s="72">
        <f>VLOOKUP('Physical Effects - Rationale'!BQ163,'Physical Effects - Numerical'!$A$3:$B$13,2,FALSE)</f>
        <v>0</v>
      </c>
      <c r="AK162" s="72">
        <f>VLOOKUP('Physical Effects - Rationale'!BS163,'Physical Effects - Numerical'!$A$3:$B$13,2,FALSE)</f>
        <v>3</v>
      </c>
      <c r="AL162" s="72">
        <f>VLOOKUP('Physical Effects - Rationale'!BU163,'Physical Effects - Numerical'!$A$3:$B$13,2,FALSE)</f>
        <v>0</v>
      </c>
      <c r="AM162" s="72">
        <f>VLOOKUP('Physical Effects - Rationale'!BW163,'Physical Effects - Numerical'!$A$3:$B$13,2,FALSE)</f>
        <v>-1</v>
      </c>
      <c r="AN162" s="72">
        <f>VLOOKUP('Physical Effects - Rationale'!BY163,'Physical Effects - Numerical'!$A$3:$B$13,2,FALSE)</f>
        <v>0</v>
      </c>
      <c r="AO162" s="72">
        <f>VLOOKUP('Physical Effects - Rationale'!CA163,'Physical Effects - Numerical'!$A$3:$B$13,2,FALSE)</f>
        <v>4</v>
      </c>
      <c r="AP162" s="72">
        <f>VLOOKUP('Physical Effects - Rationale'!CC163,'Physical Effects - Numerical'!$A$3:$B$13,2,FALSE)</f>
        <v>4</v>
      </c>
      <c r="AQ162" s="72">
        <f>VLOOKUP('Physical Effects - Rationale'!CE163,'Physical Effects - Numerical'!$A$3:$B$13,2,FALSE)</f>
        <v>4</v>
      </c>
      <c r="AR162" s="72">
        <f>VLOOKUP('Physical Effects - Rationale'!CG163,'Physical Effects - Numerical'!$A$3:$B$13,2,FALSE)</f>
        <v>0</v>
      </c>
      <c r="AS162" s="72">
        <f>VLOOKUP('Physical Effects - Rationale'!CI163,'Physical Effects - Numerical'!$A$3:$B$13,2,FALSE)</f>
        <v>2</v>
      </c>
      <c r="AT162" s="72">
        <f>VLOOKUP('Physical Effects - Rationale'!CK163,'Physical Effects - Numerical'!$A$3:$B$13,2,FALSE)</f>
        <v>0</v>
      </c>
      <c r="AU162" s="72">
        <f>VLOOKUP('Physical Effects - Rationale'!CM163,'Physical Effects - Numerical'!$A$3:$B$13,2,FALSE)</f>
        <v>0</v>
      </c>
      <c r="AV162" s="72">
        <f>VLOOKUP('Physical Effects - Rationale'!CO163,'Physical Effects - Numerical'!$A$3:$B$13,2,FALSE)</f>
        <v>2</v>
      </c>
      <c r="AW162" s="72">
        <f>VLOOKUP('Physical Effects - Rationale'!CQ163,'Physical Effects - Numerical'!$A$3:$B$13,2,FALSE)</f>
        <v>1</v>
      </c>
      <c r="AX162" s="72">
        <f>VLOOKUP('Physical Effects - Rationale'!CS163,'Physical Effects - Numerical'!$A$3:$B$13,2,FALSE)</f>
        <v>0</v>
      </c>
      <c r="AY162" s="84">
        <f>VLOOKUP('Physical Effects - Rationale'!CU163,'Physical Effects - Numerical'!$A$3:$B$13,2,FALSE)</f>
        <v>0</v>
      </c>
    </row>
    <row r="163" spans="3:51">
      <c r="C163" s="83" t="s">
        <v>2574</v>
      </c>
      <c r="D163" s="75">
        <v>659</v>
      </c>
      <c r="E163" s="73">
        <f>VLOOKUP('Physical Effects - Rationale'!G164,'Physical Effects - Numerical'!$A$3:$B$13,2,FALSE)</f>
        <v>0</v>
      </c>
      <c r="F163" s="72">
        <f>VLOOKUP('Physical Effects - Rationale'!I164,'Physical Effects - Numerical'!$A$3:$B$13,2,FALSE)</f>
        <v>0</v>
      </c>
      <c r="G163" s="72">
        <f>VLOOKUP('Physical Effects - Rationale'!K164,'Physical Effects - Numerical'!$A$3:$B$13,2,FALSE)</f>
        <v>0</v>
      </c>
      <c r="H163" s="72">
        <f>VLOOKUP('Physical Effects - Rationale'!M164,'Physical Effects - Numerical'!$A$3:$B$13,2,FALSE)</f>
        <v>0</v>
      </c>
      <c r="I163" s="72">
        <f>VLOOKUP('Physical Effects - Rationale'!O164,'Physical Effects - Numerical'!$A$3:$B$13,2,FALSE)</f>
        <v>0</v>
      </c>
      <c r="J163" s="72">
        <f>VLOOKUP('Physical Effects - Rationale'!Q164,'Physical Effects - Numerical'!$A$3:$B$13,2,FALSE)</f>
        <v>0</v>
      </c>
      <c r="K163" s="72">
        <f>VLOOKUP('Physical Effects - Rationale'!S164,'Physical Effects - Numerical'!$A$3:$B$13,2,FALSE)</f>
        <v>0</v>
      </c>
      <c r="L163" s="72">
        <f>VLOOKUP('Physical Effects - Rationale'!U164,'Physical Effects - Numerical'!$A$3:$B$13,2,FALSE)</f>
        <v>1</v>
      </c>
      <c r="M163" s="72">
        <f>VLOOKUP('Physical Effects - Rationale'!W164,'Physical Effects - Numerical'!$A$3:$B$13,2,FALSE)</f>
        <v>0</v>
      </c>
      <c r="N163" s="72">
        <f>VLOOKUP('Physical Effects - Rationale'!Y164,'Physical Effects - Numerical'!$A$3:$B$13,2,FALSE)</f>
        <v>0</v>
      </c>
      <c r="O163" s="72">
        <f>VLOOKUP('Physical Effects - Rationale'!AA164,'Physical Effects - Numerical'!$A$3:$B$13,2,FALSE)</f>
        <v>0</v>
      </c>
      <c r="P163" s="72">
        <f>VLOOKUP('Physical Effects - Rationale'!AC164,'Physical Effects - Numerical'!$A$3:$B$13,2,FALSE)</f>
        <v>1</v>
      </c>
      <c r="Q163" s="72">
        <f>VLOOKUP('Physical Effects - Rationale'!AE164,'Physical Effects - Numerical'!$A$3:$B$13,2,FALSE)</f>
        <v>0</v>
      </c>
      <c r="R163" s="72">
        <f>VLOOKUP('Physical Effects - Rationale'!AG164,'Physical Effects - Numerical'!$A$3:$B$13,2,FALSE)</f>
        <v>0</v>
      </c>
      <c r="S163" s="72">
        <f>VLOOKUP('Physical Effects - Rationale'!AI164,'Physical Effects - Numerical'!$A$3:$B$13,2,FALSE)</f>
        <v>0</v>
      </c>
      <c r="T163" s="72">
        <f>VLOOKUP('Physical Effects - Rationale'!AK164,'Physical Effects - Numerical'!$A$3:$B$13,2,FALSE)</f>
        <v>0</v>
      </c>
      <c r="U163" s="72">
        <f>VLOOKUP('Physical Effects - Rationale'!AM164,'Physical Effects - Numerical'!$A$3:$B$13,2,FALSE)</f>
        <v>1</v>
      </c>
      <c r="V163" s="72">
        <f>VLOOKUP('Physical Effects - Rationale'!AO164,'Physical Effects - Numerical'!$A$3:$B$13,2,FALSE)</f>
        <v>0</v>
      </c>
      <c r="W163" s="72">
        <f>VLOOKUP('Physical Effects - Rationale'!AQ164,'Physical Effects - Numerical'!$A$3:$B$13,2,FALSE)</f>
        <v>0</v>
      </c>
      <c r="X163" s="72">
        <f>VLOOKUP('Physical Effects - Rationale'!AS164,'Physical Effects - Numerical'!$A$3:$B$13,2,FALSE)</f>
        <v>3</v>
      </c>
      <c r="Y163" s="72">
        <f>VLOOKUP('Physical Effects - Rationale'!AU164,'Physical Effects - Numerical'!$A$3:$B$13,2,FALSE)</f>
        <v>1</v>
      </c>
      <c r="Z163" s="72">
        <f>VLOOKUP('Physical Effects - Rationale'!AW164,'Physical Effects - Numerical'!$A$3:$B$13,2,FALSE)</f>
        <v>1</v>
      </c>
      <c r="AA163" s="72">
        <f>VLOOKUP('Physical Effects - Rationale'!AY164,'Physical Effects - Numerical'!$A$3:$B$13,2,FALSE)</f>
        <v>0</v>
      </c>
      <c r="AB163" s="72">
        <f>VLOOKUP('Physical Effects - Rationale'!BA164,'Physical Effects - Numerical'!$A$3:$B$13,2,FALSE)</f>
        <v>2</v>
      </c>
      <c r="AC163" s="72">
        <f>VLOOKUP('Physical Effects - Rationale'!BC164,'Physical Effects - Numerical'!$A$3:$B$13,2,FALSE)</f>
        <v>1</v>
      </c>
      <c r="AD163" s="72">
        <f>VLOOKUP('Physical Effects - Rationale'!BE164,'Physical Effects - Numerical'!$A$3:$B$13,2,FALSE)</f>
        <v>1</v>
      </c>
      <c r="AE163" s="72">
        <f>VLOOKUP('Physical Effects - Rationale'!BG164,'Physical Effects - Numerical'!$A$3:$B$13,2,FALSE)</f>
        <v>2</v>
      </c>
      <c r="AF163" s="72">
        <f>VLOOKUP('Physical Effects - Rationale'!BI164,'Physical Effects - Numerical'!$A$3:$B$13,2,FALSE)</f>
        <v>0</v>
      </c>
      <c r="AG163" s="72">
        <f>VLOOKUP('Physical Effects - Rationale'!BK164,'Physical Effects - Numerical'!$A$3:$B$13,2,FALSE)</f>
        <v>1</v>
      </c>
      <c r="AH163" s="72">
        <f>VLOOKUP('Physical Effects - Rationale'!BM164,'Physical Effects - Numerical'!$A$3:$B$13,2,FALSE)</f>
        <v>0</v>
      </c>
      <c r="AI163" s="72">
        <f>VLOOKUP('Physical Effects - Rationale'!BO164,'Physical Effects - Numerical'!$A$3:$B$13,2,FALSE)</f>
        <v>0</v>
      </c>
      <c r="AJ163" s="72">
        <f>VLOOKUP('Physical Effects - Rationale'!BQ164,'Physical Effects - Numerical'!$A$3:$B$13,2,FALSE)</f>
        <v>0</v>
      </c>
      <c r="AK163" s="72">
        <f>VLOOKUP('Physical Effects - Rationale'!BS164,'Physical Effects - Numerical'!$A$3:$B$13,2,FALSE)</f>
        <v>1</v>
      </c>
      <c r="AL163" s="72">
        <f>VLOOKUP('Physical Effects - Rationale'!BU164,'Physical Effects - Numerical'!$A$3:$B$13,2,FALSE)</f>
        <v>0</v>
      </c>
      <c r="AM163" s="72">
        <f>VLOOKUP('Physical Effects - Rationale'!BW164,'Physical Effects - Numerical'!$A$3:$B$13,2,FALSE)</f>
        <v>-1</v>
      </c>
      <c r="AN163" s="72">
        <f>VLOOKUP('Physical Effects - Rationale'!BY164,'Physical Effects - Numerical'!$A$3:$B$13,2,FALSE)</f>
        <v>0</v>
      </c>
      <c r="AO163" s="72">
        <f>VLOOKUP('Physical Effects - Rationale'!CA164,'Physical Effects - Numerical'!$A$3:$B$13,2,FALSE)</f>
        <v>4</v>
      </c>
      <c r="AP163" s="72">
        <f>VLOOKUP('Physical Effects - Rationale'!CC164,'Physical Effects - Numerical'!$A$3:$B$13,2,FALSE)</f>
        <v>4</v>
      </c>
      <c r="AQ163" s="72">
        <f>VLOOKUP('Physical Effects - Rationale'!CE164,'Physical Effects - Numerical'!$A$3:$B$13,2,FALSE)</f>
        <v>4</v>
      </c>
      <c r="AR163" s="72">
        <f>VLOOKUP('Physical Effects - Rationale'!CG164,'Physical Effects - Numerical'!$A$3:$B$13,2,FALSE)</f>
        <v>0</v>
      </c>
      <c r="AS163" s="72">
        <f>VLOOKUP('Physical Effects - Rationale'!CI164,'Physical Effects - Numerical'!$A$3:$B$13,2,FALSE)</f>
        <v>2</v>
      </c>
      <c r="AT163" s="72">
        <f>VLOOKUP('Physical Effects - Rationale'!CK164,'Physical Effects - Numerical'!$A$3:$B$13,2,FALSE)</f>
        <v>0</v>
      </c>
      <c r="AU163" s="72">
        <f>VLOOKUP('Physical Effects - Rationale'!CM164,'Physical Effects - Numerical'!$A$3:$B$13,2,FALSE)</f>
        <v>0</v>
      </c>
      <c r="AV163" s="72">
        <f>VLOOKUP('Physical Effects - Rationale'!CO164,'Physical Effects - Numerical'!$A$3:$B$13,2,FALSE)</f>
        <v>2</v>
      </c>
      <c r="AW163" s="72">
        <f>VLOOKUP('Physical Effects - Rationale'!CQ164,'Physical Effects - Numerical'!$A$3:$B$13,2,FALSE)</f>
        <v>1</v>
      </c>
      <c r="AX163" s="72">
        <f>VLOOKUP('Physical Effects - Rationale'!CS164,'Physical Effects - Numerical'!$A$3:$B$13,2,FALSE)</f>
        <v>0</v>
      </c>
      <c r="AY163" s="84">
        <f>VLOOKUP('Physical Effects - Rationale'!CU164,'Physical Effects - Numerical'!$A$3:$B$13,2,FALSE)</f>
        <v>0</v>
      </c>
    </row>
    <row r="164" spans="3:51">
      <c r="C164" s="83" t="s">
        <v>2576</v>
      </c>
      <c r="D164" s="75">
        <v>657</v>
      </c>
      <c r="E164" s="73">
        <f>VLOOKUP('Physical Effects - Rationale'!G165,'Physical Effects - Numerical'!$A$3:$B$13,2,FALSE)</f>
        <v>0</v>
      </c>
      <c r="F164" s="72">
        <f>VLOOKUP('Physical Effects - Rationale'!I165,'Physical Effects - Numerical'!$A$3:$B$13,2,FALSE)</f>
        <v>0</v>
      </c>
      <c r="G164" s="72">
        <f>VLOOKUP('Physical Effects - Rationale'!K165,'Physical Effects - Numerical'!$A$3:$B$13,2,FALSE)</f>
        <v>0</v>
      </c>
      <c r="H164" s="72">
        <f>VLOOKUP('Physical Effects - Rationale'!M165,'Physical Effects - Numerical'!$A$3:$B$13,2,FALSE)</f>
        <v>0</v>
      </c>
      <c r="I164" s="72">
        <f>VLOOKUP('Physical Effects - Rationale'!O165,'Physical Effects - Numerical'!$A$3:$B$13,2,FALSE)</f>
        <v>0</v>
      </c>
      <c r="J164" s="72">
        <f>VLOOKUP('Physical Effects - Rationale'!Q165,'Physical Effects - Numerical'!$A$3:$B$13,2,FALSE)</f>
        <v>0</v>
      </c>
      <c r="K164" s="72">
        <f>VLOOKUP('Physical Effects - Rationale'!S165,'Physical Effects - Numerical'!$A$3:$B$13,2,FALSE)</f>
        <v>0</v>
      </c>
      <c r="L164" s="72">
        <f>VLOOKUP('Physical Effects - Rationale'!U165,'Physical Effects - Numerical'!$A$3:$B$13,2,FALSE)</f>
        <v>1</v>
      </c>
      <c r="M164" s="72">
        <f>VLOOKUP('Physical Effects - Rationale'!W165,'Physical Effects - Numerical'!$A$3:$B$13,2,FALSE)</f>
        <v>0</v>
      </c>
      <c r="N164" s="72">
        <f>VLOOKUP('Physical Effects - Rationale'!Y165,'Physical Effects - Numerical'!$A$3:$B$13,2,FALSE)</f>
        <v>0</v>
      </c>
      <c r="O164" s="72">
        <f>VLOOKUP('Physical Effects - Rationale'!AA165,'Physical Effects - Numerical'!$A$3:$B$13,2,FALSE)</f>
        <v>0</v>
      </c>
      <c r="P164" s="72">
        <f>VLOOKUP('Physical Effects - Rationale'!AC165,'Physical Effects - Numerical'!$A$3:$B$13,2,FALSE)</f>
        <v>1</v>
      </c>
      <c r="Q164" s="72">
        <f>VLOOKUP('Physical Effects - Rationale'!AE165,'Physical Effects - Numerical'!$A$3:$B$13,2,FALSE)</f>
        <v>0</v>
      </c>
      <c r="R164" s="72">
        <f>VLOOKUP('Physical Effects - Rationale'!AG165,'Physical Effects - Numerical'!$A$3:$B$13,2,FALSE)</f>
        <v>0</v>
      </c>
      <c r="S164" s="72">
        <f>VLOOKUP('Physical Effects - Rationale'!AI165,'Physical Effects - Numerical'!$A$3:$B$13,2,FALSE)</f>
        <v>0</v>
      </c>
      <c r="T164" s="72">
        <f>VLOOKUP('Physical Effects - Rationale'!AK165,'Physical Effects - Numerical'!$A$3:$B$13,2,FALSE)</f>
        <v>0</v>
      </c>
      <c r="U164" s="72">
        <f>VLOOKUP('Physical Effects - Rationale'!AM165,'Physical Effects - Numerical'!$A$3:$B$13,2,FALSE)</f>
        <v>1</v>
      </c>
      <c r="V164" s="72">
        <f>VLOOKUP('Physical Effects - Rationale'!AO165,'Physical Effects - Numerical'!$A$3:$B$13,2,FALSE)</f>
        <v>0</v>
      </c>
      <c r="W164" s="72">
        <f>VLOOKUP('Physical Effects - Rationale'!AQ165,'Physical Effects - Numerical'!$A$3:$B$13,2,FALSE)</f>
        <v>0</v>
      </c>
      <c r="X164" s="72">
        <f>VLOOKUP('Physical Effects - Rationale'!AS165,'Physical Effects - Numerical'!$A$3:$B$13,2,FALSE)</f>
        <v>3</v>
      </c>
      <c r="Y164" s="72">
        <f>VLOOKUP('Physical Effects - Rationale'!AU165,'Physical Effects - Numerical'!$A$3:$B$13,2,FALSE)</f>
        <v>1</v>
      </c>
      <c r="Z164" s="72">
        <f>VLOOKUP('Physical Effects - Rationale'!AW165,'Physical Effects - Numerical'!$A$3:$B$13,2,FALSE)</f>
        <v>1</v>
      </c>
      <c r="AA164" s="72">
        <f>VLOOKUP('Physical Effects - Rationale'!AY165,'Physical Effects - Numerical'!$A$3:$B$13,2,FALSE)</f>
        <v>0</v>
      </c>
      <c r="AB164" s="72">
        <f>VLOOKUP('Physical Effects - Rationale'!BA165,'Physical Effects - Numerical'!$A$3:$B$13,2,FALSE)</f>
        <v>2</v>
      </c>
      <c r="AC164" s="72">
        <f>VLOOKUP('Physical Effects - Rationale'!BC165,'Physical Effects - Numerical'!$A$3:$B$13,2,FALSE)</f>
        <v>1</v>
      </c>
      <c r="AD164" s="72">
        <f>VLOOKUP('Physical Effects - Rationale'!BE165,'Physical Effects - Numerical'!$A$3:$B$13,2,FALSE)</f>
        <v>1</v>
      </c>
      <c r="AE164" s="72">
        <f>VLOOKUP('Physical Effects - Rationale'!BG165,'Physical Effects - Numerical'!$A$3:$B$13,2,FALSE)</f>
        <v>2</v>
      </c>
      <c r="AF164" s="72">
        <f>VLOOKUP('Physical Effects - Rationale'!BI165,'Physical Effects - Numerical'!$A$3:$B$13,2,FALSE)</f>
        <v>0</v>
      </c>
      <c r="AG164" s="72">
        <f>VLOOKUP('Physical Effects - Rationale'!BK165,'Physical Effects - Numerical'!$A$3:$B$13,2,FALSE)</f>
        <v>1</v>
      </c>
      <c r="AH164" s="72">
        <f>VLOOKUP('Physical Effects - Rationale'!BM165,'Physical Effects - Numerical'!$A$3:$B$13,2,FALSE)</f>
        <v>0</v>
      </c>
      <c r="AI164" s="72">
        <f>VLOOKUP('Physical Effects - Rationale'!BO165,'Physical Effects - Numerical'!$A$3:$B$13,2,FALSE)</f>
        <v>0</v>
      </c>
      <c r="AJ164" s="72">
        <f>VLOOKUP('Physical Effects - Rationale'!BQ165,'Physical Effects - Numerical'!$A$3:$B$13,2,FALSE)</f>
        <v>0</v>
      </c>
      <c r="AK164" s="72">
        <f>VLOOKUP('Physical Effects - Rationale'!BS165,'Physical Effects - Numerical'!$A$3:$B$13,2,FALSE)</f>
        <v>3</v>
      </c>
      <c r="AL164" s="72">
        <f>VLOOKUP('Physical Effects - Rationale'!BU165,'Physical Effects - Numerical'!$A$3:$B$13,2,FALSE)</f>
        <v>0</v>
      </c>
      <c r="AM164" s="72">
        <f>VLOOKUP('Physical Effects - Rationale'!BW165,'Physical Effects - Numerical'!$A$3:$B$13,2,FALSE)</f>
        <v>-1</v>
      </c>
      <c r="AN164" s="72">
        <f>VLOOKUP('Physical Effects - Rationale'!BY165,'Physical Effects - Numerical'!$A$3:$B$13,2,FALSE)</f>
        <v>0</v>
      </c>
      <c r="AO164" s="72">
        <f>VLOOKUP('Physical Effects - Rationale'!CA165,'Physical Effects - Numerical'!$A$3:$B$13,2,FALSE)</f>
        <v>4</v>
      </c>
      <c r="AP164" s="72">
        <f>VLOOKUP('Physical Effects - Rationale'!CC165,'Physical Effects - Numerical'!$A$3:$B$13,2,FALSE)</f>
        <v>4</v>
      </c>
      <c r="AQ164" s="72">
        <f>VLOOKUP('Physical Effects - Rationale'!CE165,'Physical Effects - Numerical'!$A$3:$B$13,2,FALSE)</f>
        <v>4</v>
      </c>
      <c r="AR164" s="72">
        <f>VLOOKUP('Physical Effects - Rationale'!CG165,'Physical Effects - Numerical'!$A$3:$B$13,2,FALSE)</f>
        <v>0</v>
      </c>
      <c r="AS164" s="72">
        <f>VLOOKUP('Physical Effects - Rationale'!CI165,'Physical Effects - Numerical'!$A$3:$B$13,2,FALSE)</f>
        <v>2</v>
      </c>
      <c r="AT164" s="72">
        <f>VLOOKUP('Physical Effects - Rationale'!CK165,'Physical Effects - Numerical'!$A$3:$B$13,2,FALSE)</f>
        <v>0</v>
      </c>
      <c r="AU164" s="72">
        <f>VLOOKUP('Physical Effects - Rationale'!CM165,'Physical Effects - Numerical'!$A$3:$B$13,2,FALSE)</f>
        <v>0</v>
      </c>
      <c r="AV164" s="72">
        <f>VLOOKUP('Physical Effects - Rationale'!CO165,'Physical Effects - Numerical'!$A$3:$B$13,2,FALSE)</f>
        <v>2</v>
      </c>
      <c r="AW164" s="72">
        <f>VLOOKUP('Physical Effects - Rationale'!CQ165,'Physical Effects - Numerical'!$A$3:$B$13,2,FALSE)</f>
        <v>1</v>
      </c>
      <c r="AX164" s="72">
        <f>VLOOKUP('Physical Effects - Rationale'!CS165,'Physical Effects - Numerical'!$A$3:$B$13,2,FALSE)</f>
        <v>0</v>
      </c>
      <c r="AY164" s="84">
        <f>VLOOKUP('Physical Effects - Rationale'!CU165,'Physical Effects - Numerical'!$A$3:$B$13,2,FALSE)</f>
        <v>0</v>
      </c>
    </row>
    <row r="165" spans="3:51">
      <c r="C165" s="83" t="s">
        <v>2578</v>
      </c>
      <c r="D165" s="75">
        <v>644</v>
      </c>
      <c r="E165" s="73">
        <f>VLOOKUP('Physical Effects - Rationale'!G166,'Physical Effects - Numerical'!$A$3:$B$13,2,FALSE)</f>
        <v>0</v>
      </c>
      <c r="F165" s="72">
        <f>VLOOKUP('Physical Effects - Rationale'!I166,'Physical Effects - Numerical'!$A$3:$B$13,2,FALSE)</f>
        <v>0</v>
      </c>
      <c r="G165" s="72">
        <f>VLOOKUP('Physical Effects - Rationale'!K166,'Physical Effects - Numerical'!$A$3:$B$13,2,FALSE)</f>
        <v>0</v>
      </c>
      <c r="H165" s="72">
        <f>VLOOKUP('Physical Effects - Rationale'!M166,'Physical Effects - Numerical'!$A$3:$B$13,2,FALSE)</f>
        <v>0</v>
      </c>
      <c r="I165" s="72">
        <f>VLOOKUP('Physical Effects - Rationale'!O166,'Physical Effects - Numerical'!$A$3:$B$13,2,FALSE)</f>
        <v>0</v>
      </c>
      <c r="J165" s="72">
        <f>VLOOKUP('Physical Effects - Rationale'!Q166,'Physical Effects - Numerical'!$A$3:$B$13,2,FALSE)</f>
        <v>0</v>
      </c>
      <c r="K165" s="72">
        <f>VLOOKUP('Physical Effects - Rationale'!S166,'Physical Effects - Numerical'!$A$3:$B$13,2,FALSE)</f>
        <v>0</v>
      </c>
      <c r="L165" s="72">
        <f>VLOOKUP('Physical Effects - Rationale'!U166,'Physical Effects - Numerical'!$A$3:$B$13,2,FALSE)</f>
        <v>0</v>
      </c>
      <c r="M165" s="72">
        <f>VLOOKUP('Physical Effects - Rationale'!W166,'Physical Effects - Numerical'!$A$3:$B$13,2,FALSE)</f>
        <v>0</v>
      </c>
      <c r="N165" s="72">
        <f>VLOOKUP('Physical Effects - Rationale'!Y166,'Physical Effects - Numerical'!$A$3:$B$13,2,FALSE)</f>
        <v>0</v>
      </c>
      <c r="O165" s="72">
        <f>VLOOKUP('Physical Effects - Rationale'!AA166,'Physical Effects - Numerical'!$A$3:$B$13,2,FALSE)</f>
        <v>0</v>
      </c>
      <c r="P165" s="72">
        <f>VLOOKUP('Physical Effects - Rationale'!AC166,'Physical Effects - Numerical'!$A$3:$B$13,2,FALSE)</f>
        <v>2</v>
      </c>
      <c r="Q165" s="72">
        <f>VLOOKUP('Physical Effects - Rationale'!AE166,'Physical Effects - Numerical'!$A$3:$B$13,2,FALSE)</f>
        <v>0</v>
      </c>
      <c r="R165" s="72">
        <f>VLOOKUP('Physical Effects - Rationale'!AG166,'Physical Effects - Numerical'!$A$3:$B$13,2,FALSE)</f>
        <v>0</v>
      </c>
      <c r="S165" s="72">
        <f>VLOOKUP('Physical Effects - Rationale'!AI166,'Physical Effects - Numerical'!$A$3:$B$13,2,FALSE)</f>
        <v>0</v>
      </c>
      <c r="T165" s="72">
        <f>VLOOKUP('Physical Effects - Rationale'!AK166,'Physical Effects - Numerical'!$A$3:$B$13,2,FALSE)</f>
        <v>0</v>
      </c>
      <c r="U165" s="72">
        <f>VLOOKUP('Physical Effects - Rationale'!AM166,'Physical Effects - Numerical'!$A$3:$B$13,2,FALSE)</f>
        <v>0</v>
      </c>
      <c r="V165" s="72">
        <f>VLOOKUP('Physical Effects - Rationale'!AO166,'Physical Effects - Numerical'!$A$3:$B$13,2,FALSE)</f>
        <v>0</v>
      </c>
      <c r="W165" s="72">
        <f>VLOOKUP('Physical Effects - Rationale'!AQ166,'Physical Effects - Numerical'!$A$3:$B$13,2,FALSE)</f>
        <v>0</v>
      </c>
      <c r="X165" s="72">
        <f>VLOOKUP('Physical Effects - Rationale'!AS166,'Physical Effects - Numerical'!$A$3:$B$13,2,FALSE)</f>
        <v>0</v>
      </c>
      <c r="Y165" s="72">
        <f>VLOOKUP('Physical Effects - Rationale'!AU166,'Physical Effects - Numerical'!$A$3:$B$13,2,FALSE)</f>
        <v>0</v>
      </c>
      <c r="Z165" s="72">
        <f>VLOOKUP('Physical Effects - Rationale'!AW166,'Physical Effects - Numerical'!$A$3:$B$13,2,FALSE)</f>
        <v>1</v>
      </c>
      <c r="AA165" s="72">
        <f>VLOOKUP('Physical Effects - Rationale'!AY166,'Physical Effects - Numerical'!$A$3:$B$13,2,FALSE)</f>
        <v>0</v>
      </c>
      <c r="AB165" s="72">
        <f>VLOOKUP('Physical Effects - Rationale'!BA166,'Physical Effects - Numerical'!$A$3:$B$13,2,FALSE)</f>
        <v>3</v>
      </c>
      <c r="AC165" s="72">
        <f>VLOOKUP('Physical Effects - Rationale'!BC166,'Physical Effects - Numerical'!$A$3:$B$13,2,FALSE)</f>
        <v>0</v>
      </c>
      <c r="AD165" s="72">
        <f>VLOOKUP('Physical Effects - Rationale'!BE166,'Physical Effects - Numerical'!$A$3:$B$13,2,FALSE)</f>
        <v>0</v>
      </c>
      <c r="AE165" s="72">
        <f>VLOOKUP('Physical Effects - Rationale'!BG166,'Physical Effects - Numerical'!$A$3:$B$13,2,FALSE)</f>
        <v>0</v>
      </c>
      <c r="AF165" s="72">
        <f>VLOOKUP('Physical Effects - Rationale'!BI166,'Physical Effects - Numerical'!$A$3:$B$13,2,FALSE)</f>
        <v>0</v>
      </c>
      <c r="AG165" s="72">
        <f>VLOOKUP('Physical Effects - Rationale'!BK166,'Physical Effects - Numerical'!$A$3:$B$13,2,FALSE)</f>
        <v>0</v>
      </c>
      <c r="AH165" s="72">
        <f>VLOOKUP('Physical Effects - Rationale'!BM166,'Physical Effects - Numerical'!$A$3:$B$13,2,FALSE)</f>
        <v>0</v>
      </c>
      <c r="AI165" s="72">
        <f>VLOOKUP('Physical Effects - Rationale'!BO166,'Physical Effects - Numerical'!$A$3:$B$13,2,FALSE)</f>
        <v>0</v>
      </c>
      <c r="AJ165" s="72">
        <f>VLOOKUP('Physical Effects - Rationale'!BQ166,'Physical Effects - Numerical'!$A$3:$B$13,2,FALSE)</f>
        <v>0</v>
      </c>
      <c r="AK165" s="72">
        <f>VLOOKUP('Physical Effects - Rationale'!BS166,'Physical Effects - Numerical'!$A$3:$B$13,2,FALSE)</f>
        <v>0</v>
      </c>
      <c r="AL165" s="72">
        <f>VLOOKUP('Physical Effects - Rationale'!BU166,'Physical Effects - Numerical'!$A$3:$B$13,2,FALSE)</f>
        <v>0</v>
      </c>
      <c r="AM165" s="72">
        <f>VLOOKUP('Physical Effects - Rationale'!BW166,'Physical Effects - Numerical'!$A$3:$B$13,2,FALSE)</f>
        <v>-1</v>
      </c>
      <c r="AN165" s="72">
        <f>VLOOKUP('Physical Effects - Rationale'!BY166,'Physical Effects - Numerical'!$A$3:$B$13,2,FALSE)</f>
        <v>0</v>
      </c>
      <c r="AO165" s="72">
        <f>VLOOKUP('Physical Effects - Rationale'!CA166,'Physical Effects - Numerical'!$A$3:$B$13,2,FALSE)</f>
        <v>4</v>
      </c>
      <c r="AP165" s="72">
        <f>VLOOKUP('Physical Effects - Rationale'!CC166,'Physical Effects - Numerical'!$A$3:$B$13,2,FALSE)</f>
        <v>4</v>
      </c>
      <c r="AQ165" s="72">
        <f>VLOOKUP('Physical Effects - Rationale'!CE166,'Physical Effects - Numerical'!$A$3:$B$13,2,FALSE)</f>
        <v>4</v>
      </c>
      <c r="AR165" s="72">
        <f>VLOOKUP('Physical Effects - Rationale'!CG166,'Physical Effects - Numerical'!$A$3:$B$13,2,FALSE)</f>
        <v>0</v>
      </c>
      <c r="AS165" s="72">
        <f>VLOOKUP('Physical Effects - Rationale'!CI166,'Physical Effects - Numerical'!$A$3:$B$13,2,FALSE)</f>
        <v>2</v>
      </c>
      <c r="AT165" s="72">
        <f>VLOOKUP('Physical Effects - Rationale'!CK166,'Physical Effects - Numerical'!$A$3:$B$13,2,FALSE)</f>
        <v>0</v>
      </c>
      <c r="AU165" s="72">
        <f>VLOOKUP('Physical Effects - Rationale'!CM166,'Physical Effects - Numerical'!$A$3:$B$13,2,FALSE)</f>
        <v>0</v>
      </c>
      <c r="AV165" s="72">
        <f>VLOOKUP('Physical Effects - Rationale'!CO166,'Physical Effects - Numerical'!$A$3:$B$13,2,FALSE)</f>
        <v>5</v>
      </c>
      <c r="AW165" s="72">
        <f>VLOOKUP('Physical Effects - Rationale'!CQ166,'Physical Effects - Numerical'!$A$3:$B$13,2,FALSE)</f>
        <v>0</v>
      </c>
      <c r="AX165" s="72">
        <f>VLOOKUP('Physical Effects - Rationale'!CS166,'Physical Effects - Numerical'!$A$3:$B$13,2,FALSE)</f>
        <v>0</v>
      </c>
      <c r="AY165" s="84">
        <f>VLOOKUP('Physical Effects - Rationale'!CU166,'Physical Effects - Numerical'!$A$3:$B$13,2,FALSE)</f>
        <v>0</v>
      </c>
    </row>
    <row r="166" spans="3:51">
      <c r="C166" s="83" t="s">
        <v>2580</v>
      </c>
      <c r="D166" s="75">
        <v>420</v>
      </c>
      <c r="E166" s="73">
        <f>VLOOKUP('Physical Effects - Rationale'!G167,'Physical Effects - Numerical'!$A$3:$B$13,2,FALSE)</f>
        <v>2</v>
      </c>
      <c r="F166" s="72">
        <f>VLOOKUP('Physical Effects - Rationale'!I167,'Physical Effects - Numerical'!$A$3:$B$13,2,FALSE)</f>
        <v>0</v>
      </c>
      <c r="G166" s="72">
        <f>VLOOKUP('Physical Effects - Rationale'!K167,'Physical Effects - Numerical'!$A$3:$B$13,2,FALSE)</f>
        <v>0</v>
      </c>
      <c r="H166" s="72">
        <f>VLOOKUP('Physical Effects - Rationale'!M167,'Physical Effects - Numerical'!$A$3:$B$13,2,FALSE)</f>
        <v>0</v>
      </c>
      <c r="I166" s="72">
        <f>VLOOKUP('Physical Effects - Rationale'!O167,'Physical Effects - Numerical'!$A$3:$B$13,2,FALSE)</f>
        <v>0</v>
      </c>
      <c r="J166" s="72">
        <f>VLOOKUP('Physical Effects - Rationale'!Q167,'Physical Effects - Numerical'!$A$3:$B$13,2,FALSE)</f>
        <v>0</v>
      </c>
      <c r="K166" s="72">
        <f>VLOOKUP('Physical Effects - Rationale'!S167,'Physical Effects - Numerical'!$A$3:$B$13,2,FALSE)</f>
        <v>0</v>
      </c>
      <c r="L166" s="72">
        <f>VLOOKUP('Physical Effects - Rationale'!U167,'Physical Effects - Numerical'!$A$3:$B$13,2,FALSE)</f>
        <v>0</v>
      </c>
      <c r="M166" s="72">
        <f>VLOOKUP('Physical Effects - Rationale'!W167,'Physical Effects - Numerical'!$A$3:$B$13,2,FALSE)</f>
        <v>0</v>
      </c>
      <c r="N166" s="72">
        <f>VLOOKUP('Physical Effects - Rationale'!Y167,'Physical Effects - Numerical'!$A$3:$B$13,2,FALSE)</f>
        <v>0</v>
      </c>
      <c r="O166" s="72">
        <f>VLOOKUP('Physical Effects - Rationale'!AA167,'Physical Effects - Numerical'!$A$3:$B$13,2,FALSE)</f>
        <v>0</v>
      </c>
      <c r="P166" s="72">
        <f>VLOOKUP('Physical Effects - Rationale'!AC167,'Physical Effects - Numerical'!$A$3:$B$13,2,FALSE)</f>
        <v>0</v>
      </c>
      <c r="Q166" s="72">
        <f>VLOOKUP('Physical Effects - Rationale'!AE167,'Physical Effects - Numerical'!$A$3:$B$13,2,FALSE)</f>
        <v>0</v>
      </c>
      <c r="R166" s="72">
        <f>VLOOKUP('Physical Effects - Rationale'!AG167,'Physical Effects - Numerical'!$A$3:$B$13,2,FALSE)</f>
        <v>0</v>
      </c>
      <c r="S166" s="72">
        <f>VLOOKUP('Physical Effects - Rationale'!AI167,'Physical Effects - Numerical'!$A$3:$B$13,2,FALSE)</f>
        <v>0</v>
      </c>
      <c r="T166" s="72">
        <f>VLOOKUP('Physical Effects - Rationale'!AK167,'Physical Effects - Numerical'!$A$3:$B$13,2,FALSE)</f>
        <v>0</v>
      </c>
      <c r="U166" s="72">
        <f>VLOOKUP('Physical Effects - Rationale'!AM167,'Physical Effects - Numerical'!$A$3:$B$13,2,FALSE)</f>
        <v>0</v>
      </c>
      <c r="V166" s="72">
        <f>VLOOKUP('Physical Effects - Rationale'!AO167,'Physical Effects - Numerical'!$A$3:$B$13,2,FALSE)</f>
        <v>0</v>
      </c>
      <c r="W166" s="72">
        <f>VLOOKUP('Physical Effects - Rationale'!AQ167,'Physical Effects - Numerical'!$A$3:$B$13,2,FALSE)</f>
        <v>0</v>
      </c>
      <c r="X166" s="72">
        <f>VLOOKUP('Physical Effects - Rationale'!AS167,'Physical Effects - Numerical'!$A$3:$B$13,2,FALSE)</f>
        <v>1</v>
      </c>
      <c r="Y166" s="72">
        <f>VLOOKUP('Physical Effects - Rationale'!AU167,'Physical Effects - Numerical'!$A$3:$B$13,2,FALSE)</f>
        <v>0</v>
      </c>
      <c r="Z166" s="72">
        <f>VLOOKUP('Physical Effects - Rationale'!AW167,'Physical Effects - Numerical'!$A$3:$B$13,2,FALSE)</f>
        <v>0</v>
      </c>
      <c r="AA166" s="72">
        <f>VLOOKUP('Physical Effects - Rationale'!AY167,'Physical Effects - Numerical'!$A$3:$B$13,2,FALSE)</f>
        <v>0</v>
      </c>
      <c r="AB166" s="72">
        <f>VLOOKUP('Physical Effects - Rationale'!BA167,'Physical Effects - Numerical'!$A$3:$B$13,2,FALSE)</f>
        <v>1</v>
      </c>
      <c r="AC166" s="72">
        <f>VLOOKUP('Physical Effects - Rationale'!BC167,'Physical Effects - Numerical'!$A$3:$B$13,2,FALSE)</f>
        <v>1</v>
      </c>
      <c r="AD166" s="72">
        <f>VLOOKUP('Physical Effects - Rationale'!BE167,'Physical Effects - Numerical'!$A$3:$B$13,2,FALSE)</f>
        <v>1</v>
      </c>
      <c r="AE166" s="72">
        <f>VLOOKUP('Physical Effects - Rationale'!BG167,'Physical Effects - Numerical'!$A$3:$B$13,2,FALSE)</f>
        <v>0</v>
      </c>
      <c r="AF166" s="72">
        <f>VLOOKUP('Physical Effects - Rationale'!BI167,'Physical Effects - Numerical'!$A$3:$B$13,2,FALSE)</f>
        <v>0</v>
      </c>
      <c r="AG166" s="72">
        <f>VLOOKUP('Physical Effects - Rationale'!BK167,'Physical Effects - Numerical'!$A$3:$B$13,2,FALSE)</f>
        <v>1</v>
      </c>
      <c r="AH166" s="72">
        <f>VLOOKUP('Physical Effects - Rationale'!BM167,'Physical Effects - Numerical'!$A$3:$B$13,2,FALSE)</f>
        <v>0</v>
      </c>
      <c r="AI166" s="72">
        <f>VLOOKUP('Physical Effects - Rationale'!BO167,'Physical Effects - Numerical'!$A$3:$B$13,2,FALSE)</f>
        <v>4</v>
      </c>
      <c r="AJ166" s="72">
        <f>VLOOKUP('Physical Effects - Rationale'!BQ167,'Physical Effects - Numerical'!$A$3:$B$13,2,FALSE)</f>
        <v>0</v>
      </c>
      <c r="AK166" s="72">
        <f>VLOOKUP('Physical Effects - Rationale'!BS167,'Physical Effects - Numerical'!$A$3:$B$13,2,FALSE)</f>
        <v>3</v>
      </c>
      <c r="AL166" s="72">
        <f>VLOOKUP('Physical Effects - Rationale'!BU167,'Physical Effects - Numerical'!$A$3:$B$13,2,FALSE)</f>
        <v>0</v>
      </c>
      <c r="AM166" s="72">
        <f>VLOOKUP('Physical Effects - Rationale'!BW167,'Physical Effects - Numerical'!$A$3:$B$13,2,FALSE)</f>
        <v>0</v>
      </c>
      <c r="AN166" s="72">
        <f>VLOOKUP('Physical Effects - Rationale'!BY167,'Physical Effects - Numerical'!$A$3:$B$13,2,FALSE)</f>
        <v>0</v>
      </c>
      <c r="AO166" s="72">
        <f>VLOOKUP('Physical Effects - Rationale'!CA167,'Physical Effects - Numerical'!$A$3:$B$13,2,FALSE)</f>
        <v>0</v>
      </c>
      <c r="AP166" s="72">
        <f>VLOOKUP('Physical Effects - Rationale'!CC167,'Physical Effects - Numerical'!$A$3:$B$13,2,FALSE)</f>
        <v>1</v>
      </c>
      <c r="AQ166" s="72">
        <f>VLOOKUP('Physical Effects - Rationale'!CE167,'Physical Effects - Numerical'!$A$3:$B$13,2,FALSE)</f>
        <v>2</v>
      </c>
      <c r="AR166" s="72">
        <f>VLOOKUP('Physical Effects - Rationale'!CG167,'Physical Effects - Numerical'!$A$3:$B$13,2,FALSE)</f>
        <v>0</v>
      </c>
      <c r="AS166" s="72">
        <f>VLOOKUP('Physical Effects - Rationale'!CI167,'Physical Effects - Numerical'!$A$3:$B$13,2,FALSE)</f>
        <v>0</v>
      </c>
      <c r="AT166" s="72">
        <f>VLOOKUP('Physical Effects - Rationale'!CK167,'Physical Effects - Numerical'!$A$3:$B$13,2,FALSE)</f>
        <v>0</v>
      </c>
      <c r="AU166" s="72">
        <f>VLOOKUP('Physical Effects - Rationale'!CM167,'Physical Effects - Numerical'!$A$3:$B$13,2,FALSE)</f>
        <v>0</v>
      </c>
      <c r="AV166" s="72">
        <f>VLOOKUP('Physical Effects - Rationale'!CO167,'Physical Effects - Numerical'!$A$3:$B$13,2,FALSE)</f>
        <v>5</v>
      </c>
      <c r="AW166" s="72">
        <f>VLOOKUP('Physical Effects - Rationale'!CQ167,'Physical Effects - Numerical'!$A$3:$B$13,2,FALSE)</f>
        <v>2</v>
      </c>
      <c r="AX166" s="72">
        <f>VLOOKUP('Physical Effects - Rationale'!CS167,'Physical Effects - Numerical'!$A$3:$B$13,2,FALSE)</f>
        <v>0</v>
      </c>
      <c r="AY166" s="84">
        <f>VLOOKUP('Physical Effects - Rationale'!CU167,'Physical Effects - Numerical'!$A$3:$B$13,2,FALSE)</f>
        <v>0</v>
      </c>
    </row>
    <row r="167" spans="3:51" ht="26">
      <c r="C167" s="83" t="s">
        <v>2583</v>
      </c>
      <c r="D167" s="75">
        <v>380</v>
      </c>
      <c r="E167" s="73">
        <f>VLOOKUP('Physical Effects - Rationale'!G168,'Physical Effects - Numerical'!$A$3:$B$13,2,FALSE)</f>
        <v>1</v>
      </c>
      <c r="F167" s="72">
        <f>VLOOKUP('Physical Effects - Rationale'!I168,'Physical Effects - Numerical'!$A$3:$B$13,2,FALSE)</f>
        <v>5</v>
      </c>
      <c r="G167" s="72">
        <f>VLOOKUP('Physical Effects - Rationale'!K168,'Physical Effects - Numerical'!$A$3:$B$13,2,FALSE)</f>
        <v>2</v>
      </c>
      <c r="H167" s="72">
        <f>VLOOKUP('Physical Effects - Rationale'!M168,'Physical Effects - Numerical'!$A$3:$B$13,2,FALSE)</f>
        <v>0</v>
      </c>
      <c r="I167" s="72">
        <f>VLOOKUP('Physical Effects - Rationale'!O168,'Physical Effects - Numerical'!$A$3:$B$13,2,FALSE)</f>
        <v>0</v>
      </c>
      <c r="J167" s="72">
        <f>VLOOKUP('Physical Effects - Rationale'!Q168,'Physical Effects - Numerical'!$A$3:$B$13,2,FALSE)</f>
        <v>0</v>
      </c>
      <c r="K167" s="72">
        <f>VLOOKUP('Physical Effects - Rationale'!S168,'Physical Effects - Numerical'!$A$3:$B$13,2,FALSE)</f>
        <v>2</v>
      </c>
      <c r="L167" s="72">
        <f>VLOOKUP('Physical Effects - Rationale'!U168,'Physical Effects - Numerical'!$A$3:$B$13,2,FALSE)</f>
        <v>4</v>
      </c>
      <c r="M167" s="72">
        <f>VLOOKUP('Physical Effects - Rationale'!W168,'Physical Effects - Numerical'!$A$3:$B$13,2,FALSE)</f>
        <v>1</v>
      </c>
      <c r="N167" s="72">
        <f>VLOOKUP('Physical Effects - Rationale'!Y168,'Physical Effects - Numerical'!$A$3:$B$13,2,FALSE)</f>
        <v>5</v>
      </c>
      <c r="O167" s="72">
        <f>VLOOKUP('Physical Effects - Rationale'!AA168,'Physical Effects - Numerical'!$A$3:$B$13,2,FALSE)</f>
        <v>4</v>
      </c>
      <c r="P167" s="72">
        <f>VLOOKUP('Physical Effects - Rationale'!AC168,'Physical Effects - Numerical'!$A$3:$B$13,2,FALSE)</f>
        <v>1</v>
      </c>
      <c r="Q167" s="72">
        <f>VLOOKUP('Physical Effects - Rationale'!AE168,'Physical Effects - Numerical'!$A$3:$B$13,2,FALSE)</f>
        <v>2</v>
      </c>
      <c r="R167" s="72">
        <f>VLOOKUP('Physical Effects - Rationale'!AG168,'Physical Effects - Numerical'!$A$3:$B$13,2,FALSE)</f>
        <v>2</v>
      </c>
      <c r="S167" s="72">
        <f>VLOOKUP('Physical Effects - Rationale'!AI168,'Physical Effects - Numerical'!$A$3:$B$13,2,FALSE)</f>
        <v>5</v>
      </c>
      <c r="T167" s="72">
        <f>VLOOKUP('Physical Effects - Rationale'!AK168,'Physical Effects - Numerical'!$A$3:$B$13,2,FALSE)</f>
        <v>3</v>
      </c>
      <c r="U167" s="72">
        <f>VLOOKUP('Physical Effects - Rationale'!AM168,'Physical Effects - Numerical'!$A$3:$B$13,2,FALSE)</f>
        <v>3</v>
      </c>
      <c r="V167" s="72">
        <f>VLOOKUP('Physical Effects - Rationale'!AO168,'Physical Effects - Numerical'!$A$3:$B$13,2,FALSE)</f>
        <v>0</v>
      </c>
      <c r="W167" s="72">
        <f>VLOOKUP('Physical Effects - Rationale'!AQ168,'Physical Effects - Numerical'!$A$3:$B$13,2,FALSE)</f>
        <v>1</v>
      </c>
      <c r="X167" s="72">
        <f>VLOOKUP('Physical Effects - Rationale'!AS168,'Physical Effects - Numerical'!$A$3:$B$13,2,FALSE)</f>
        <v>1</v>
      </c>
      <c r="Y167" s="72">
        <f>VLOOKUP('Physical Effects - Rationale'!AU168,'Physical Effects - Numerical'!$A$3:$B$13,2,FALSE)</f>
        <v>1</v>
      </c>
      <c r="Z167" s="72">
        <f>VLOOKUP('Physical Effects - Rationale'!AW168,'Physical Effects - Numerical'!$A$3:$B$13,2,FALSE)</f>
        <v>0</v>
      </c>
      <c r="AA167" s="72">
        <f>VLOOKUP('Physical Effects - Rationale'!AY168,'Physical Effects - Numerical'!$A$3:$B$13,2,FALSE)</f>
        <v>0</v>
      </c>
      <c r="AB167" s="72">
        <f>VLOOKUP('Physical Effects - Rationale'!BA168,'Physical Effects - Numerical'!$A$3:$B$13,2,FALSE)</f>
        <v>1</v>
      </c>
      <c r="AC167" s="72">
        <f>VLOOKUP('Physical Effects - Rationale'!BC168,'Physical Effects - Numerical'!$A$3:$B$13,2,FALSE)</f>
        <v>3</v>
      </c>
      <c r="AD167" s="72">
        <f>VLOOKUP('Physical Effects - Rationale'!BE168,'Physical Effects - Numerical'!$A$3:$B$13,2,FALSE)</f>
        <v>0</v>
      </c>
      <c r="AE167" s="72">
        <f>VLOOKUP('Physical Effects - Rationale'!BG168,'Physical Effects - Numerical'!$A$3:$B$13,2,FALSE)</f>
        <v>1</v>
      </c>
      <c r="AF167" s="72">
        <f>VLOOKUP('Physical Effects - Rationale'!BI168,'Physical Effects - Numerical'!$A$3:$B$13,2,FALSE)</f>
        <v>0</v>
      </c>
      <c r="AG167" s="72">
        <f>VLOOKUP('Physical Effects - Rationale'!BK168,'Physical Effects - Numerical'!$A$3:$B$13,2,FALSE)</f>
        <v>0</v>
      </c>
      <c r="AH167" s="72">
        <f>VLOOKUP('Physical Effects - Rationale'!BM168,'Physical Effects - Numerical'!$A$3:$B$13,2,FALSE)</f>
        <v>0</v>
      </c>
      <c r="AI167" s="72">
        <f>VLOOKUP('Physical Effects - Rationale'!BO168,'Physical Effects - Numerical'!$A$3:$B$13,2,FALSE)</f>
        <v>0</v>
      </c>
      <c r="AJ167" s="72">
        <f>VLOOKUP('Physical Effects - Rationale'!BQ168,'Physical Effects - Numerical'!$A$3:$B$13,2,FALSE)</f>
        <v>4</v>
      </c>
      <c r="AK167" s="72">
        <f>VLOOKUP('Physical Effects - Rationale'!BS168,'Physical Effects - Numerical'!$A$3:$B$13,2,FALSE)</f>
        <v>4</v>
      </c>
      <c r="AL167" s="72">
        <f>VLOOKUP('Physical Effects - Rationale'!BU168,'Physical Effects - Numerical'!$A$3:$B$13,2,FALSE)</f>
        <v>0</v>
      </c>
      <c r="AM167" s="72">
        <f>VLOOKUP('Physical Effects - Rationale'!BW168,'Physical Effects - Numerical'!$A$3:$B$13,2,FALSE)</f>
        <v>3</v>
      </c>
      <c r="AN167" s="72">
        <f>VLOOKUP('Physical Effects - Rationale'!BY168,'Physical Effects - Numerical'!$A$3:$B$13,2,FALSE)</f>
        <v>3</v>
      </c>
      <c r="AO167" s="72">
        <f>VLOOKUP('Physical Effects - Rationale'!CA168,'Physical Effects - Numerical'!$A$3:$B$13,2,FALSE)</f>
        <v>1</v>
      </c>
      <c r="AP167" s="72">
        <f>VLOOKUP('Physical Effects - Rationale'!CC168,'Physical Effects - Numerical'!$A$3:$B$13,2,FALSE)</f>
        <v>5</v>
      </c>
      <c r="AQ167" s="72">
        <f>VLOOKUP('Physical Effects - Rationale'!CE168,'Physical Effects - Numerical'!$A$3:$B$13,2,FALSE)</f>
        <v>1</v>
      </c>
      <c r="AR167" s="72">
        <f>VLOOKUP('Physical Effects - Rationale'!CG168,'Physical Effects - Numerical'!$A$3:$B$13,2,FALSE)</f>
        <v>0</v>
      </c>
      <c r="AS167" s="72">
        <f>VLOOKUP('Physical Effects - Rationale'!CI168,'Physical Effects - Numerical'!$A$3:$B$13,2,FALSE)</f>
        <v>1</v>
      </c>
      <c r="AT167" s="72">
        <f>VLOOKUP('Physical Effects - Rationale'!CK168,'Physical Effects - Numerical'!$A$3:$B$13,2,FALSE)</f>
        <v>5</v>
      </c>
      <c r="AU167" s="72">
        <f>VLOOKUP('Physical Effects - Rationale'!CM168,'Physical Effects - Numerical'!$A$3:$B$13,2,FALSE)</f>
        <v>0</v>
      </c>
      <c r="AV167" s="72">
        <f>VLOOKUP('Physical Effects - Rationale'!CO168,'Physical Effects - Numerical'!$A$3:$B$13,2,FALSE)</f>
        <v>3</v>
      </c>
      <c r="AW167" s="72">
        <f>VLOOKUP('Physical Effects - Rationale'!CQ168,'Physical Effects - Numerical'!$A$3:$B$13,2,FALSE)</f>
        <v>4</v>
      </c>
      <c r="AX167" s="72">
        <f>VLOOKUP('Physical Effects - Rationale'!CS168,'Physical Effects - Numerical'!$A$3:$B$13,2,FALSE)</f>
        <v>3</v>
      </c>
      <c r="AY167" s="84">
        <f>VLOOKUP('Physical Effects - Rationale'!CU168,'Physical Effects - Numerical'!$A$3:$B$13,2,FALSE)</f>
        <v>1</v>
      </c>
    </row>
    <row r="168" spans="3:51" ht="15" thickBot="1">
      <c r="C168" s="85" t="s">
        <v>2606</v>
      </c>
      <c r="D168" s="86">
        <v>384</v>
      </c>
      <c r="E168" s="87">
        <f>VLOOKUP('Physical Effects - Rationale'!G169,'Physical Effects - Numerical'!$A$3:$B$13,2,FALSE)</f>
        <v>1</v>
      </c>
      <c r="F168" s="88">
        <f>VLOOKUP('Physical Effects - Rationale'!I169,'Physical Effects - Numerical'!$A$3:$B$13,2,FALSE)</f>
        <v>1</v>
      </c>
      <c r="G168" s="88">
        <f>VLOOKUP('Physical Effects - Rationale'!K169,'Physical Effects - Numerical'!$A$3:$B$13,2,FALSE)</f>
        <v>1</v>
      </c>
      <c r="H168" s="88">
        <f>VLOOKUP('Physical Effects - Rationale'!M169,'Physical Effects - Numerical'!$A$3:$B$13,2,FALSE)</f>
        <v>1</v>
      </c>
      <c r="I168" s="88">
        <f>VLOOKUP('Physical Effects - Rationale'!O169,'Physical Effects - Numerical'!$A$3:$B$13,2,FALSE)</f>
        <v>0</v>
      </c>
      <c r="J168" s="88">
        <f>VLOOKUP('Physical Effects - Rationale'!Q169,'Physical Effects - Numerical'!$A$3:$B$13,2,FALSE)</f>
        <v>0</v>
      </c>
      <c r="K168" s="88">
        <f>VLOOKUP('Physical Effects - Rationale'!S169,'Physical Effects - Numerical'!$A$3:$B$13,2,FALSE)</f>
        <v>-2</v>
      </c>
      <c r="L168" s="88">
        <f>VLOOKUP('Physical Effects - Rationale'!U169,'Physical Effects - Numerical'!$A$3:$B$13,2,FALSE)</f>
        <v>-1</v>
      </c>
      <c r="M168" s="88">
        <f>VLOOKUP('Physical Effects - Rationale'!W169,'Physical Effects - Numerical'!$A$3:$B$13,2,FALSE)</f>
        <v>0</v>
      </c>
      <c r="N168" s="88">
        <f>VLOOKUP('Physical Effects - Rationale'!Y169,'Physical Effects - Numerical'!$A$3:$B$13,2,FALSE)</f>
        <v>1</v>
      </c>
      <c r="O168" s="88">
        <f>VLOOKUP('Physical Effects - Rationale'!AA169,'Physical Effects - Numerical'!$A$3:$B$13,2,FALSE)</f>
        <v>1</v>
      </c>
      <c r="P168" s="88">
        <f>VLOOKUP('Physical Effects - Rationale'!AC169,'Physical Effects - Numerical'!$A$3:$B$13,2,FALSE)</f>
        <v>0</v>
      </c>
      <c r="Q168" s="88">
        <f>VLOOKUP('Physical Effects - Rationale'!AE169,'Physical Effects - Numerical'!$A$3:$B$13,2,FALSE)</f>
        <v>0</v>
      </c>
      <c r="R168" s="88">
        <f>VLOOKUP('Physical Effects - Rationale'!AG169,'Physical Effects - Numerical'!$A$3:$B$13,2,FALSE)</f>
        <v>0</v>
      </c>
      <c r="S168" s="88">
        <f>VLOOKUP('Physical Effects - Rationale'!AI169,'Physical Effects - Numerical'!$A$3:$B$13,2,FALSE)</f>
        <v>0</v>
      </c>
      <c r="T168" s="88">
        <f>VLOOKUP('Physical Effects - Rationale'!AK169,'Physical Effects - Numerical'!$A$3:$B$13,2,FALSE)</f>
        <v>1</v>
      </c>
      <c r="U168" s="88">
        <f>VLOOKUP('Physical Effects - Rationale'!AM169,'Physical Effects - Numerical'!$A$3:$B$13,2,FALSE)</f>
        <v>1</v>
      </c>
      <c r="V168" s="88">
        <f>VLOOKUP('Physical Effects - Rationale'!AO169,'Physical Effects - Numerical'!$A$3:$B$13,2,FALSE)</f>
        <v>0</v>
      </c>
      <c r="W168" s="88">
        <f>VLOOKUP('Physical Effects - Rationale'!AQ169,'Physical Effects - Numerical'!$A$3:$B$13,2,FALSE)</f>
        <v>0</v>
      </c>
      <c r="X168" s="88">
        <f>VLOOKUP('Physical Effects - Rationale'!AS169,'Physical Effects - Numerical'!$A$3:$B$13,2,FALSE)</f>
        <v>0</v>
      </c>
      <c r="Y168" s="88">
        <f>VLOOKUP('Physical Effects - Rationale'!AU169,'Physical Effects - Numerical'!$A$3:$B$13,2,FALSE)</f>
        <v>0</v>
      </c>
      <c r="Z168" s="88">
        <f>VLOOKUP('Physical Effects - Rationale'!AW169,'Physical Effects - Numerical'!$A$3:$B$13,2,FALSE)</f>
        <v>0</v>
      </c>
      <c r="AA168" s="88">
        <f>VLOOKUP('Physical Effects - Rationale'!AY169,'Physical Effects - Numerical'!$A$3:$B$13,2,FALSE)</f>
        <v>0</v>
      </c>
      <c r="AB168" s="88">
        <f>VLOOKUP('Physical Effects - Rationale'!BA169,'Physical Effects - Numerical'!$A$3:$B$13,2,FALSE)</f>
        <v>1</v>
      </c>
      <c r="AC168" s="88">
        <f>VLOOKUP('Physical Effects - Rationale'!BC169,'Physical Effects - Numerical'!$A$3:$B$13,2,FALSE)</f>
        <v>0</v>
      </c>
      <c r="AD168" s="88">
        <f>VLOOKUP('Physical Effects - Rationale'!BE169,'Physical Effects - Numerical'!$A$3:$B$13,2,FALSE)</f>
        <v>0</v>
      </c>
      <c r="AE168" s="88">
        <f>VLOOKUP('Physical Effects - Rationale'!BG169,'Physical Effects - Numerical'!$A$3:$B$13,2,FALSE)</f>
        <v>0</v>
      </c>
      <c r="AF168" s="88">
        <f>VLOOKUP('Physical Effects - Rationale'!BI169,'Physical Effects - Numerical'!$A$3:$B$13,2,FALSE)</f>
        <v>0</v>
      </c>
      <c r="AG168" s="88">
        <f>VLOOKUP('Physical Effects - Rationale'!BK169,'Physical Effects - Numerical'!$A$3:$B$13,2,FALSE)</f>
        <v>0</v>
      </c>
      <c r="AH168" s="88">
        <f>VLOOKUP('Physical Effects - Rationale'!BM169,'Physical Effects - Numerical'!$A$3:$B$13,2,FALSE)</f>
        <v>0</v>
      </c>
      <c r="AI168" s="88">
        <f>VLOOKUP('Physical Effects - Rationale'!BO169,'Physical Effects - Numerical'!$A$3:$B$13,2,FALSE)</f>
        <v>0</v>
      </c>
      <c r="AJ168" s="88">
        <f>VLOOKUP('Physical Effects - Rationale'!BQ169,'Physical Effects - Numerical'!$A$3:$B$13,2,FALSE)</f>
        <v>2</v>
      </c>
      <c r="AK168" s="88">
        <f>VLOOKUP('Physical Effects - Rationale'!BS169,'Physical Effects - Numerical'!$A$3:$B$13,2,FALSE)</f>
        <v>1</v>
      </c>
      <c r="AL168" s="88">
        <f>VLOOKUP('Physical Effects - Rationale'!BU169,'Physical Effects - Numerical'!$A$3:$B$13,2,FALSE)</f>
        <v>2</v>
      </c>
      <c r="AM168" s="88">
        <f>VLOOKUP('Physical Effects - Rationale'!BW169,'Physical Effects - Numerical'!$A$3:$B$13,2,FALSE)</f>
        <v>0</v>
      </c>
      <c r="AN168" s="88">
        <f>VLOOKUP('Physical Effects - Rationale'!BY169,'Physical Effects - Numerical'!$A$3:$B$13,2,FALSE)</f>
        <v>2</v>
      </c>
      <c r="AO168" s="88">
        <f>VLOOKUP('Physical Effects - Rationale'!CA169,'Physical Effects - Numerical'!$A$3:$B$13,2,FALSE)</f>
        <v>3</v>
      </c>
      <c r="AP168" s="88">
        <f>VLOOKUP('Physical Effects - Rationale'!CC169,'Physical Effects - Numerical'!$A$3:$B$13,2,FALSE)</f>
        <v>5</v>
      </c>
      <c r="AQ168" s="88">
        <f>VLOOKUP('Physical Effects - Rationale'!CE169,'Physical Effects - Numerical'!$A$3:$B$13,2,FALSE)</f>
        <v>1</v>
      </c>
      <c r="AR168" s="88">
        <f>VLOOKUP('Physical Effects - Rationale'!CG169,'Physical Effects - Numerical'!$A$3:$B$13,2,FALSE)</f>
        <v>3</v>
      </c>
      <c r="AS168" s="88">
        <f>VLOOKUP('Physical Effects - Rationale'!CI169,'Physical Effects - Numerical'!$A$3:$B$13,2,FALSE)</f>
        <v>3</v>
      </c>
      <c r="AT168" s="88">
        <f>VLOOKUP('Physical Effects - Rationale'!CK169,'Physical Effects - Numerical'!$A$3:$B$13,2,FALSE)</f>
        <v>1</v>
      </c>
      <c r="AU168" s="88">
        <f>VLOOKUP('Physical Effects - Rationale'!CM169,'Physical Effects - Numerical'!$A$3:$B$13,2,FALSE)</f>
        <v>0</v>
      </c>
      <c r="AV168" s="88">
        <f>VLOOKUP('Physical Effects - Rationale'!CO169,'Physical Effects - Numerical'!$A$3:$B$13,2,FALSE)</f>
        <v>0</v>
      </c>
      <c r="AW168" s="88">
        <f>VLOOKUP('Physical Effects - Rationale'!CQ169,'Physical Effects - Numerical'!$A$3:$B$13,2,FALSE)</f>
        <v>0</v>
      </c>
      <c r="AX168" s="88">
        <f>VLOOKUP('Physical Effects - Rationale'!CS169,'Physical Effects - Numerical'!$A$3:$B$13,2,FALSE)</f>
        <v>0</v>
      </c>
      <c r="AY168" s="89">
        <f>VLOOKUP('Physical Effects - Rationale'!CU169,'Physical Effects - Numerical'!$A$3:$B$13,2,FALSE)</f>
        <v>0</v>
      </c>
    </row>
    <row r="169" spans="3:51" ht="15" thickBot="1">
      <c r="D169" s="74"/>
    </row>
    <row r="170" spans="3:51" ht="15" thickBot="1">
      <c r="C170" s="64"/>
      <c r="D170" s="37"/>
    </row>
    <row r="171" spans="3:51" ht="15" thickBot="1">
      <c r="D171" s="37"/>
    </row>
    <row r="172" spans="3:51" ht="17" thickBot="1">
      <c r="C172" s="68"/>
      <c r="D172" s="37"/>
    </row>
    <row r="173" spans="3:51" ht="17" thickBot="1">
      <c r="C173" s="68"/>
      <c r="D173" s="37"/>
    </row>
    <row r="174" spans="3:51" ht="17" thickBot="1">
      <c r="C174" s="68"/>
      <c r="D174" s="37"/>
    </row>
    <row r="175" spans="3:51" ht="16">
      <c r="C175" s="68"/>
    </row>
    <row r="176" spans="3:51" ht="16">
      <c r="C176" s="68"/>
    </row>
    <row r="177" spans="3:3" ht="16">
      <c r="C177" s="68"/>
    </row>
    <row r="178" spans="3:3" ht="16">
      <c r="C178" s="68"/>
    </row>
    <row r="179" spans="3:3" ht="16">
      <c r="C179" s="68"/>
    </row>
    <row r="180" spans="3:3" ht="16">
      <c r="C180" s="68"/>
    </row>
    <row r="181" spans="3:3" ht="16">
      <c r="C181" s="68"/>
    </row>
    <row r="182" spans="3:3" ht="16">
      <c r="C182" s="68"/>
    </row>
    <row r="183" spans="3:3" ht="16">
      <c r="C183" s="68"/>
    </row>
    <row r="184" spans="3:3" ht="16">
      <c r="C184" s="68"/>
    </row>
    <row r="185" spans="3:3" ht="16">
      <c r="C185" s="68"/>
    </row>
    <row r="186" spans="3:3" ht="16">
      <c r="C186" s="68"/>
    </row>
    <row r="187" spans="3:3" ht="16">
      <c r="C187" s="6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1721C-14E5-46D5-BB2E-3B807F72FC0D}">
  <dimension ref="A1:R51"/>
  <sheetViews>
    <sheetView tabSelected="1" topLeftCell="V35" workbookViewId="0">
      <selection sqref="A1:F1"/>
    </sheetView>
  </sheetViews>
  <sheetFormatPr baseColWidth="10" defaultColWidth="8.83203125" defaultRowHeight="14"/>
  <cols>
    <col min="10" max="10" width="9.1640625" style="1"/>
    <col min="11" max="11" width="9.1640625" style="100"/>
  </cols>
  <sheetData>
    <row r="1" spans="1:18" ht="24" thickBot="1">
      <c r="A1" s="177" t="s">
        <v>1596</v>
      </c>
      <c r="B1" s="178"/>
      <c r="C1" s="178"/>
      <c r="D1" s="178"/>
      <c r="E1" s="178"/>
      <c r="F1" s="178"/>
      <c r="G1" s="103"/>
      <c r="H1" s="103"/>
      <c r="I1" s="103"/>
      <c r="J1" s="104"/>
      <c r="K1" s="105"/>
      <c r="L1" s="103"/>
      <c r="M1" s="103"/>
      <c r="N1" s="103"/>
      <c r="O1" s="103"/>
      <c r="P1" s="103"/>
      <c r="Q1" s="103"/>
      <c r="R1" s="108"/>
    </row>
    <row r="2" spans="1:18">
      <c r="A2" s="117" t="s">
        <v>2633</v>
      </c>
      <c r="B2" s="115">
        <f>IF($A$1="","",VLOOKUP($A$1,Sheet6!$A$2:$C$168,2,FALSE))</f>
        <v>338</v>
      </c>
      <c r="C2" s="109"/>
      <c r="D2" s="109"/>
      <c r="E2" s="109"/>
      <c r="F2" s="109"/>
      <c r="G2" s="109"/>
      <c r="H2" s="109"/>
      <c r="I2" s="109"/>
      <c r="J2" s="110"/>
      <c r="K2" s="111"/>
      <c r="L2" s="109"/>
      <c r="M2" s="109"/>
      <c r="N2" s="109"/>
      <c r="O2" s="109"/>
      <c r="P2" s="109"/>
      <c r="Q2" s="109"/>
      <c r="R2" s="112"/>
    </row>
    <row r="3" spans="1:18" ht="15" thickBot="1">
      <c r="A3" s="118" t="s">
        <v>2634</v>
      </c>
      <c r="B3" s="116" t="str">
        <f>IF($A$1="","",VLOOKUP($A$1,Sheet6!$A$2:$C$168,3,FALSE))</f>
        <v>ac.</v>
      </c>
      <c r="C3" s="103"/>
      <c r="D3" s="103"/>
      <c r="E3" s="103"/>
      <c r="F3" s="103"/>
      <c r="G3" s="103"/>
      <c r="H3" s="103"/>
      <c r="I3" s="103"/>
      <c r="J3" s="104"/>
      <c r="K3" s="105"/>
      <c r="L3" s="103"/>
      <c r="M3" s="103"/>
      <c r="N3" s="103"/>
      <c r="O3" s="103"/>
      <c r="P3" s="103"/>
      <c r="Q3" s="103"/>
      <c r="R3" s="108"/>
    </row>
    <row r="4" spans="1:18" s="99" customFormat="1">
      <c r="A4" s="179" t="s">
        <v>2632</v>
      </c>
      <c r="B4" s="173"/>
      <c r="C4" s="173"/>
      <c r="D4" s="173"/>
      <c r="E4" s="173"/>
      <c r="F4" s="173"/>
      <c r="G4" s="173"/>
      <c r="H4" s="173"/>
      <c r="I4" s="106"/>
      <c r="J4" s="107" t="s">
        <v>82</v>
      </c>
      <c r="K4" s="173" t="s">
        <v>83</v>
      </c>
      <c r="L4" s="173"/>
      <c r="M4" s="173"/>
      <c r="N4" s="173"/>
      <c r="O4" s="173"/>
      <c r="P4" s="173"/>
      <c r="Q4" s="173"/>
      <c r="R4" s="174"/>
    </row>
    <row r="5" spans="1:18">
      <c r="A5" s="175" t="str">
        <f>'Physical Effects - Numerical'!E$2</f>
        <v>Sheet and Rill Erosion</v>
      </c>
      <c r="B5" s="169"/>
      <c r="C5" s="169"/>
      <c r="D5" s="169"/>
      <c r="E5" s="169"/>
      <c r="F5" s="169"/>
      <c r="G5" s="169"/>
      <c r="H5" s="169"/>
      <c r="I5" s="101"/>
      <c r="J5" s="102">
        <f>IF($A$1="","",VLOOKUP($A$1,'Physical Effects - Numerical'!$C$3:$AY$168,3,FALSE))</f>
        <v>2</v>
      </c>
      <c r="K5" s="169" t="str">
        <f>IF(A1="","",VLOOKUP($A$1,'Physical Effects - Rationale'!$C$4:$DW$169,6,FALSE))</f>
        <v xml:space="preserve">Improved plant production and vegetative cover reduces erosion from water. </v>
      </c>
      <c r="L5" s="169"/>
      <c r="M5" s="169"/>
      <c r="N5" s="169"/>
      <c r="O5" s="169"/>
      <c r="P5" s="169"/>
      <c r="Q5" s="169"/>
      <c r="R5" s="170"/>
    </row>
    <row r="6" spans="1:18">
      <c r="A6" s="175" t="str">
        <f>'Physical Effects - Numerical'!F$2</f>
        <v>Wind Erosion</v>
      </c>
      <c r="B6" s="169"/>
      <c r="C6" s="169"/>
      <c r="D6" s="169"/>
      <c r="E6" s="169"/>
      <c r="F6" s="169"/>
      <c r="G6" s="169"/>
      <c r="H6" s="169"/>
      <c r="I6" s="101"/>
      <c r="J6" s="102">
        <f>IF($A$1="","",VLOOKUP($A$1,'Physical Effects - Numerical'!$C$3:$AY$168,4,FALSE))</f>
        <v>2</v>
      </c>
      <c r="K6" s="169" t="str">
        <f>IF($A$1="","",VLOOKUP($A$1,'Physical Effects - Rationale'!$C$4:$DW$169,8,FALSE))</f>
        <v xml:space="preserve">Improved plant production and vegetative cover reduces erosion from wind. </v>
      </c>
      <c r="L6" s="169"/>
      <c r="M6" s="169"/>
      <c r="N6" s="169"/>
      <c r="O6" s="169"/>
      <c r="P6" s="169"/>
      <c r="Q6" s="169"/>
      <c r="R6" s="170"/>
    </row>
    <row r="7" spans="1:18">
      <c r="A7" s="175" t="str">
        <f>'Physical Effects - Numerical'!G$2</f>
        <v>Ephemeral Gully Erosion</v>
      </c>
      <c r="B7" s="169"/>
      <c r="C7" s="169"/>
      <c r="D7" s="169"/>
      <c r="E7" s="169"/>
      <c r="F7" s="169"/>
      <c r="G7" s="169"/>
      <c r="H7" s="169"/>
      <c r="I7" s="101"/>
      <c r="J7" s="102">
        <f>IF($A$1="","",VLOOKUP($A$1,'Physical Effects - Numerical'!$C$3:$AY$168,5,FALSE))</f>
        <v>1</v>
      </c>
      <c r="K7" s="169" t="str">
        <f>IF($A$1="","",VLOOKUP($A$1,'Physical Effects - Rationale'!$C$4:$DW$169,10,FALSE))</f>
        <v xml:space="preserve">Improved plant production and vegetative cover reduces erosion from water. </v>
      </c>
      <c r="L7" s="169"/>
      <c r="M7" s="169"/>
      <c r="N7" s="169"/>
      <c r="O7" s="169"/>
      <c r="P7" s="169"/>
      <c r="Q7" s="169"/>
      <c r="R7" s="170"/>
    </row>
    <row r="8" spans="1:18" ht="15" customHeight="1">
      <c r="A8" s="175" t="str">
        <f>'Physical Effects - Numerical'!H$2</f>
        <v>Classic Gully Erosion</v>
      </c>
      <c r="B8" s="169"/>
      <c r="C8" s="169"/>
      <c r="D8" s="169"/>
      <c r="E8" s="169"/>
      <c r="F8" s="169"/>
      <c r="G8" s="169"/>
      <c r="H8" s="169"/>
      <c r="I8" s="101"/>
      <c r="J8" s="102">
        <f>IF($A$1="","",VLOOKUP($A$1,'Physical Effects - Numerical'!$C$3:$AY$168,6,FALSE))</f>
        <v>1</v>
      </c>
      <c r="K8" s="169" t="str">
        <f>IF($A$1="","",VLOOKUP($A$1,'Physical Effects - Rationale'!$C$4:$DW$169,12,FALSE))</f>
        <v xml:space="preserve">Improved plant production and vegetative cover reduces erosion from water. </v>
      </c>
      <c r="L8" s="169"/>
      <c r="M8" s="169"/>
      <c r="N8" s="169"/>
      <c r="O8" s="169"/>
      <c r="P8" s="169"/>
      <c r="Q8" s="169"/>
      <c r="R8" s="170"/>
    </row>
    <row r="9" spans="1:18">
      <c r="A9" s="175" t="str">
        <f>'Physical Effects - Numerical'!I$2</f>
        <v>Bank Erosion from Streams, Shorelines or Water Conveyance Channels</v>
      </c>
      <c r="B9" s="169"/>
      <c r="C9" s="169"/>
      <c r="D9" s="169"/>
      <c r="E9" s="169"/>
      <c r="F9" s="169"/>
      <c r="G9" s="169"/>
      <c r="H9" s="169"/>
      <c r="I9" s="101"/>
      <c r="J9" s="102">
        <f>IF($A$1="","",VLOOKUP($A$1,'Physical Effects - Numerical'!$C$3:$AY$168,7,FALSE))</f>
        <v>1</v>
      </c>
      <c r="K9" s="169" t="str">
        <f>IF($A$1="","",VLOOKUP($A$1,'Physical Effects - Rationale'!$C$4:$DW$169,14,FALSE))</f>
        <v xml:space="preserve">Improved plant production and vegetative cover decreases runoff and duration to streams. </v>
      </c>
      <c r="L9" s="169"/>
      <c r="M9" s="169"/>
      <c r="N9" s="169"/>
      <c r="O9" s="169"/>
      <c r="P9" s="169"/>
      <c r="Q9" s="169"/>
      <c r="R9" s="170"/>
    </row>
    <row r="10" spans="1:18">
      <c r="A10" s="175" t="str">
        <f>'Physical Effects - Numerical'!J$2</f>
        <v xml:space="preserve">Subsidence </v>
      </c>
      <c r="B10" s="169"/>
      <c r="C10" s="169"/>
      <c r="D10" s="169"/>
      <c r="E10" s="169"/>
      <c r="F10" s="169"/>
      <c r="G10" s="169"/>
      <c r="H10" s="169"/>
      <c r="I10" s="101"/>
      <c r="J10" s="102">
        <f>IF($A$1="","",VLOOKUP($A$1,'Physical Effects - Numerical'!$C$3:$AY$168,8,FALSE))</f>
        <v>-1</v>
      </c>
      <c r="K10" s="169" t="str">
        <f>IF($A$1="","",VLOOKUP($A$1,'Physical Effects - Rationale'!$C$4:$DW$169,16,FALSE))</f>
        <v>Organic soils are susceptible.</v>
      </c>
      <c r="L10" s="169"/>
      <c r="M10" s="169"/>
      <c r="N10" s="169"/>
      <c r="O10" s="169"/>
      <c r="P10" s="169"/>
      <c r="Q10" s="169"/>
      <c r="R10" s="170"/>
    </row>
    <row r="11" spans="1:18">
      <c r="A11" s="175" t="str">
        <f>'Physical Effects - Numerical'!K$2</f>
        <v xml:space="preserve">Compaction </v>
      </c>
      <c r="B11" s="169"/>
      <c r="C11" s="169"/>
      <c r="D11" s="169"/>
      <c r="E11" s="169"/>
      <c r="F11" s="169"/>
      <c r="G11" s="169"/>
      <c r="H11" s="169"/>
      <c r="I11" s="101"/>
      <c r="J11" s="102">
        <f>IF($A$1="","",VLOOKUP($A$1,'Physical Effects - Numerical'!$C$3:$AY$168,9,FALSE))</f>
        <v>0</v>
      </c>
      <c r="K11" s="169" t="str">
        <f>IF($A$1="","",VLOOKUP($A$1,'Physical Effects - Rationale'!$C$4:$DW$169,18,FALSE))</f>
        <v>Not Applicable</v>
      </c>
      <c r="L11" s="169"/>
      <c r="M11" s="169"/>
      <c r="N11" s="169"/>
      <c r="O11" s="169"/>
      <c r="P11" s="169"/>
      <c r="Q11" s="169"/>
      <c r="R11" s="170"/>
    </row>
    <row r="12" spans="1:18">
      <c r="A12" s="175" t="str">
        <f>'Physical Effects - Numerical'!L$2</f>
        <v>Organic Matter Depletion</v>
      </c>
      <c r="B12" s="169"/>
      <c r="C12" s="169"/>
      <c r="D12" s="169"/>
      <c r="E12" s="169"/>
      <c r="F12" s="169"/>
      <c r="G12" s="169"/>
      <c r="H12" s="169"/>
      <c r="I12" s="101"/>
      <c r="J12" s="102">
        <f>IF($A$1="","",VLOOKUP($A$1,'Physical Effects - Numerical'!$C$3:$AY$168,10,FALSE))</f>
        <v>1</v>
      </c>
      <c r="K12" s="169" t="str">
        <f>IF($A$1="","",VLOOKUP($A$1,'Physical Effects - Rationale'!$C$4:$DW$169,20,FALSE))</f>
        <v xml:space="preserve">Improved plant production and vegetative cover decreases depletion. </v>
      </c>
      <c r="L12" s="169"/>
      <c r="M12" s="169"/>
      <c r="N12" s="169"/>
      <c r="O12" s="169"/>
      <c r="P12" s="169"/>
      <c r="Q12" s="169"/>
      <c r="R12" s="170"/>
    </row>
    <row r="13" spans="1:18">
      <c r="A13" s="175" t="str">
        <f>'Physical Effects - Numerical'!M$2</f>
        <v>Concentration of Salts or other Chemicals</v>
      </c>
      <c r="B13" s="169"/>
      <c r="C13" s="169"/>
      <c r="D13" s="169"/>
      <c r="E13" s="169"/>
      <c r="F13" s="169"/>
      <c r="G13" s="169"/>
      <c r="H13" s="169"/>
      <c r="I13" s="101"/>
      <c r="J13" s="102">
        <f>IF($A$1="","",VLOOKUP($A$1,'Physical Effects - Numerical'!$C$3:$AY$168,11,FALSE))</f>
        <v>-1</v>
      </c>
      <c r="K13" s="169" t="str">
        <f>IF($A$1="","",VLOOKUP($A$1,'Physical Effects - Rationale'!$C$4:$DW$169,22,FALSE))</f>
        <v>Burning mineralizes organic materials.</v>
      </c>
      <c r="L13" s="169"/>
      <c r="M13" s="169"/>
      <c r="N13" s="169"/>
      <c r="O13" s="169"/>
      <c r="P13" s="169"/>
      <c r="Q13" s="169"/>
      <c r="R13" s="170"/>
    </row>
    <row r="14" spans="1:18">
      <c r="A14" s="175" t="str">
        <f>'Physical Effects - Numerical'!N$2</f>
        <v>Soil Organism Habitat Loss or Degradation</v>
      </c>
      <c r="B14" s="169"/>
      <c r="C14" s="169"/>
      <c r="D14" s="169"/>
      <c r="E14" s="169"/>
      <c r="F14" s="169"/>
      <c r="G14" s="169"/>
      <c r="H14" s="169"/>
      <c r="I14" s="101"/>
      <c r="J14" s="102">
        <f>IF($A$1="","",VLOOKUP($A$1,'Physical Effects - Numerical'!$C$3:$AY$168,12,FALSE))</f>
        <v>0</v>
      </c>
      <c r="K14" s="169" t="str">
        <f>IF($A$1="","",VLOOKUP($A$1,'Physical Effects - Rationale'!$C$4:$DW$169,24,FALSE))</f>
        <v>Not Applicable</v>
      </c>
      <c r="L14" s="169"/>
      <c r="M14" s="169"/>
      <c r="N14" s="169"/>
      <c r="O14" s="169"/>
      <c r="P14" s="169"/>
      <c r="Q14" s="169"/>
      <c r="R14" s="170"/>
    </row>
    <row r="15" spans="1:18">
      <c r="A15" s="175" t="str">
        <f>'Physical Effects - Numerical'!O$2</f>
        <v>Aggregate Instability</v>
      </c>
      <c r="B15" s="169"/>
      <c r="C15" s="169"/>
      <c r="D15" s="169"/>
      <c r="E15" s="169"/>
      <c r="F15" s="169"/>
      <c r="G15" s="169"/>
      <c r="H15" s="169"/>
      <c r="I15" s="101"/>
      <c r="J15" s="102">
        <f>IF($A$1="","",VLOOKUP($A$1,'Physical Effects - Numerical'!$C$3:$AY$168,13,FALSE))</f>
        <v>0</v>
      </c>
      <c r="K15" s="169" t="str">
        <f>IF($A$1="","",VLOOKUP($A$1,'Physical Effects - Rationale'!$C$4:$DW$169,26,FALSE))</f>
        <v>Not Applicable</v>
      </c>
      <c r="L15" s="169"/>
      <c r="M15" s="169"/>
      <c r="N15" s="169"/>
      <c r="O15" s="169"/>
      <c r="P15" s="169"/>
      <c r="Q15" s="169"/>
      <c r="R15" s="170"/>
    </row>
    <row r="16" spans="1:18">
      <c r="A16" s="175" t="str">
        <f>'Physical Effects - Numerical'!P$2</f>
        <v xml:space="preserve">Ponding and Flooding </v>
      </c>
      <c r="B16" s="169"/>
      <c r="C16" s="169"/>
      <c r="D16" s="169"/>
      <c r="E16" s="169"/>
      <c r="F16" s="169"/>
      <c r="G16" s="169"/>
      <c r="H16" s="169"/>
      <c r="I16" s="101"/>
      <c r="J16" s="102">
        <f>IF($A$1="","",VLOOKUP($A$1,'Physical Effects - Numerical'!$C$3:$AY$168,14,FALSE))</f>
        <v>1</v>
      </c>
      <c r="K16" s="169" t="str">
        <f>IF($A$1="","",VLOOKUP($A$1,'Physical Effects - Rationale'!$C$4:$DW$169,28,FALSE))</f>
        <v xml:space="preserve">Improved plant production and vegetative cover reduces runoff. </v>
      </c>
      <c r="L16" s="169"/>
      <c r="M16" s="169"/>
      <c r="N16" s="169"/>
      <c r="O16" s="169"/>
      <c r="P16" s="169"/>
      <c r="Q16" s="169"/>
      <c r="R16" s="170"/>
    </row>
    <row r="17" spans="1:18">
      <c r="A17" s="175" t="str">
        <f>'Physical Effects - Numerical'!Q$2</f>
        <v xml:space="preserve">Seasonal High Water Table </v>
      </c>
      <c r="B17" s="169"/>
      <c r="C17" s="169"/>
      <c r="D17" s="169"/>
      <c r="E17" s="169"/>
      <c r="F17" s="169"/>
      <c r="G17" s="169"/>
      <c r="H17" s="169"/>
      <c r="I17" s="101"/>
      <c r="J17" s="102">
        <f>IF($A$1="","",VLOOKUP($A$1,'Physical Effects - Numerical'!$C$3:$AY$168,15,FALSE))</f>
        <v>0</v>
      </c>
      <c r="K17" s="169" t="str">
        <f>IF($A$1="","",VLOOKUP($A$1,'Physical Effects - Rationale'!$C$4:$DW$169,30,FALSE))</f>
        <v>Not Applicable</v>
      </c>
      <c r="L17" s="169"/>
      <c r="M17" s="169"/>
      <c r="N17" s="169"/>
      <c r="O17" s="169"/>
      <c r="P17" s="169"/>
      <c r="Q17" s="169"/>
      <c r="R17" s="170"/>
    </row>
    <row r="18" spans="1:18">
      <c r="A18" s="175" t="str">
        <f>'Physical Effects - Numerical'!R$2</f>
        <v>Seeps</v>
      </c>
      <c r="B18" s="169"/>
      <c r="C18" s="169"/>
      <c r="D18" s="169"/>
      <c r="E18" s="169"/>
      <c r="F18" s="169"/>
      <c r="G18" s="169"/>
      <c r="H18" s="169"/>
      <c r="I18" s="101"/>
      <c r="J18" s="102">
        <f>IF($A$1="","",VLOOKUP($A$1,'Physical Effects - Numerical'!$C$3:$AY$168,16,FALSE))</f>
        <v>0</v>
      </c>
      <c r="K18" s="169" t="str">
        <f>IF($A$1="","",VLOOKUP($A$1,'Physical Effects - Rationale'!$C$4:$DW$169,32,FALSE))</f>
        <v>Not Applicable</v>
      </c>
      <c r="L18" s="169"/>
      <c r="M18" s="169"/>
      <c r="N18" s="169"/>
      <c r="O18" s="169"/>
      <c r="P18" s="169"/>
      <c r="Q18" s="169"/>
      <c r="R18" s="170"/>
    </row>
    <row r="19" spans="1:18">
      <c r="A19" s="175" t="str">
        <f>'Physical Effects - Numerical'!S$2</f>
        <v>Drifted Snow</v>
      </c>
      <c r="B19" s="169"/>
      <c r="C19" s="169"/>
      <c r="D19" s="169"/>
      <c r="E19" s="169"/>
      <c r="F19" s="169"/>
      <c r="G19" s="169"/>
      <c r="H19" s="169"/>
      <c r="I19" s="101"/>
      <c r="J19" s="102">
        <f>IF($A$1="","",VLOOKUP($A$1,'Physical Effects - Numerical'!$C$3:$AY$168,17,FALSE))</f>
        <v>0</v>
      </c>
      <c r="K19" s="169" t="str">
        <f>IF($A$1="","",VLOOKUP($A$1,'Physical Effects - Rationale'!$C$4:$DW$169,34,FALSE))</f>
        <v>Not Applicable</v>
      </c>
      <c r="L19" s="169"/>
      <c r="M19" s="169"/>
      <c r="N19" s="169"/>
      <c r="O19" s="169"/>
      <c r="P19" s="169"/>
      <c r="Q19" s="169"/>
      <c r="R19" s="170"/>
    </row>
    <row r="20" spans="1:18" ht="27.75" customHeight="1">
      <c r="A20" s="175" t="str">
        <f>'Physical Effects - Numerical'!T$2</f>
        <v xml:space="preserve">Naturally Available Moisture Use </v>
      </c>
      <c r="B20" s="169"/>
      <c r="C20" s="169"/>
      <c r="D20" s="169"/>
      <c r="E20" s="169"/>
      <c r="F20" s="169"/>
      <c r="G20" s="169"/>
      <c r="H20" s="169"/>
      <c r="I20" s="101"/>
      <c r="J20" s="102">
        <f>IF($A$1="","",VLOOKUP($A$1,'Physical Effects - Numerical'!$C$3:$AY$168,18,FALSE))</f>
        <v>0</v>
      </c>
      <c r="K20" s="169" t="str">
        <f>IF($A$1="","",VLOOKUP($A$1,'Physical Effects - Rationale'!$C$4:$DW$169,36,FALSE))</f>
        <v>Not Applicable</v>
      </c>
      <c r="L20" s="169"/>
      <c r="M20" s="169"/>
      <c r="N20" s="169"/>
      <c r="O20" s="169"/>
      <c r="P20" s="169"/>
      <c r="Q20" s="169"/>
      <c r="R20" s="170"/>
    </row>
    <row r="21" spans="1:18">
      <c r="A21" s="175" t="str">
        <f>'Physical Effects - Numerical'!U$2</f>
        <v>Surface Water Depletion</v>
      </c>
      <c r="B21" s="169"/>
      <c r="C21" s="169"/>
      <c r="D21" s="169"/>
      <c r="E21" s="169"/>
      <c r="F21" s="169"/>
      <c r="G21" s="169"/>
      <c r="H21" s="169"/>
      <c r="I21" s="101"/>
      <c r="J21" s="102">
        <f>IF($A$1="","",VLOOKUP($A$1,'Physical Effects - Numerical'!$C$3:$AY$168,19,FALSE))</f>
        <v>0</v>
      </c>
      <c r="K21" s="169" t="str">
        <f>IF($A$1="","",VLOOKUP($A$1,'Physical Effects - Rationale'!$C$4:$DW$169,38,FALSE))</f>
        <v>Not Applicable</v>
      </c>
      <c r="L21" s="169"/>
      <c r="M21" s="169"/>
      <c r="N21" s="169"/>
      <c r="O21" s="169"/>
      <c r="P21" s="169"/>
      <c r="Q21" s="169"/>
      <c r="R21" s="170"/>
    </row>
    <row r="22" spans="1:18">
      <c r="A22" s="175" t="str">
        <f>'Physical Effects - Numerical'!V$2</f>
        <v>Groundwater Depletion</v>
      </c>
      <c r="B22" s="169"/>
      <c r="C22" s="169"/>
      <c r="D22" s="169"/>
      <c r="E22" s="169"/>
      <c r="F22" s="169"/>
      <c r="G22" s="169"/>
      <c r="H22" s="169"/>
      <c r="I22" s="101"/>
      <c r="J22" s="102">
        <f>IF($A$1="","",VLOOKUP($A$1,'Physical Effects - Numerical'!$C$3:$AY$168,20,FALSE))</f>
        <v>0</v>
      </c>
      <c r="K22" s="169" t="str">
        <f>IF($A$1="","",VLOOKUP($A$1,'Physical Effects - Rationale'!$C$4:$DW$169,40,FALSE))</f>
        <v>Not Applicable</v>
      </c>
      <c r="L22" s="169"/>
      <c r="M22" s="169"/>
      <c r="N22" s="169"/>
      <c r="O22" s="169"/>
      <c r="P22" s="169"/>
      <c r="Q22" s="169"/>
      <c r="R22" s="170"/>
    </row>
    <row r="23" spans="1:18">
      <c r="A23" s="175" t="str">
        <f>'Physical Effects - Numerical'!W$2</f>
        <v>Inefficient Irrigation Water Use</v>
      </c>
      <c r="B23" s="169"/>
      <c r="C23" s="169"/>
      <c r="D23" s="169"/>
      <c r="E23" s="169"/>
      <c r="F23" s="169"/>
      <c r="G23" s="169"/>
      <c r="H23" s="169"/>
      <c r="I23" s="101"/>
      <c r="J23" s="102">
        <f>IF($A$1="","",VLOOKUP($A$1,'Physical Effects - Numerical'!$C$3:$AY$168,21,FALSE))</f>
        <v>0</v>
      </c>
      <c r="K23" s="169" t="str">
        <f>IF($A$1="","",VLOOKUP($A$1,'Physical Effects - Rationale'!$C$4:$DW$169,42,FALSE))</f>
        <v>Not Applicable</v>
      </c>
      <c r="L23" s="169"/>
      <c r="M23" s="169"/>
      <c r="N23" s="169"/>
      <c r="O23" s="169"/>
      <c r="P23" s="169"/>
      <c r="Q23" s="169"/>
      <c r="R23" s="170"/>
    </row>
    <row r="24" spans="1:18" ht="32.25" customHeight="1">
      <c r="A24" s="175" t="str">
        <f>'Physical Effects - Numerical'!X$2</f>
        <v xml:space="preserve">Nutrients Transported to Surface Water </v>
      </c>
      <c r="B24" s="169"/>
      <c r="C24" s="169"/>
      <c r="D24" s="169"/>
      <c r="E24" s="169"/>
      <c r="F24" s="169"/>
      <c r="G24" s="169"/>
      <c r="H24" s="169"/>
      <c r="I24" s="101"/>
      <c r="J24" s="102">
        <f>IF($A$1="","",VLOOKUP($A$1,'Physical Effects - Numerical'!$C$3:$AY$168,22,FALSE))</f>
        <v>2</v>
      </c>
      <c r="K24" s="169" t="str">
        <f>IF($A$1="","",VLOOKUP($A$1,'Physical Effects - Rationale'!$C$4:$DW$169,44,FALSE))</f>
        <v>The action increases plant vigor and uptake of nutrients.</v>
      </c>
      <c r="L24" s="169"/>
      <c r="M24" s="169"/>
      <c r="N24" s="169"/>
      <c r="O24" s="169"/>
      <c r="P24" s="169"/>
      <c r="Q24" s="169"/>
      <c r="R24" s="170"/>
    </row>
    <row r="25" spans="1:18">
      <c r="A25" s="175" t="str">
        <f>'Physical Effects - Numerical'!Y$2</f>
        <v xml:space="preserve">Nutrients Transported to Groundwater </v>
      </c>
      <c r="B25" s="169"/>
      <c r="C25" s="169"/>
      <c r="D25" s="169"/>
      <c r="E25" s="169"/>
      <c r="F25" s="169"/>
      <c r="G25" s="169"/>
      <c r="H25" s="169"/>
      <c r="I25" s="101"/>
      <c r="J25" s="102">
        <f>IF($A$1="","",VLOOKUP($A$1,'Physical Effects - Numerical'!$C$3:$AY$168,23,FALSE))</f>
        <v>1</v>
      </c>
      <c r="K25" s="169" t="str">
        <f>IF($A$1="","",VLOOKUP($A$1,'Physical Effects - Rationale'!$C$4:$DW$169,46,FALSE))</f>
        <v>The action increases plant vigor and uptake of nutrients.</v>
      </c>
      <c r="L25" s="169"/>
      <c r="M25" s="169"/>
      <c r="N25" s="169"/>
      <c r="O25" s="169"/>
      <c r="P25" s="169"/>
      <c r="Q25" s="169"/>
      <c r="R25" s="170"/>
    </row>
    <row r="26" spans="1:18" ht="47.25" customHeight="1">
      <c r="A26" s="175" t="str">
        <f>'Physical Effects - Numerical'!Z$2</f>
        <v xml:space="preserve">Pathogens and Chemicals from Manure, Bio-solids or Compost Applications Tranported to Surface Water </v>
      </c>
      <c r="B26" s="169"/>
      <c r="C26" s="169"/>
      <c r="D26" s="169"/>
      <c r="E26" s="169"/>
      <c r="F26" s="169"/>
      <c r="G26" s="169"/>
      <c r="H26" s="169"/>
      <c r="I26" s="101"/>
      <c r="J26" s="102">
        <f>IF($A$1="","",VLOOKUP($A$1,'Physical Effects - Numerical'!$C$3:$AY$168,24,FALSE))</f>
        <v>0</v>
      </c>
      <c r="K26" s="169" t="str">
        <f>IF($A$1="","",VLOOKUP($A$1,'Physical Effects - Rationale'!$C$4:$DW$169,48,FALSE))</f>
        <v>Not Applicable</v>
      </c>
      <c r="L26" s="169"/>
      <c r="M26" s="169"/>
      <c r="N26" s="169"/>
      <c r="O26" s="169"/>
      <c r="P26" s="169"/>
      <c r="Q26" s="169"/>
      <c r="R26" s="170"/>
    </row>
    <row r="27" spans="1:18">
      <c r="A27" s="175" t="str">
        <f>'Physical Effects - Numerical'!AA$2</f>
        <v xml:space="preserve">Pathogens and Chemicals from Manure, Bio-solids or Compost Applications Tranported to Groundwater </v>
      </c>
      <c r="B27" s="169"/>
      <c r="C27" s="169"/>
      <c r="D27" s="169"/>
      <c r="E27" s="169"/>
      <c r="F27" s="169"/>
      <c r="G27" s="169"/>
      <c r="H27" s="169"/>
      <c r="I27" s="101"/>
      <c r="J27" s="102">
        <f>IF($A$1="","",VLOOKUP($A$1,'Physical Effects - Numerical'!$C$3:$AY$168,25,FALSE))</f>
        <v>0</v>
      </c>
      <c r="K27" s="169" t="str">
        <f>IF($A$1="","",VLOOKUP($A$1,'Physical Effects - Rationale'!$C$4:$DW$169,50,FALSE))</f>
        <v>Not Applicable</v>
      </c>
      <c r="L27" s="169"/>
      <c r="M27" s="169"/>
      <c r="N27" s="169"/>
      <c r="O27" s="169"/>
      <c r="P27" s="169"/>
      <c r="Q27" s="169"/>
      <c r="R27" s="170"/>
    </row>
    <row r="28" spans="1:18" ht="48" customHeight="1">
      <c r="A28" s="175" t="str">
        <f>'Physical Effects - Numerical'!AB$2</f>
        <v>Sediment Transported to Surface Water</v>
      </c>
      <c r="B28" s="169"/>
      <c r="C28" s="169"/>
      <c r="D28" s="169"/>
      <c r="E28" s="169"/>
      <c r="F28" s="169"/>
      <c r="G28" s="169"/>
      <c r="H28" s="169"/>
      <c r="I28" s="101"/>
      <c r="J28" s="102">
        <f>IF($A$1="","",VLOOKUP($A$1,'Physical Effects - Numerical'!$C$3:$AY$168,26,FALSE))</f>
        <v>1</v>
      </c>
      <c r="K28" s="169" t="str">
        <f>IF($A$1="","",VLOOKUP($A$1,'Physical Effects - Rationale'!$C$4:$DW$169,52,FALSE))</f>
        <v xml:space="preserve">Improved plant production and vegetative cover reduces runoff and sediment. </v>
      </c>
      <c r="L28" s="169"/>
      <c r="M28" s="169"/>
      <c r="N28" s="169"/>
      <c r="O28" s="169"/>
      <c r="P28" s="169"/>
      <c r="Q28" s="169"/>
      <c r="R28" s="170"/>
    </row>
    <row r="29" spans="1:18" ht="33.75" customHeight="1">
      <c r="A29" s="175" t="str">
        <f>'Physical Effects - Numerical'!AC$2</f>
        <v>Pesticides Transported to Surface Water</v>
      </c>
      <c r="B29" s="169"/>
      <c r="C29" s="169"/>
      <c r="D29" s="169"/>
      <c r="E29" s="169"/>
      <c r="F29" s="169"/>
      <c r="G29" s="169"/>
      <c r="H29" s="169"/>
      <c r="I29" s="101"/>
      <c r="J29" s="102">
        <f>IF($A$1="","",VLOOKUP($A$1,'Physical Effects - Numerical'!$C$3:$AY$168,27,FALSE))</f>
        <v>0</v>
      </c>
      <c r="K29" s="169" t="str">
        <f>IF($A$1="","",VLOOKUP($A$1,'Physical Effects - Rationale'!$C$4:$DW$169,54,FALSE))</f>
        <v>Not Applicable</v>
      </c>
      <c r="L29" s="169"/>
      <c r="M29" s="169"/>
      <c r="N29" s="169"/>
      <c r="O29" s="169"/>
      <c r="P29" s="169"/>
      <c r="Q29" s="169"/>
      <c r="R29" s="170"/>
    </row>
    <row r="30" spans="1:18">
      <c r="A30" s="175" t="str">
        <f>'Physical Effects - Numerical'!AD$2</f>
        <v>Pesticides Transported to Groundwater</v>
      </c>
      <c r="B30" s="169"/>
      <c r="C30" s="169"/>
      <c r="D30" s="169"/>
      <c r="E30" s="169"/>
      <c r="F30" s="169"/>
      <c r="G30" s="169"/>
      <c r="H30" s="169"/>
      <c r="I30" s="101"/>
      <c r="J30" s="102">
        <f>IF($A$1="","",VLOOKUP($A$1,'Physical Effects - Numerical'!$C$3:$AY$168,28,FALSE))</f>
        <v>0</v>
      </c>
      <c r="K30" s="169" t="str">
        <f>IF($A$1="","",VLOOKUP($A$1,'Physical Effects - Rationale'!$C$4:$DW$169,56,FALSE))</f>
        <v>Not Applicable</v>
      </c>
      <c r="L30" s="169"/>
      <c r="M30" s="169"/>
      <c r="N30" s="169"/>
      <c r="O30" s="169"/>
      <c r="P30" s="169"/>
      <c r="Q30" s="169"/>
      <c r="R30" s="170"/>
    </row>
    <row r="31" spans="1:18" ht="51.75" customHeight="1">
      <c r="A31" s="175" t="str">
        <f>'Physical Effects - Numerical'!AE$2</f>
        <v>Petroleum, Heavy Metals and Other Pollutants Transported to Surface Water</v>
      </c>
      <c r="B31" s="169"/>
      <c r="C31" s="169"/>
      <c r="D31" s="169"/>
      <c r="E31" s="169"/>
      <c r="F31" s="169"/>
      <c r="G31" s="169"/>
      <c r="H31" s="169"/>
      <c r="I31" s="101"/>
      <c r="J31" s="102">
        <f>IF($A$1="","",VLOOKUP($A$1,'Physical Effects - Numerical'!$C$3:$AY$168,29,FALSE))</f>
        <v>1</v>
      </c>
      <c r="K31" s="169" t="str">
        <f>IF($A$1="","",VLOOKUP($A$1,'Physical Effects - Rationale'!$C$4:$DW$169,58,FALSE))</f>
        <v>Initial removal of vegetation is followed by improved plant growth.</v>
      </c>
      <c r="L31" s="169"/>
      <c r="M31" s="169"/>
      <c r="N31" s="169"/>
      <c r="O31" s="169"/>
      <c r="P31" s="169"/>
      <c r="Q31" s="169"/>
      <c r="R31" s="170"/>
    </row>
    <row r="32" spans="1:18" ht="36.75" customHeight="1">
      <c r="A32" s="175" t="str">
        <f>'Physical Effects - Numerical'!AF$2</f>
        <v>Petroleum, Heavy Metals and Other Pollutants Transported to Groundwater</v>
      </c>
      <c r="B32" s="169"/>
      <c r="C32" s="169"/>
      <c r="D32" s="169"/>
      <c r="E32" s="169"/>
      <c r="F32" s="169"/>
      <c r="G32" s="169"/>
      <c r="H32" s="169"/>
      <c r="I32" s="101"/>
      <c r="J32" s="102">
        <f>IF($A$1="","",VLOOKUP($A$1,'Physical Effects - Numerical'!$C$3:$AY$168,30,FALSE))</f>
        <v>0</v>
      </c>
      <c r="K32" s="169" t="str">
        <f>IF($A$1="","",VLOOKUP($A$1,'Physical Effects - Rationale'!$C$4:$DW$169,60,FALSE))</f>
        <v>Not Applicable</v>
      </c>
      <c r="L32" s="169"/>
      <c r="M32" s="169"/>
      <c r="N32" s="169"/>
      <c r="O32" s="169"/>
      <c r="P32" s="169"/>
      <c r="Q32" s="169"/>
      <c r="R32" s="170"/>
    </row>
    <row r="33" spans="1:18">
      <c r="A33" s="175" t="str">
        <f>'Physical Effects - Numerical'!AG$2</f>
        <v>Salts Transported to Surface Water</v>
      </c>
      <c r="B33" s="169"/>
      <c r="C33" s="169"/>
      <c r="D33" s="169"/>
      <c r="E33" s="169"/>
      <c r="F33" s="169"/>
      <c r="G33" s="169"/>
      <c r="H33" s="169"/>
      <c r="I33" s="101"/>
      <c r="J33" s="102">
        <f>IF($A$1="","",VLOOKUP($A$1,'Physical Effects - Numerical'!$C$3:$AY$168,31,FALSE))</f>
        <v>0</v>
      </c>
      <c r="K33" s="169" t="str">
        <f>IF($A$1="","",VLOOKUP($A$1,'Physical Effects - Rationale'!$C$4:$DW$169,62,FALSE))</f>
        <v>Not Applicable</v>
      </c>
      <c r="L33" s="169"/>
      <c r="M33" s="169"/>
      <c r="N33" s="169"/>
      <c r="O33" s="169"/>
      <c r="P33" s="169"/>
      <c r="Q33" s="169"/>
      <c r="R33" s="170"/>
    </row>
    <row r="34" spans="1:18">
      <c r="A34" s="175" t="str">
        <f>'Physical Effects - Numerical'!AH$2</f>
        <v>Salts Transported to Groundwater</v>
      </c>
      <c r="B34" s="169"/>
      <c r="C34" s="169"/>
      <c r="D34" s="169"/>
      <c r="E34" s="169"/>
      <c r="F34" s="169"/>
      <c r="G34" s="169"/>
      <c r="H34" s="169"/>
      <c r="I34" s="101"/>
      <c r="J34" s="102">
        <f>IF($A$1="","",VLOOKUP($A$1,'Physical Effects - Numerical'!$C$3:$AY$168,32,FALSE))</f>
        <v>0</v>
      </c>
      <c r="K34" s="169" t="str">
        <f>IF($A$1="","",VLOOKUP($A$1,'Physical Effects - Rationale'!$C$4:$DW$169,64,FALSE))</f>
        <v>Not Applicable</v>
      </c>
      <c r="L34" s="169"/>
      <c r="M34" s="169"/>
      <c r="N34" s="169"/>
      <c r="O34" s="169"/>
      <c r="P34" s="169"/>
      <c r="Q34" s="169"/>
      <c r="R34" s="170"/>
    </row>
    <row r="35" spans="1:18" ht="32.25" customHeight="1">
      <c r="A35" s="175" t="str">
        <f>'Physical Effects - Numerical'!AI$2</f>
        <v>Elevated water temperature</v>
      </c>
      <c r="B35" s="169"/>
      <c r="C35" s="169"/>
      <c r="D35" s="169"/>
      <c r="E35" s="169"/>
      <c r="F35" s="169"/>
      <c r="G35" s="169"/>
      <c r="H35" s="169"/>
      <c r="I35" s="101"/>
      <c r="J35" s="102">
        <f>IF($A$1="","",VLOOKUP($A$1,'Physical Effects - Numerical'!$C$3:$AY$168,33,FALSE))</f>
        <v>0</v>
      </c>
      <c r="K35" s="169" t="str">
        <f>IF($A$1="","",VLOOKUP($A$1,'Physical Effects - Rationale'!$C$4:$DW$169,66,FALSE))</f>
        <v>The action is designed or mitigated to maintain surface water temperatures.</v>
      </c>
      <c r="L35" s="169"/>
      <c r="M35" s="169"/>
      <c r="N35" s="169"/>
      <c r="O35" s="169"/>
      <c r="P35" s="169"/>
      <c r="Q35" s="169"/>
      <c r="R35" s="170"/>
    </row>
    <row r="36" spans="1:18" ht="28.5" customHeight="1">
      <c r="A36" s="175" t="str">
        <f>'Physical Effects - Numerical'!AJ$2</f>
        <v>Emissions of Particulate Matter (PM) and PM Precursors</v>
      </c>
      <c r="B36" s="169"/>
      <c r="C36" s="169"/>
      <c r="D36" s="169"/>
      <c r="E36" s="169"/>
      <c r="F36" s="169"/>
      <c r="G36" s="169"/>
      <c r="H36" s="169"/>
      <c r="I36" s="101"/>
      <c r="J36" s="102">
        <f>IF($A$1="","",VLOOKUP($A$1,'Physical Effects - Numerical'!$C$3:$AY$168,34,FALSE))</f>
        <v>0</v>
      </c>
      <c r="K36" s="169" t="str">
        <f>IF($A$1="","",VLOOKUP($A$1,'Physical Effects - Rationale'!$C$4:$DW$169,68,FALSE))</f>
        <v>Increased plant vigor reduces the potential for generation of particulates by wind erosion.  However, there will be increased particulate emissions from the fire itself.</v>
      </c>
      <c r="L36" s="169"/>
      <c r="M36" s="169"/>
      <c r="N36" s="169"/>
      <c r="O36" s="169"/>
      <c r="P36" s="169"/>
      <c r="Q36" s="169"/>
      <c r="R36" s="170"/>
    </row>
    <row r="37" spans="1:18" ht="34.5" customHeight="1">
      <c r="A37" s="175" t="str">
        <f>'Physical Effects - Numerical'!AK$2</f>
        <v xml:space="preserve">Emissions of Greenhouse Gasses - GHGs </v>
      </c>
      <c r="B37" s="169"/>
      <c r="C37" s="169"/>
      <c r="D37" s="169"/>
      <c r="E37" s="169"/>
      <c r="F37" s="169"/>
      <c r="G37" s="169"/>
      <c r="H37" s="169"/>
      <c r="I37" s="101"/>
      <c r="J37" s="102">
        <f>IF($A$1="","",VLOOKUP($A$1,'Physical Effects - Numerical'!$C$3:$AY$168,35,FALSE))</f>
        <v>2</v>
      </c>
      <c r="K37" s="169" t="str">
        <f>IF($A$1="","",VLOOKUP($A$1,'Physical Effects - Rationale'!$C$4:$DW$169,70,FALSE))</f>
        <v>CO2 emissions are decreased with the decreased incidence of wildfire in forest systems.  Increased plant vigor also increases the potential for carbon sequestration.</v>
      </c>
      <c r="L37" s="169"/>
      <c r="M37" s="169"/>
      <c r="N37" s="169"/>
      <c r="O37" s="169"/>
      <c r="P37" s="169"/>
      <c r="Q37" s="169"/>
      <c r="R37" s="170"/>
    </row>
    <row r="38" spans="1:18">
      <c r="A38" s="175" t="str">
        <f>'Physical Effects - Numerical'!AL$2</f>
        <v>Emissions of Ozone Precursors</v>
      </c>
      <c r="B38" s="169"/>
      <c r="C38" s="169"/>
      <c r="D38" s="169"/>
      <c r="E38" s="169"/>
      <c r="F38" s="169"/>
      <c r="G38" s="169"/>
      <c r="H38" s="169"/>
      <c r="I38" s="101"/>
      <c r="J38" s="102">
        <f>IF($A$1="","",VLOOKUP($A$1,'Physical Effects - Numerical'!$C$3:$AY$168,36,FALSE))</f>
        <v>0</v>
      </c>
      <c r="K38" s="169" t="str">
        <f>IF($A$1="","",VLOOKUP($A$1,'Physical Effects - Rationale'!$C$4:$DW$169,72,FALSE))</f>
        <v xml:space="preserve">There is a minimal reduction of ozone precursors through reduced incidence of wildfire. There is a short-term increase in ozone precursors (NOx and VOC emissions) during the burn. </v>
      </c>
      <c r="L38" s="169"/>
      <c r="M38" s="169"/>
      <c r="N38" s="169"/>
      <c r="O38" s="169"/>
      <c r="P38" s="169"/>
      <c r="Q38" s="169"/>
      <c r="R38" s="170"/>
    </row>
    <row r="39" spans="1:18">
      <c r="A39" s="175" t="str">
        <f>'Physical Effects - Numerical'!AM$2</f>
        <v>Objectionable Odor</v>
      </c>
      <c r="B39" s="169"/>
      <c r="C39" s="169"/>
      <c r="D39" s="169"/>
      <c r="E39" s="169"/>
      <c r="F39" s="169"/>
      <c r="G39" s="169"/>
      <c r="H39" s="169"/>
      <c r="I39" s="101"/>
      <c r="J39" s="102">
        <f>IF($A$1="","",VLOOKUP($A$1,'Physical Effects - Numerical'!$C$3:$AY$168,37,FALSE))</f>
        <v>-1</v>
      </c>
      <c r="K39" s="169" t="str">
        <f>IF($A$1="","",VLOOKUP($A$1,'Physical Effects - Rationale'!$C$4:$DW$169,74,FALSE))</f>
        <v>Fire increases smoke, particulates, and associated odors.</v>
      </c>
      <c r="L39" s="169"/>
      <c r="M39" s="169"/>
      <c r="N39" s="169"/>
      <c r="O39" s="169"/>
      <c r="P39" s="169"/>
      <c r="Q39" s="169"/>
      <c r="R39" s="170"/>
    </row>
    <row r="40" spans="1:18" ht="36.75" customHeight="1">
      <c r="A40" s="175" t="str">
        <f>'Physical Effects - Numerical'!AN$2</f>
        <v>Emissions of Airborne Reactive Nitrogen</v>
      </c>
      <c r="B40" s="169"/>
      <c r="C40" s="169"/>
      <c r="D40" s="169"/>
      <c r="E40" s="169"/>
      <c r="F40" s="169"/>
      <c r="G40" s="169"/>
      <c r="H40" s="169"/>
      <c r="I40" s="101"/>
      <c r="J40" s="102">
        <f>IF($A$1="","",VLOOKUP($A$1,'Physical Effects - Numerical'!$C$3:$AY$168,38,FALSE))</f>
        <v>0</v>
      </c>
      <c r="K40" s="169" t="str">
        <f>IF($A$1="","",VLOOKUP($A$1,'Physical Effects - Rationale'!$C$4:$DW$169,76,FALSE))</f>
        <v xml:space="preserve">There is a minimal reduction of NOx through reduced incidence of wildfire. There is a short-term increase in NOx emissions during the burn. </v>
      </c>
      <c r="L40" s="169"/>
      <c r="M40" s="169"/>
      <c r="N40" s="169"/>
      <c r="O40" s="169"/>
      <c r="P40" s="169"/>
      <c r="Q40" s="169"/>
      <c r="R40" s="170"/>
    </row>
    <row r="41" spans="1:18" ht="47.25" customHeight="1">
      <c r="A41" s="175" t="str">
        <f>'Physical Effects - Numerical'!AO$2</f>
        <v xml:space="preserve">Plant Pest Pressure </v>
      </c>
      <c r="B41" s="169"/>
      <c r="C41" s="169"/>
      <c r="D41" s="169"/>
      <c r="E41" s="169"/>
      <c r="F41" s="169"/>
      <c r="G41" s="169"/>
      <c r="H41" s="169"/>
      <c r="I41" s="101"/>
      <c r="J41" s="102">
        <f>IF($A$1="","",VLOOKUP($A$1,'Physical Effects - Numerical'!$C$3:$AY$168,39,FALSE))</f>
        <v>4</v>
      </c>
      <c r="K41" s="169" t="str">
        <f>IF($A$1="","",VLOOKUP($A$1,'Physical Effects - Rationale'!$C$4:$DW$169,78,FALSE))</f>
        <v>Activities are designed and carried out to manage undesirable vegetation.</v>
      </c>
      <c r="L41" s="169"/>
      <c r="M41" s="169"/>
      <c r="N41" s="169"/>
      <c r="O41" s="169"/>
      <c r="P41" s="169"/>
      <c r="Q41" s="169"/>
      <c r="R41" s="170"/>
    </row>
    <row r="42" spans="1:18" ht="36" customHeight="1">
      <c r="A42" s="175" t="str">
        <f>'Physical Effects - Numerical'!AP$2</f>
        <v>Plant Productivity and Health</v>
      </c>
      <c r="B42" s="169"/>
      <c r="C42" s="169"/>
      <c r="D42" s="169"/>
      <c r="E42" s="169"/>
      <c r="F42" s="169"/>
      <c r="G42" s="169"/>
      <c r="H42" s="169"/>
      <c r="I42" s="101"/>
      <c r="J42" s="102">
        <f>IF($A$1="","",VLOOKUP($A$1,'Physical Effects - Numerical'!$C$3:$AY$168,40,FALSE))</f>
        <v>5</v>
      </c>
      <c r="K42" s="169" t="str">
        <f>IF($A$1="","",VLOOKUP($A$1,'Physical Effects - Rationale'!$C$4:$DW$169,80,FALSE))</f>
        <v xml:space="preserve">Growing conditions are altered to enhance health and productivity of the more desirable plants. </v>
      </c>
      <c r="L42" s="169"/>
      <c r="M42" s="169"/>
      <c r="N42" s="169"/>
      <c r="O42" s="169"/>
      <c r="P42" s="169"/>
      <c r="Q42" s="169"/>
      <c r="R42" s="170"/>
    </row>
    <row r="43" spans="1:18" ht="36" customHeight="1">
      <c r="A43" s="175" t="str">
        <f>'Physical Effects - Numerical'!AQ$2</f>
        <v>Plant Structure and Composition</v>
      </c>
      <c r="B43" s="169"/>
      <c r="C43" s="169"/>
      <c r="D43" s="169"/>
      <c r="E43" s="169"/>
      <c r="F43" s="169"/>
      <c r="G43" s="169"/>
      <c r="H43" s="169"/>
      <c r="I43" s="101"/>
      <c r="J43" s="102">
        <f>IF($A$1="","",VLOOKUP($A$1,'Physical Effects - Numerical'!$C$3:$AY$168,41,FALSE))</f>
        <v>4</v>
      </c>
      <c r="K43" s="169" t="str">
        <f>IF($A$1="","",VLOOKUP($A$1,'Physical Effects - Rationale'!$C$4:$DW$169,82,FALSE))</f>
        <v xml:space="preserve">Growing conditions are altered to allow more suitable species to grow. </v>
      </c>
      <c r="L43" s="169"/>
      <c r="M43" s="169"/>
      <c r="N43" s="169"/>
      <c r="O43" s="169"/>
      <c r="P43" s="169"/>
      <c r="Q43" s="169"/>
      <c r="R43" s="170"/>
    </row>
    <row r="44" spans="1:18">
      <c r="A44" s="175" t="str">
        <f>'Physical Effects - Numerical'!AR$2</f>
        <v>Wildfire Hazard from Biomass Accumulation</v>
      </c>
      <c r="B44" s="169"/>
      <c r="C44" s="169"/>
      <c r="D44" s="169"/>
      <c r="E44" s="169"/>
      <c r="F44" s="169"/>
      <c r="G44" s="169"/>
      <c r="H44" s="169"/>
      <c r="I44" s="101"/>
      <c r="J44" s="102">
        <f>IF($A$1="","",VLOOKUP($A$1,'Physical Effects - Numerical'!$C$3:$AY$168,42,FALSE))</f>
        <v>5</v>
      </c>
      <c r="K44" s="169" t="str">
        <f>IF($A$1="","",VLOOKUP($A$1,'Physical Effects - Rationale'!$C$4:$DW$169,84,FALSE))</f>
        <v>Activities are carried out to reduce fuel loading.</v>
      </c>
      <c r="L44" s="169"/>
      <c r="M44" s="169"/>
      <c r="N44" s="169"/>
      <c r="O44" s="169"/>
      <c r="P44" s="169"/>
      <c r="Q44" s="169"/>
      <c r="R44" s="170"/>
    </row>
    <row r="45" spans="1:18">
      <c r="A45" s="175" t="str">
        <f>'Physical Effects - Numerical'!AS$2</f>
        <v>Feed and Forage Imbalance</v>
      </c>
      <c r="B45" s="169"/>
      <c r="C45" s="169"/>
      <c r="D45" s="169"/>
      <c r="E45" s="169"/>
      <c r="F45" s="169"/>
      <c r="G45" s="169"/>
      <c r="H45" s="169"/>
      <c r="I45" s="101"/>
      <c r="J45" s="102">
        <f>IF($A$1="","",VLOOKUP($A$1,'Physical Effects - Numerical'!$C$3:$AY$168,43,FALSE))</f>
        <v>5</v>
      </c>
      <c r="K45" s="169" t="str">
        <f>IF($A$1="","",VLOOKUP($A$1,'Physical Effects - Rationale'!$C$4:$DW$169,86,FALSE))</f>
        <v xml:space="preserve">Plant and/or site conditions are restored to improve production and quality of desirable forage species. </v>
      </c>
      <c r="L45" s="169"/>
      <c r="M45" s="169"/>
      <c r="N45" s="169"/>
      <c r="O45" s="169"/>
      <c r="P45" s="169"/>
      <c r="Q45" s="169"/>
      <c r="R45" s="170"/>
    </row>
    <row r="46" spans="1:18">
      <c r="A46" s="175" t="str">
        <f>'Physical Effects - Numerical'!AT$2</f>
        <v>Inadequate Livestock Shelter</v>
      </c>
      <c r="B46" s="169"/>
      <c r="C46" s="169"/>
      <c r="D46" s="169"/>
      <c r="E46" s="169"/>
      <c r="F46" s="169"/>
      <c r="G46" s="169"/>
      <c r="H46" s="169"/>
      <c r="I46" s="101"/>
      <c r="J46" s="102">
        <f>IF($A$1="","",VLOOKUP($A$1,'Physical Effects - Numerical'!$C$3:$AY$168,44,FALSE))</f>
        <v>-1</v>
      </c>
      <c r="K46" s="169" t="str">
        <f>IF($A$1="","",VLOOKUP($A$1,'Physical Effects - Rationale'!$C$4:$DW$169,88,FALSE))</f>
        <v xml:space="preserve">Some shrubs and trees which provide shelter are removed from area. </v>
      </c>
      <c r="L46" s="169"/>
      <c r="M46" s="169"/>
      <c r="N46" s="169"/>
      <c r="O46" s="169"/>
      <c r="P46" s="169"/>
      <c r="Q46" s="169"/>
      <c r="R46" s="170"/>
    </row>
    <row r="47" spans="1:18">
      <c r="A47" s="175" t="str">
        <f>'Physical Effects - Numerical'!AU$2</f>
        <v>Inadequate Livestock Water Quantity, Quality and Distribution</v>
      </c>
      <c r="B47" s="169"/>
      <c r="C47" s="169"/>
      <c r="D47" s="169"/>
      <c r="E47" s="169"/>
      <c r="F47" s="169"/>
      <c r="G47" s="169"/>
      <c r="H47" s="169"/>
      <c r="I47" s="101"/>
      <c r="J47" s="102">
        <f>IF($A$1="","",VLOOKUP($A$1,'Physical Effects - Numerical'!$C$3:$AY$168,45,FALSE))</f>
        <v>0</v>
      </c>
      <c r="K47" s="169" t="str">
        <f>IF($A$1="","",VLOOKUP($A$1,'Physical Effects - Rationale'!$C$4:$DW$169,90,FALSE))</f>
        <v>Not Applicable</v>
      </c>
      <c r="L47" s="169"/>
      <c r="M47" s="169"/>
      <c r="N47" s="169"/>
      <c r="O47" s="169"/>
      <c r="P47" s="169"/>
      <c r="Q47" s="169"/>
      <c r="R47" s="170"/>
    </row>
    <row r="48" spans="1:18" ht="33.75" customHeight="1">
      <c r="A48" s="175" t="str">
        <f>'Physical Effects - Numerical'!AV$2</f>
        <v>Terrestrial Habitat for Wildlife and Invertebrates</v>
      </c>
      <c r="B48" s="169"/>
      <c r="C48" s="169"/>
      <c r="D48" s="169"/>
      <c r="E48" s="169"/>
      <c r="F48" s="169"/>
      <c r="G48" s="169"/>
      <c r="H48" s="169"/>
      <c r="I48" s="101"/>
      <c r="J48" s="102">
        <f>IF($A$1="","",VLOOKUP($A$1,'Physical Effects - Numerical'!$C$3:$AY$168,46,FALSE))</f>
        <v>4</v>
      </c>
      <c r="K48" s="169" t="str">
        <f>IF($A$1="","",VLOOKUP($A$1,'Physical Effects - Rationale'!$C$4:$DW$169,92,FALSE))</f>
        <v>Plant and/or site conditions are restored to improve production and quality of desirable forage species</v>
      </c>
      <c r="L48" s="169"/>
      <c r="M48" s="169"/>
      <c r="N48" s="169"/>
      <c r="O48" s="169"/>
      <c r="P48" s="169"/>
      <c r="Q48" s="169"/>
      <c r="R48" s="170"/>
    </row>
    <row r="49" spans="1:18">
      <c r="A49" s="175" t="str">
        <f>'Physical Effects - Numerical'!AW$2</f>
        <v>Aquatic Habitat for Fish and other Organisms</v>
      </c>
      <c r="B49" s="169"/>
      <c r="C49" s="169"/>
      <c r="D49" s="169"/>
      <c r="E49" s="169"/>
      <c r="F49" s="169"/>
      <c r="G49" s="169"/>
      <c r="H49" s="169"/>
      <c r="I49" s="101"/>
      <c r="J49" s="102">
        <f>IF($A$1="","",VLOOKUP($A$1,'Physical Effects - Numerical'!$C$3:$AY$168,47,FALSE))</f>
        <v>0</v>
      </c>
      <c r="K49" s="169" t="str">
        <f>IF($A$1="","",VLOOKUP($A$1,'Physical Effects - Rationale'!$C$4:$DW$169,94,FALSE))</f>
        <v>Not Applicable</v>
      </c>
      <c r="L49" s="169"/>
      <c r="M49" s="169"/>
      <c r="N49" s="169"/>
      <c r="O49" s="169"/>
      <c r="P49" s="169"/>
      <c r="Q49" s="169"/>
      <c r="R49" s="170"/>
    </row>
    <row r="50" spans="1:18">
      <c r="A50" s="175" t="str">
        <f>'Physical Effects - Numerical'!AX$2</f>
        <v>Energy Efficiency of Equipment and Facilities</v>
      </c>
      <c r="B50" s="169"/>
      <c r="C50" s="169"/>
      <c r="D50" s="169"/>
      <c r="E50" s="169"/>
      <c r="F50" s="169"/>
      <c r="G50" s="169"/>
      <c r="H50" s="169"/>
      <c r="I50" s="101"/>
      <c r="J50" s="102">
        <f>IF($A$1="","",VLOOKUP($A$1,'Physical Effects - Numerical'!$C$3:$AY$168,48,FALSE))</f>
        <v>0</v>
      </c>
      <c r="K50" s="169" t="str">
        <f>IF($A$1="","",VLOOKUP($A$1,'Physical Effects - Rationale'!$C$4:$DW$169,96,FALSE))</f>
        <v>Not Applicable</v>
      </c>
      <c r="L50" s="169"/>
      <c r="M50" s="169"/>
      <c r="N50" s="169"/>
      <c r="O50" s="169"/>
      <c r="P50" s="169"/>
      <c r="Q50" s="169"/>
      <c r="R50" s="170"/>
    </row>
    <row r="51" spans="1:18" ht="15" thickBot="1">
      <c r="A51" s="176" t="str">
        <f>'Physical Effects - Numerical'!AY$2</f>
        <v>Energy Efficiency of Farming/Ranching Practices and Field Operations</v>
      </c>
      <c r="B51" s="171"/>
      <c r="C51" s="171"/>
      <c r="D51" s="171"/>
      <c r="E51" s="171"/>
      <c r="F51" s="171"/>
      <c r="G51" s="171"/>
      <c r="H51" s="171"/>
      <c r="I51" s="113"/>
      <c r="J51" s="114">
        <f>IF($A$1="","",VLOOKUP($A$1,'Physical Effects - Numerical'!$C$3:$AY$168,49,FALSE))</f>
        <v>1</v>
      </c>
      <c r="K51" s="171" t="str">
        <f>IF($A$1="","",VLOOKUP($A$1,'Physical Effects - Rationale'!$C$4:$DW$169,98,FALSE))</f>
        <v>Reduces energy requirements for firefighting and pest control.</v>
      </c>
      <c r="L51" s="171"/>
      <c r="M51" s="171"/>
      <c r="N51" s="171"/>
      <c r="O51" s="171"/>
      <c r="P51" s="171"/>
      <c r="Q51" s="171"/>
      <c r="R51" s="172"/>
    </row>
  </sheetData>
  <mergeCells count="97">
    <mergeCell ref="A15:H15"/>
    <mergeCell ref="A1:F1"/>
    <mergeCell ref="A5:H5"/>
    <mergeCell ref="A6:H6"/>
    <mergeCell ref="A7:H7"/>
    <mergeCell ref="A8:H8"/>
    <mergeCell ref="A9:H9"/>
    <mergeCell ref="A4:H4"/>
    <mergeCell ref="A10:H10"/>
    <mergeCell ref="A11:H11"/>
    <mergeCell ref="A12:H12"/>
    <mergeCell ref="A13:H13"/>
    <mergeCell ref="A14:H14"/>
    <mergeCell ref="A27:H27"/>
    <mergeCell ref="A16:H16"/>
    <mergeCell ref="A17:H17"/>
    <mergeCell ref="A18:H18"/>
    <mergeCell ref="A19:H19"/>
    <mergeCell ref="A20:H20"/>
    <mergeCell ref="A21:H21"/>
    <mergeCell ref="A22:H22"/>
    <mergeCell ref="A23:H23"/>
    <mergeCell ref="A24:H24"/>
    <mergeCell ref="A25:H25"/>
    <mergeCell ref="A26:H26"/>
    <mergeCell ref="A39:H39"/>
    <mergeCell ref="A28:H28"/>
    <mergeCell ref="A29:H29"/>
    <mergeCell ref="A30:H30"/>
    <mergeCell ref="A31:H31"/>
    <mergeCell ref="A32:H32"/>
    <mergeCell ref="A33:H33"/>
    <mergeCell ref="A34:H34"/>
    <mergeCell ref="A35:H35"/>
    <mergeCell ref="A36:H36"/>
    <mergeCell ref="A37:H37"/>
    <mergeCell ref="A38:H38"/>
    <mergeCell ref="A51:H51"/>
    <mergeCell ref="A40:H40"/>
    <mergeCell ref="A41:H41"/>
    <mergeCell ref="A42:H42"/>
    <mergeCell ref="A43:H43"/>
    <mergeCell ref="A44:H44"/>
    <mergeCell ref="A45:H45"/>
    <mergeCell ref="A46:H46"/>
    <mergeCell ref="A47:H47"/>
    <mergeCell ref="A48:H48"/>
    <mergeCell ref="A49:H49"/>
    <mergeCell ref="A50:H50"/>
    <mergeCell ref="K16:R16"/>
    <mergeCell ref="K5:R5"/>
    <mergeCell ref="K6:R6"/>
    <mergeCell ref="K7:R7"/>
    <mergeCell ref="K8:R8"/>
    <mergeCell ref="K9:R9"/>
    <mergeCell ref="K10:R10"/>
    <mergeCell ref="K11:R11"/>
    <mergeCell ref="K12:R12"/>
    <mergeCell ref="K13:R13"/>
    <mergeCell ref="K14:R14"/>
    <mergeCell ref="K15:R15"/>
    <mergeCell ref="K28:R28"/>
    <mergeCell ref="K17:R17"/>
    <mergeCell ref="K18:R18"/>
    <mergeCell ref="K19:R19"/>
    <mergeCell ref="K20:R20"/>
    <mergeCell ref="K21:R21"/>
    <mergeCell ref="K22:R22"/>
    <mergeCell ref="K45:R45"/>
    <mergeCell ref="K46:R46"/>
    <mergeCell ref="K35:R35"/>
    <mergeCell ref="K36:R36"/>
    <mergeCell ref="K37:R37"/>
    <mergeCell ref="K38:R38"/>
    <mergeCell ref="K39:R39"/>
    <mergeCell ref="K40:R40"/>
    <mergeCell ref="K4:R4"/>
    <mergeCell ref="K41:R41"/>
    <mergeCell ref="K42:R42"/>
    <mergeCell ref="K43:R43"/>
    <mergeCell ref="K44:R44"/>
    <mergeCell ref="K29:R29"/>
    <mergeCell ref="K30:R30"/>
    <mergeCell ref="K31:R31"/>
    <mergeCell ref="K32:R32"/>
    <mergeCell ref="K33:R33"/>
    <mergeCell ref="K34:R34"/>
    <mergeCell ref="K23:R23"/>
    <mergeCell ref="K24:R24"/>
    <mergeCell ref="K25:R25"/>
    <mergeCell ref="K26:R26"/>
    <mergeCell ref="K27:R27"/>
    <mergeCell ref="K47:R47"/>
    <mergeCell ref="K48:R48"/>
    <mergeCell ref="K49:R49"/>
    <mergeCell ref="K50:R50"/>
    <mergeCell ref="K51:R51"/>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1EAF6A8-0853-4999-A67E-10EC357677E8}">
          <x14:formula1>
            <xm:f>Sheet6!$A$2:$A$168</xm:f>
          </x14:formula1>
          <xm:sqref>A1:F1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B9CEE-0429-4300-8542-D928D2FA245D}">
  <dimension ref="A1:C168"/>
  <sheetViews>
    <sheetView topLeftCell="A3" workbookViewId="0">
      <selection activeCell="H6" sqref="H6"/>
    </sheetView>
  </sheetViews>
  <sheetFormatPr baseColWidth="10" defaultColWidth="8.83203125" defaultRowHeight="14"/>
  <cols>
    <col min="1" max="3" width="9.1640625" style="71"/>
  </cols>
  <sheetData>
    <row r="1" spans="1:3">
      <c r="A1" s="70" t="s">
        <v>78</v>
      </c>
      <c r="B1" s="75" t="s">
        <v>2631</v>
      </c>
      <c r="C1" s="75" t="s">
        <v>81</v>
      </c>
    </row>
    <row r="2" spans="1:3">
      <c r="A2" s="70"/>
      <c r="B2" s="75"/>
      <c r="C2" s="75"/>
    </row>
    <row r="3" spans="1:3" ht="26">
      <c r="A3" s="70" t="s">
        <v>86</v>
      </c>
      <c r="B3" s="75">
        <v>472</v>
      </c>
      <c r="C3" s="75" t="s">
        <v>88</v>
      </c>
    </row>
    <row r="4" spans="1:3" ht="26">
      <c r="A4" s="70" t="s">
        <v>125</v>
      </c>
      <c r="B4" s="75">
        <v>560</v>
      </c>
      <c r="C4" s="75" t="s">
        <v>127</v>
      </c>
    </row>
    <row r="5" spans="1:3" ht="39">
      <c r="A5" s="70" t="s">
        <v>142</v>
      </c>
      <c r="B5" s="75">
        <v>309</v>
      </c>
      <c r="C5" s="75" t="s">
        <v>144</v>
      </c>
    </row>
    <row r="6" spans="1:3" ht="52">
      <c r="A6" s="70" t="s">
        <v>149</v>
      </c>
      <c r="B6" s="75">
        <v>371</v>
      </c>
      <c r="C6" s="75" t="s">
        <v>144</v>
      </c>
    </row>
    <row r="7" spans="1:3" ht="26">
      <c r="A7" s="70" t="s">
        <v>159</v>
      </c>
      <c r="B7" s="75">
        <v>311</v>
      </c>
      <c r="C7" s="75" t="s">
        <v>88</v>
      </c>
    </row>
    <row r="8" spans="1:3" ht="78">
      <c r="A8" s="70" t="s">
        <v>199</v>
      </c>
      <c r="B8" s="75">
        <v>333</v>
      </c>
      <c r="C8" s="75" t="s">
        <v>88</v>
      </c>
    </row>
    <row r="9" spans="1:3" ht="78">
      <c r="A9" s="70" t="s">
        <v>210</v>
      </c>
      <c r="B9" s="75">
        <v>591</v>
      </c>
      <c r="C9" s="75" t="s">
        <v>211</v>
      </c>
    </row>
    <row r="10" spans="1:3" ht="26">
      <c r="A10" s="70" t="s">
        <v>229</v>
      </c>
      <c r="B10" s="75">
        <v>366</v>
      </c>
      <c r="C10" s="75" t="s">
        <v>144</v>
      </c>
    </row>
    <row r="11" spans="1:3" ht="39">
      <c r="A11" s="70" t="s">
        <v>243</v>
      </c>
      <c r="B11" s="75">
        <v>316</v>
      </c>
      <c r="C11" s="75" t="s">
        <v>244</v>
      </c>
    </row>
    <row r="12" spans="1:3" ht="65">
      <c r="A12" s="70" t="s">
        <v>255</v>
      </c>
      <c r="B12" s="75">
        <v>450</v>
      </c>
      <c r="C12" s="75" t="s">
        <v>88</v>
      </c>
    </row>
    <row r="13" spans="1:3" ht="26">
      <c r="A13" s="70" t="s">
        <v>272</v>
      </c>
      <c r="B13" s="75">
        <v>397</v>
      </c>
      <c r="C13" s="75" t="s">
        <v>88</v>
      </c>
    </row>
    <row r="14" spans="1:3" ht="39">
      <c r="A14" s="70" t="s">
        <v>286</v>
      </c>
      <c r="B14" s="75">
        <v>396</v>
      </c>
      <c r="C14" s="75" t="s">
        <v>288</v>
      </c>
    </row>
    <row r="15" spans="1:3" ht="65">
      <c r="A15" s="70" t="s">
        <v>295</v>
      </c>
      <c r="B15" s="75">
        <v>400</v>
      </c>
      <c r="C15" s="75" t="s">
        <v>88</v>
      </c>
    </row>
    <row r="16" spans="1:3" ht="39">
      <c r="A16" s="70" t="s">
        <v>302</v>
      </c>
      <c r="B16" s="75">
        <v>314</v>
      </c>
      <c r="C16" s="75" t="s">
        <v>244</v>
      </c>
    </row>
    <row r="17" spans="1:3" ht="52">
      <c r="A17" s="70" t="s">
        <v>322</v>
      </c>
      <c r="B17" s="75">
        <v>584</v>
      </c>
      <c r="C17" s="75" t="s">
        <v>127</v>
      </c>
    </row>
    <row r="18" spans="1:3" ht="26">
      <c r="A18" s="70" t="s">
        <v>333</v>
      </c>
      <c r="B18" s="75">
        <v>326</v>
      </c>
      <c r="C18" s="75" t="s">
        <v>127</v>
      </c>
    </row>
    <row r="19" spans="1:3" ht="52">
      <c r="A19" s="70" t="s">
        <v>342</v>
      </c>
      <c r="B19" s="75">
        <v>372</v>
      </c>
      <c r="C19" s="75" t="s">
        <v>144</v>
      </c>
    </row>
    <row r="20" spans="1:3" ht="26">
      <c r="A20" s="70" t="s">
        <v>350</v>
      </c>
      <c r="B20" s="75">
        <v>317</v>
      </c>
      <c r="C20" s="75" t="s">
        <v>352</v>
      </c>
    </row>
    <row r="21" spans="1:3" ht="26">
      <c r="A21" s="70" t="s">
        <v>366</v>
      </c>
      <c r="B21" s="75">
        <v>327</v>
      </c>
      <c r="C21" s="75" t="s">
        <v>244</v>
      </c>
    </row>
    <row r="22" spans="1:3" ht="39">
      <c r="A22" s="70" t="s">
        <v>399</v>
      </c>
      <c r="B22" s="75">
        <v>328</v>
      </c>
      <c r="C22" s="75" t="s">
        <v>244</v>
      </c>
    </row>
    <row r="23" spans="1:3" ht="26">
      <c r="A23" s="70" t="s">
        <v>427</v>
      </c>
      <c r="B23" s="75">
        <v>656</v>
      </c>
      <c r="C23" s="75" t="s">
        <v>244</v>
      </c>
    </row>
    <row r="24" spans="1:3" ht="39">
      <c r="A24" s="70" t="s">
        <v>444</v>
      </c>
      <c r="B24" s="75">
        <v>332</v>
      </c>
      <c r="C24" s="75" t="s">
        <v>244</v>
      </c>
    </row>
    <row r="25" spans="1:3" ht="26">
      <c r="A25" s="70" t="s">
        <v>468</v>
      </c>
      <c r="B25" s="75">
        <v>330</v>
      </c>
      <c r="C25" s="75" t="s">
        <v>244</v>
      </c>
    </row>
    <row r="26" spans="1:3" ht="65">
      <c r="A26" s="70" t="s">
        <v>486</v>
      </c>
      <c r="B26" s="75">
        <v>331</v>
      </c>
      <c r="C26" s="75" t="s">
        <v>244</v>
      </c>
    </row>
    <row r="27" spans="1:3" ht="39">
      <c r="A27" s="70" t="s">
        <v>498</v>
      </c>
      <c r="B27" s="75">
        <v>334</v>
      </c>
      <c r="C27" s="75" t="s">
        <v>244</v>
      </c>
    </row>
    <row r="28" spans="1:3">
      <c r="A28" s="70" t="s">
        <v>510</v>
      </c>
      <c r="B28" s="75">
        <v>340</v>
      </c>
      <c r="C28" s="75" t="s">
        <v>244</v>
      </c>
    </row>
    <row r="29" spans="1:3" ht="39">
      <c r="A29" s="70" t="s">
        <v>540</v>
      </c>
      <c r="B29" s="75">
        <v>342</v>
      </c>
      <c r="C29" s="75" t="s">
        <v>244</v>
      </c>
    </row>
    <row r="30" spans="1:3" ht="26">
      <c r="A30" s="70" t="s">
        <v>568</v>
      </c>
      <c r="B30" s="75" t="s">
        <v>569</v>
      </c>
      <c r="C30" s="75" t="s">
        <v>244</v>
      </c>
    </row>
    <row r="31" spans="1:3" ht="26">
      <c r="A31" s="70" t="s">
        <v>580</v>
      </c>
      <c r="B31" s="75" t="s">
        <v>581</v>
      </c>
      <c r="C31" s="75" t="s">
        <v>244</v>
      </c>
    </row>
    <row r="32" spans="1:3">
      <c r="A32" s="70" t="s">
        <v>590</v>
      </c>
      <c r="B32" s="75">
        <v>402</v>
      </c>
      <c r="C32" s="75" t="s">
        <v>352</v>
      </c>
    </row>
    <row r="33" spans="1:3" ht="26">
      <c r="A33" s="70" t="s">
        <v>610</v>
      </c>
      <c r="B33" s="75">
        <v>348</v>
      </c>
      <c r="C33" s="75" t="s">
        <v>352</v>
      </c>
    </row>
    <row r="34" spans="1:3" ht="26">
      <c r="A34" s="70" t="s">
        <v>619</v>
      </c>
      <c r="B34" s="75">
        <v>324</v>
      </c>
      <c r="C34" s="75" t="s">
        <v>244</v>
      </c>
    </row>
    <row r="35" spans="1:3" ht="39">
      <c r="A35" s="70" t="s">
        <v>643</v>
      </c>
      <c r="B35" s="75">
        <v>605</v>
      </c>
      <c r="C35" s="75" t="s">
        <v>352</v>
      </c>
    </row>
    <row r="36" spans="1:3" ht="26">
      <c r="A36" s="70" t="s">
        <v>647</v>
      </c>
      <c r="B36" s="75">
        <v>356</v>
      </c>
      <c r="C36" s="75" t="s">
        <v>127</v>
      </c>
    </row>
    <row r="37" spans="1:3">
      <c r="A37" s="70" t="s">
        <v>667</v>
      </c>
      <c r="B37" s="75">
        <v>362</v>
      </c>
      <c r="C37" s="75" t="s">
        <v>127</v>
      </c>
    </row>
    <row r="38" spans="1:3" ht="52">
      <c r="A38" s="70" t="s">
        <v>688</v>
      </c>
      <c r="B38" s="75">
        <v>554</v>
      </c>
      <c r="C38" s="75" t="s">
        <v>244</v>
      </c>
    </row>
    <row r="39" spans="1:3" ht="26">
      <c r="A39" s="70" t="s">
        <v>710</v>
      </c>
      <c r="B39" s="75">
        <v>432</v>
      </c>
      <c r="C39" s="75" t="s">
        <v>352</v>
      </c>
    </row>
    <row r="40" spans="1:3" ht="65">
      <c r="A40" s="70" t="s">
        <v>720</v>
      </c>
      <c r="B40" s="75">
        <v>373</v>
      </c>
      <c r="C40" s="75" t="s">
        <v>722</v>
      </c>
    </row>
    <row r="41" spans="1:3" ht="52">
      <c r="A41" s="70" t="s">
        <v>732</v>
      </c>
      <c r="B41" s="75">
        <v>375</v>
      </c>
      <c r="C41" s="75" t="s">
        <v>88</v>
      </c>
    </row>
    <row r="42" spans="1:3" ht="65">
      <c r="A42" s="70" t="s">
        <v>740</v>
      </c>
      <c r="B42" s="75">
        <v>647</v>
      </c>
      <c r="C42" s="75" t="s">
        <v>244</v>
      </c>
    </row>
    <row r="43" spans="1:3" ht="65">
      <c r="A43" s="70" t="s">
        <v>749</v>
      </c>
      <c r="B43" s="75">
        <v>368</v>
      </c>
      <c r="C43" s="75" t="s">
        <v>144</v>
      </c>
    </row>
    <row r="44" spans="1:3" ht="52">
      <c r="A44" s="70" t="s">
        <v>754</v>
      </c>
      <c r="B44" s="75">
        <v>374</v>
      </c>
      <c r="C44" s="75" t="s">
        <v>144</v>
      </c>
    </row>
    <row r="45" spans="1:3" ht="52">
      <c r="A45" s="70" t="s">
        <v>762</v>
      </c>
      <c r="B45" s="75" t="s">
        <v>763</v>
      </c>
      <c r="C45" s="75" t="s">
        <v>144</v>
      </c>
    </row>
    <row r="46" spans="1:3" ht="52">
      <c r="A46" s="70" t="s">
        <v>767</v>
      </c>
      <c r="B46" s="75" t="s">
        <v>768</v>
      </c>
      <c r="C46" s="75" t="s">
        <v>352</v>
      </c>
    </row>
    <row r="47" spans="1:3" ht="39">
      <c r="A47" s="70" t="s">
        <v>771</v>
      </c>
      <c r="B47" s="75">
        <v>592</v>
      </c>
      <c r="C47" s="75" t="s">
        <v>211</v>
      </c>
    </row>
    <row r="48" spans="1:3">
      <c r="A48" s="70" t="s">
        <v>785</v>
      </c>
      <c r="B48" s="75">
        <v>382</v>
      </c>
      <c r="C48" s="75" t="s">
        <v>127</v>
      </c>
    </row>
    <row r="49" spans="1:3" ht="26">
      <c r="A49" s="70" t="s">
        <v>800</v>
      </c>
      <c r="B49" s="75">
        <v>386</v>
      </c>
      <c r="C49" s="75" t="s">
        <v>127</v>
      </c>
    </row>
    <row r="50" spans="1:3" ht="52">
      <c r="A50" s="70" t="s">
        <v>819</v>
      </c>
      <c r="B50" s="75">
        <v>376</v>
      </c>
      <c r="C50" s="75" t="s">
        <v>244</v>
      </c>
    </row>
    <row r="51" spans="1:3">
      <c r="A51" s="70" t="s">
        <v>828</v>
      </c>
      <c r="B51" s="75">
        <v>393</v>
      </c>
      <c r="C51" s="75" t="s">
        <v>244</v>
      </c>
    </row>
    <row r="52" spans="1:3">
      <c r="A52" s="70" t="s">
        <v>852</v>
      </c>
      <c r="B52" s="75">
        <v>394</v>
      </c>
      <c r="C52" s="75" t="s">
        <v>127</v>
      </c>
    </row>
    <row r="53" spans="1:3" ht="39">
      <c r="A53" s="70" t="s">
        <v>872</v>
      </c>
      <c r="B53" s="75">
        <v>398</v>
      </c>
      <c r="C53" s="75" t="s">
        <v>127</v>
      </c>
    </row>
    <row r="54" spans="1:3" ht="39">
      <c r="A54" s="70" t="s">
        <v>885</v>
      </c>
      <c r="B54" s="75">
        <v>399</v>
      </c>
      <c r="C54" s="75" t="s">
        <v>352</v>
      </c>
    </row>
    <row r="55" spans="1:3" ht="52">
      <c r="A55" s="70" t="s">
        <v>896</v>
      </c>
      <c r="B55" s="75">
        <v>511</v>
      </c>
      <c r="C55" s="75" t="s">
        <v>244</v>
      </c>
    </row>
    <row r="56" spans="1:3" ht="26">
      <c r="A56" s="70" t="s">
        <v>918</v>
      </c>
      <c r="B56" s="75">
        <v>379</v>
      </c>
      <c r="C56" s="75" t="s">
        <v>88</v>
      </c>
    </row>
    <row r="57" spans="1:3" ht="52">
      <c r="A57" s="70" t="s">
        <v>948</v>
      </c>
      <c r="B57" s="75">
        <v>666</v>
      </c>
      <c r="C57" s="75" t="s">
        <v>88</v>
      </c>
    </row>
    <row r="58" spans="1:3" ht="39">
      <c r="A58" s="70" t="s">
        <v>984</v>
      </c>
      <c r="B58" s="75">
        <v>655</v>
      </c>
      <c r="C58" s="75" t="s">
        <v>986</v>
      </c>
    </row>
    <row r="59" spans="1:3">
      <c r="A59" s="70" t="s">
        <v>1006</v>
      </c>
      <c r="B59" s="75">
        <v>383</v>
      </c>
      <c r="C59" s="75" t="s">
        <v>88</v>
      </c>
    </row>
    <row r="60" spans="1:3" ht="39">
      <c r="A60" s="70" t="s">
        <v>1022</v>
      </c>
      <c r="B60" s="75">
        <v>410</v>
      </c>
      <c r="C60" s="75" t="s">
        <v>352</v>
      </c>
    </row>
    <row r="61" spans="1:3" ht="26">
      <c r="A61" s="70" t="s">
        <v>1031</v>
      </c>
      <c r="B61" s="75">
        <v>412</v>
      </c>
      <c r="C61" s="75" t="s">
        <v>244</v>
      </c>
    </row>
    <row r="62" spans="1:3" ht="52">
      <c r="A62" s="70" t="s">
        <v>1059</v>
      </c>
      <c r="B62" s="75">
        <v>548</v>
      </c>
      <c r="C62" s="75" t="s">
        <v>244</v>
      </c>
    </row>
    <row r="63" spans="1:3" ht="26">
      <c r="A63" s="70" t="s">
        <v>1078</v>
      </c>
      <c r="B63" s="75">
        <v>355</v>
      </c>
      <c r="C63" s="75" t="s">
        <v>352</v>
      </c>
    </row>
    <row r="64" spans="1:3" ht="39">
      <c r="A64" s="70" t="s">
        <v>1083</v>
      </c>
      <c r="B64" s="75">
        <v>561</v>
      </c>
      <c r="C64" s="75" t="s">
        <v>244</v>
      </c>
    </row>
    <row r="65" spans="1:3" ht="26">
      <c r="A65" s="70" t="s">
        <v>1098</v>
      </c>
      <c r="B65" s="75">
        <v>422</v>
      </c>
      <c r="C65" s="75" t="s">
        <v>127</v>
      </c>
    </row>
    <row r="66" spans="1:3" ht="39">
      <c r="A66" s="70" t="s">
        <v>1112</v>
      </c>
      <c r="B66" s="75">
        <v>315</v>
      </c>
      <c r="C66" s="75" t="s">
        <v>88</v>
      </c>
    </row>
    <row r="67" spans="1:3" ht="39">
      <c r="A67" s="70" t="s">
        <v>1133</v>
      </c>
      <c r="B67" s="75">
        <v>603</v>
      </c>
      <c r="C67" s="75" t="s">
        <v>986</v>
      </c>
    </row>
    <row r="68" spans="1:3" ht="39">
      <c r="A68" s="70" t="s">
        <v>1147</v>
      </c>
      <c r="B68" s="75">
        <v>325</v>
      </c>
      <c r="C68" s="75" t="s">
        <v>722</v>
      </c>
    </row>
    <row r="69" spans="1:3" ht="26">
      <c r="A69" s="70" t="s">
        <v>1155</v>
      </c>
      <c r="B69" s="75">
        <v>423</v>
      </c>
      <c r="C69" s="75" t="s">
        <v>127</v>
      </c>
    </row>
    <row r="70" spans="1:3" ht="65">
      <c r="A70" s="70" t="s">
        <v>1170</v>
      </c>
      <c r="B70" s="75">
        <v>447</v>
      </c>
      <c r="C70" s="75" t="s">
        <v>352</v>
      </c>
    </row>
    <row r="71" spans="1:3" ht="39">
      <c r="A71" s="70" t="s">
        <v>1195</v>
      </c>
      <c r="B71" s="75">
        <v>320</v>
      </c>
      <c r="C71" s="75" t="s">
        <v>127</v>
      </c>
    </row>
    <row r="72" spans="1:3" ht="39">
      <c r="A72" s="70" t="s">
        <v>1207</v>
      </c>
      <c r="B72" s="75">
        <v>428</v>
      </c>
      <c r="C72" s="75" t="s">
        <v>986</v>
      </c>
    </row>
    <row r="73" spans="1:3" ht="26">
      <c r="A73" s="70" t="s">
        <v>1223</v>
      </c>
      <c r="B73" s="75">
        <v>388</v>
      </c>
      <c r="C73" s="75" t="s">
        <v>127</v>
      </c>
    </row>
    <row r="74" spans="1:3" ht="39">
      <c r="A74" s="70" t="s">
        <v>1231</v>
      </c>
      <c r="B74" s="75">
        <v>464</v>
      </c>
      <c r="C74" s="75" t="s">
        <v>244</v>
      </c>
    </row>
    <row r="75" spans="1:3" ht="26">
      <c r="A75" s="70" t="s">
        <v>1254</v>
      </c>
      <c r="B75" s="75">
        <v>430</v>
      </c>
      <c r="C75" s="75" t="s">
        <v>986</v>
      </c>
    </row>
    <row r="76" spans="1:3" ht="26">
      <c r="A76" s="70" t="s">
        <v>1266</v>
      </c>
      <c r="B76" s="75">
        <v>436</v>
      </c>
      <c r="C76" s="75" t="s">
        <v>244</v>
      </c>
    </row>
    <row r="77" spans="1:3" ht="52">
      <c r="A77" s="70" t="s">
        <v>1276</v>
      </c>
      <c r="B77" s="75">
        <v>441</v>
      </c>
      <c r="C77" s="75" t="s">
        <v>244</v>
      </c>
    </row>
    <row r="78" spans="1:3" ht="52">
      <c r="A78" s="70" t="s">
        <v>1298</v>
      </c>
      <c r="B78" s="75">
        <v>443</v>
      </c>
      <c r="C78" s="75" t="s">
        <v>244</v>
      </c>
    </row>
    <row r="79" spans="1:3" ht="52">
      <c r="A79" s="70" t="s">
        <v>1310</v>
      </c>
      <c r="B79" s="75">
        <v>449</v>
      </c>
      <c r="C79" s="75" t="s">
        <v>244</v>
      </c>
    </row>
    <row r="80" spans="1:3" ht="26">
      <c r="A80" s="70" t="s">
        <v>1333</v>
      </c>
      <c r="B80" s="75">
        <v>460</v>
      </c>
      <c r="C80" s="75" t="s">
        <v>244</v>
      </c>
    </row>
    <row r="81" spans="1:3" ht="65">
      <c r="A81" s="70" t="s">
        <v>1361</v>
      </c>
      <c r="B81" s="75">
        <v>543</v>
      </c>
      <c r="C81" s="75" t="s">
        <v>244</v>
      </c>
    </row>
    <row r="82" spans="1:3" ht="65">
      <c r="A82" s="70" t="s">
        <v>1381</v>
      </c>
      <c r="B82" s="75">
        <v>453</v>
      </c>
      <c r="C82" s="75" t="s">
        <v>352</v>
      </c>
    </row>
    <row r="83" spans="1:3" ht="65">
      <c r="A83" s="70" t="s">
        <v>1393</v>
      </c>
      <c r="B83" s="75">
        <v>455</v>
      </c>
      <c r="C83" s="75" t="s">
        <v>352</v>
      </c>
    </row>
    <row r="84" spans="1:3" ht="39">
      <c r="A84" s="70" t="s">
        <v>1403</v>
      </c>
      <c r="B84" s="75">
        <v>468</v>
      </c>
      <c r="C84" s="75" t="s">
        <v>127</v>
      </c>
    </row>
    <row r="85" spans="1:3" ht="26">
      <c r="A85" s="70" t="s">
        <v>1415</v>
      </c>
      <c r="B85" s="75">
        <v>516</v>
      </c>
      <c r="C85" s="75" t="s">
        <v>127</v>
      </c>
    </row>
    <row r="86" spans="1:3" ht="39">
      <c r="A86" s="70" t="s">
        <v>1419</v>
      </c>
      <c r="B86" s="75" t="s">
        <v>1420</v>
      </c>
      <c r="C86" s="75" t="s">
        <v>1421</v>
      </c>
    </row>
    <row r="87" spans="1:3" ht="39">
      <c r="A87" s="70" t="s">
        <v>1426</v>
      </c>
      <c r="B87" s="75">
        <v>457</v>
      </c>
      <c r="C87" s="75" t="s">
        <v>352</v>
      </c>
    </row>
    <row r="88" spans="1:3" ht="26">
      <c r="A88" s="70" t="s">
        <v>1434</v>
      </c>
      <c r="B88" s="75">
        <v>353</v>
      </c>
      <c r="C88" s="75" t="s">
        <v>352</v>
      </c>
    </row>
    <row r="89" spans="1:3">
      <c r="A89" s="70" t="s">
        <v>1436</v>
      </c>
      <c r="B89" s="75">
        <v>484</v>
      </c>
      <c r="C89" s="75" t="s">
        <v>244</v>
      </c>
    </row>
    <row r="90" spans="1:3" ht="39">
      <c r="A90" s="70" t="s">
        <v>1460</v>
      </c>
      <c r="B90" s="75">
        <v>590</v>
      </c>
      <c r="C90" s="75" t="s">
        <v>244</v>
      </c>
    </row>
    <row r="91" spans="1:3" ht="26">
      <c r="A91" s="70" t="s">
        <v>1477</v>
      </c>
      <c r="B91" s="75">
        <v>500</v>
      </c>
      <c r="C91" s="75" t="s">
        <v>244</v>
      </c>
    </row>
    <row r="92" spans="1:3" ht="52">
      <c r="A92" s="70" t="s">
        <v>1488</v>
      </c>
      <c r="B92" s="75" t="s">
        <v>1489</v>
      </c>
      <c r="C92" s="75" t="s">
        <v>144</v>
      </c>
    </row>
    <row r="93" spans="1:3" ht="26">
      <c r="A93" s="70" t="s">
        <v>1492</v>
      </c>
      <c r="B93" s="75">
        <v>582</v>
      </c>
      <c r="C93" s="75" t="s">
        <v>127</v>
      </c>
    </row>
    <row r="94" spans="1:3" ht="39">
      <c r="A94" s="70" t="s">
        <v>1507</v>
      </c>
      <c r="B94" s="75">
        <v>512</v>
      </c>
      <c r="C94" s="75" t="s">
        <v>88</v>
      </c>
    </row>
    <row r="95" spans="1:3" ht="65">
      <c r="A95" s="70" t="s">
        <v>1527</v>
      </c>
      <c r="B95" s="75">
        <v>595</v>
      </c>
      <c r="C95" s="75" t="s">
        <v>88</v>
      </c>
    </row>
    <row r="96" spans="1:3">
      <c r="A96" s="70" t="s">
        <v>1545</v>
      </c>
      <c r="B96" s="75">
        <v>378</v>
      </c>
      <c r="C96" s="75" t="s">
        <v>352</v>
      </c>
    </row>
    <row r="97" spans="1:3" ht="104">
      <c r="A97" s="70" t="s">
        <v>1554</v>
      </c>
      <c r="B97" s="75">
        <v>521</v>
      </c>
      <c r="C97" s="75" t="s">
        <v>352</v>
      </c>
    </row>
    <row r="98" spans="1:3" ht="78">
      <c r="A98" s="70" t="s">
        <v>1567</v>
      </c>
      <c r="B98" s="75">
        <v>520</v>
      </c>
      <c r="C98" s="75" t="s">
        <v>352</v>
      </c>
    </row>
    <row r="99" spans="1:3" ht="52">
      <c r="A99" s="70" t="s">
        <v>1570</v>
      </c>
      <c r="B99" s="75">
        <v>522</v>
      </c>
      <c r="C99" s="75" t="s">
        <v>352</v>
      </c>
    </row>
    <row r="100" spans="1:3" ht="65">
      <c r="A100" s="70" t="s">
        <v>1572</v>
      </c>
      <c r="B100" s="75">
        <v>462</v>
      </c>
      <c r="C100" s="75" t="s">
        <v>244</v>
      </c>
    </row>
    <row r="101" spans="1:3" ht="26">
      <c r="A101" s="70" t="s">
        <v>1596</v>
      </c>
      <c r="B101" s="75">
        <v>338</v>
      </c>
      <c r="C101" s="75" t="s">
        <v>244</v>
      </c>
    </row>
    <row r="102" spans="1:3" ht="26">
      <c r="A102" s="70" t="s">
        <v>1622</v>
      </c>
      <c r="B102" s="75">
        <v>528</v>
      </c>
      <c r="C102" s="75" t="s">
        <v>244</v>
      </c>
    </row>
    <row r="103" spans="1:3" ht="26">
      <c r="A103" s="70" t="s">
        <v>1657</v>
      </c>
      <c r="B103" s="75">
        <v>533</v>
      </c>
      <c r="C103" s="75" t="s">
        <v>352</v>
      </c>
    </row>
    <row r="104" spans="1:3" ht="26">
      <c r="A104" s="70" t="s">
        <v>1665</v>
      </c>
      <c r="B104" s="75">
        <v>550</v>
      </c>
      <c r="C104" s="75" t="s">
        <v>244</v>
      </c>
    </row>
    <row r="105" spans="1:3" ht="52">
      <c r="A105" s="70" t="s">
        <v>1690</v>
      </c>
      <c r="B105" s="75">
        <v>562</v>
      </c>
      <c r="C105" s="75" t="s">
        <v>244</v>
      </c>
    </row>
    <row r="106" spans="1:3" ht="65">
      <c r="A106" s="70" t="s">
        <v>1710</v>
      </c>
      <c r="B106" s="75">
        <v>566</v>
      </c>
      <c r="C106" s="75" t="s">
        <v>244</v>
      </c>
    </row>
    <row r="107" spans="1:3" ht="52">
      <c r="A107" s="70" t="s">
        <v>1718</v>
      </c>
      <c r="B107" s="75">
        <v>329</v>
      </c>
      <c r="C107" s="75" t="s">
        <v>244</v>
      </c>
    </row>
    <row r="108" spans="1:3" ht="65">
      <c r="A108" s="70" t="s">
        <v>1742</v>
      </c>
      <c r="B108" s="75">
        <v>345</v>
      </c>
      <c r="C108" s="75" t="s">
        <v>244</v>
      </c>
    </row>
    <row r="109" spans="1:3" ht="78">
      <c r="A109" s="70" t="s">
        <v>1753</v>
      </c>
      <c r="B109" s="75">
        <v>643</v>
      </c>
      <c r="C109" s="75" t="s">
        <v>88</v>
      </c>
    </row>
    <row r="110" spans="1:3" ht="39">
      <c r="A110" s="70" t="s">
        <v>1765</v>
      </c>
      <c r="B110" s="75">
        <v>391</v>
      </c>
      <c r="C110" s="75" t="s">
        <v>88</v>
      </c>
    </row>
    <row r="111" spans="1:3" ht="39">
      <c r="A111" s="70" t="s">
        <v>1792</v>
      </c>
      <c r="B111" s="75">
        <v>390</v>
      </c>
      <c r="C111" s="75" t="s">
        <v>88</v>
      </c>
    </row>
    <row r="112" spans="1:3" ht="52">
      <c r="A112" s="70" t="s">
        <v>1806</v>
      </c>
      <c r="B112" s="75">
        <v>654</v>
      </c>
      <c r="C112" s="75" t="s">
        <v>986</v>
      </c>
    </row>
    <row r="113" spans="1:3" ht="26">
      <c r="A113" s="70" t="s">
        <v>1828</v>
      </c>
      <c r="B113" s="75">
        <v>555</v>
      </c>
      <c r="C113" s="75" t="s">
        <v>986</v>
      </c>
    </row>
    <row r="114" spans="1:3" ht="26">
      <c r="A114" s="70" t="s">
        <v>1842</v>
      </c>
      <c r="B114" s="75">
        <v>558</v>
      </c>
      <c r="C114" s="75" t="s">
        <v>144</v>
      </c>
    </row>
    <row r="115" spans="1:3" ht="26">
      <c r="A115" s="70" t="s">
        <v>1859</v>
      </c>
      <c r="B115" s="75">
        <v>367</v>
      </c>
      <c r="C115" s="75" t="s">
        <v>144</v>
      </c>
    </row>
    <row r="116" spans="1:3" ht="39">
      <c r="A116" s="70" t="s">
        <v>1871</v>
      </c>
      <c r="B116" s="75">
        <v>557</v>
      </c>
      <c r="C116" s="75" t="s">
        <v>244</v>
      </c>
    </row>
    <row r="117" spans="1:3" ht="65">
      <c r="A117" s="70" t="s">
        <v>1893</v>
      </c>
      <c r="B117" s="75">
        <v>610</v>
      </c>
      <c r="C117" s="75" t="s">
        <v>88</v>
      </c>
    </row>
    <row r="118" spans="1:3" ht="26">
      <c r="A118" s="70" t="s">
        <v>1909</v>
      </c>
      <c r="B118" s="75">
        <v>604</v>
      </c>
      <c r="C118" s="75" t="s">
        <v>1910</v>
      </c>
    </row>
    <row r="119" spans="1:3" ht="26">
      <c r="A119" s="70" t="s">
        <v>1914</v>
      </c>
      <c r="B119" s="75">
        <v>350</v>
      </c>
      <c r="C119" s="75" t="s">
        <v>352</v>
      </c>
    </row>
    <row r="120" spans="1:3" ht="78">
      <c r="A120" s="70" t="s">
        <v>1936</v>
      </c>
      <c r="B120" s="75">
        <v>646</v>
      </c>
      <c r="C120" s="75" t="s">
        <v>244</v>
      </c>
    </row>
    <row r="121" spans="1:3" ht="65">
      <c r="A121" s="70" t="s">
        <v>1948</v>
      </c>
      <c r="B121" s="75" t="s">
        <v>1949</v>
      </c>
      <c r="C121" s="75" t="s">
        <v>1950</v>
      </c>
    </row>
    <row r="122" spans="1:3" ht="26">
      <c r="A122" s="70" t="s">
        <v>1964</v>
      </c>
      <c r="B122" s="75">
        <v>381</v>
      </c>
      <c r="C122" s="75" t="s">
        <v>244</v>
      </c>
    </row>
    <row r="123" spans="1:3" ht="26">
      <c r="A123" s="70" t="s">
        <v>2002</v>
      </c>
      <c r="B123" s="75">
        <v>527</v>
      </c>
      <c r="C123" s="75" t="s">
        <v>144</v>
      </c>
    </row>
    <row r="124" spans="1:3" ht="26">
      <c r="A124" s="70" t="s">
        <v>2015</v>
      </c>
      <c r="B124" s="75">
        <v>336</v>
      </c>
      <c r="C124" s="75" t="s">
        <v>244</v>
      </c>
    </row>
    <row r="125" spans="1:3" ht="26">
      <c r="A125" s="70" t="s">
        <v>2029</v>
      </c>
      <c r="B125" s="75">
        <v>572</v>
      </c>
      <c r="C125" s="75" t="s">
        <v>127</v>
      </c>
    </row>
    <row r="126" spans="1:3" ht="39">
      <c r="A126" s="70" t="s">
        <v>2036</v>
      </c>
      <c r="B126" s="75">
        <v>574</v>
      </c>
      <c r="C126" s="75" t="s">
        <v>352</v>
      </c>
    </row>
    <row r="127" spans="1:3" ht="26">
      <c r="A127" s="70" t="s">
        <v>2051</v>
      </c>
      <c r="B127" s="75">
        <v>442</v>
      </c>
      <c r="C127" s="75" t="s">
        <v>244</v>
      </c>
    </row>
    <row r="128" spans="1:3" ht="39">
      <c r="A128" s="70" t="s">
        <v>2065</v>
      </c>
      <c r="B128" s="75">
        <v>570</v>
      </c>
      <c r="C128" s="75" t="s">
        <v>144</v>
      </c>
    </row>
    <row r="129" spans="1:3" ht="26">
      <c r="A129" s="70" t="s">
        <v>2077</v>
      </c>
      <c r="B129" s="75">
        <v>578</v>
      </c>
      <c r="C129" s="75" t="s">
        <v>352</v>
      </c>
    </row>
    <row r="130" spans="1:3" ht="78">
      <c r="A130" s="70" t="s">
        <v>2085</v>
      </c>
      <c r="B130" s="75">
        <v>395</v>
      </c>
      <c r="C130" s="75" t="s">
        <v>127</v>
      </c>
    </row>
    <row r="131" spans="1:3" ht="52">
      <c r="A131" s="70" t="s">
        <v>2096</v>
      </c>
      <c r="B131" s="75">
        <v>580</v>
      </c>
      <c r="C131" s="75" t="s">
        <v>127</v>
      </c>
    </row>
    <row r="132" spans="1:3" ht="26">
      <c r="A132" s="70" t="s">
        <v>2111</v>
      </c>
      <c r="B132" s="75">
        <v>585</v>
      </c>
      <c r="C132" s="75" t="s">
        <v>244</v>
      </c>
    </row>
    <row r="133" spans="1:3" ht="39">
      <c r="A133" s="70" t="s">
        <v>2129</v>
      </c>
      <c r="B133" s="75">
        <v>587</v>
      </c>
      <c r="C133" s="75" t="s">
        <v>352</v>
      </c>
    </row>
    <row r="134" spans="1:3" ht="26">
      <c r="A134" s="70" t="s">
        <v>2137</v>
      </c>
      <c r="B134" s="75" t="s">
        <v>2139</v>
      </c>
      <c r="C134" s="75" t="s">
        <v>352</v>
      </c>
    </row>
    <row r="135" spans="1:3" ht="26">
      <c r="A135" s="70" t="s">
        <v>2140</v>
      </c>
      <c r="B135" s="75">
        <v>606</v>
      </c>
      <c r="C135" s="75" t="s">
        <v>127</v>
      </c>
    </row>
    <row r="136" spans="1:3" ht="39">
      <c r="A136" s="70" t="s">
        <v>2166</v>
      </c>
      <c r="B136" s="75">
        <v>607</v>
      </c>
      <c r="C136" s="75" t="s">
        <v>127</v>
      </c>
    </row>
    <row r="137" spans="1:3" ht="52">
      <c r="A137" s="70" t="s">
        <v>2181</v>
      </c>
      <c r="B137" s="75">
        <v>608</v>
      </c>
      <c r="C137" s="75" t="s">
        <v>127</v>
      </c>
    </row>
    <row r="138" spans="1:3" ht="26">
      <c r="A138" s="70" t="s">
        <v>2184</v>
      </c>
      <c r="B138" s="75">
        <v>609</v>
      </c>
      <c r="C138" s="75" t="s">
        <v>244</v>
      </c>
    </row>
    <row r="139" spans="1:3">
      <c r="A139" s="70" t="s">
        <v>2192</v>
      </c>
      <c r="B139" s="75">
        <v>600</v>
      </c>
      <c r="C139" s="75" t="s">
        <v>127</v>
      </c>
    </row>
    <row r="140" spans="1:3" ht="26">
      <c r="A140" s="70" t="s">
        <v>2215</v>
      </c>
      <c r="B140" s="75" t="s">
        <v>2217</v>
      </c>
      <c r="C140" s="75" t="s">
        <v>986</v>
      </c>
    </row>
    <row r="141" spans="1:3" ht="39">
      <c r="A141" s="70" t="s">
        <v>2231</v>
      </c>
      <c r="B141" s="75">
        <v>612</v>
      </c>
      <c r="C141" s="75" t="s">
        <v>244</v>
      </c>
    </row>
    <row r="142" spans="1:3" ht="26">
      <c r="A142" s="70" t="s">
        <v>2261</v>
      </c>
      <c r="B142" s="75">
        <v>660</v>
      </c>
      <c r="C142" s="75" t="s">
        <v>244</v>
      </c>
    </row>
    <row r="143" spans="1:3" ht="39">
      <c r="A143" s="70" t="s">
        <v>2284</v>
      </c>
      <c r="B143" s="75">
        <v>490</v>
      </c>
      <c r="C143" s="75" t="s">
        <v>88</v>
      </c>
    </row>
    <row r="144" spans="1:3" ht="26">
      <c r="A144" s="70" t="s">
        <v>2310</v>
      </c>
      <c r="B144" s="75">
        <v>620</v>
      </c>
      <c r="C144" s="75" t="s">
        <v>127</v>
      </c>
    </row>
    <row r="145" spans="1:3" ht="65">
      <c r="A145" s="70" t="s">
        <v>2324</v>
      </c>
      <c r="B145" s="75">
        <v>645</v>
      </c>
      <c r="C145" s="75" t="s">
        <v>244</v>
      </c>
    </row>
    <row r="146" spans="1:3" ht="39">
      <c r="A146" s="70" t="s">
        <v>2334</v>
      </c>
      <c r="B146" s="75">
        <v>635</v>
      </c>
      <c r="C146" s="75" t="s">
        <v>88</v>
      </c>
    </row>
    <row r="147" spans="1:3" ht="26">
      <c r="A147" s="70" t="s">
        <v>2350</v>
      </c>
      <c r="B147" s="75">
        <v>601</v>
      </c>
      <c r="C147" s="75" t="s">
        <v>986</v>
      </c>
    </row>
    <row r="148" spans="1:3" ht="26">
      <c r="A148" s="70" t="s">
        <v>2370</v>
      </c>
      <c r="B148" s="75">
        <v>630</v>
      </c>
      <c r="C148" s="75" t="s">
        <v>352</v>
      </c>
    </row>
    <row r="149" spans="1:3" ht="39">
      <c r="A149" s="70" t="s">
        <v>2387</v>
      </c>
      <c r="B149" s="75">
        <v>360</v>
      </c>
      <c r="C149" s="75" t="s">
        <v>352</v>
      </c>
    </row>
    <row r="150" spans="1:3" ht="26">
      <c r="A150" s="70" t="s">
        <v>2402</v>
      </c>
      <c r="B150" s="75">
        <v>633</v>
      </c>
      <c r="C150" s="75" t="s">
        <v>88</v>
      </c>
    </row>
    <row r="151" spans="1:3" ht="52">
      <c r="A151" s="70" t="s">
        <v>2418</v>
      </c>
      <c r="B151" s="75">
        <v>632</v>
      </c>
      <c r="C151" s="75" t="s">
        <v>144</v>
      </c>
    </row>
    <row r="152" spans="1:3" ht="39">
      <c r="A152" s="70" t="s">
        <v>2432</v>
      </c>
      <c r="B152" s="75">
        <v>313</v>
      </c>
      <c r="C152" s="75" t="s">
        <v>352</v>
      </c>
    </row>
    <row r="153" spans="1:3" ht="26">
      <c r="A153" s="70" t="s">
        <v>2443</v>
      </c>
      <c r="B153" s="75">
        <v>634</v>
      </c>
      <c r="C153" s="75" t="s">
        <v>144</v>
      </c>
    </row>
    <row r="154" spans="1:3" ht="26">
      <c r="A154" s="70" t="s">
        <v>2463</v>
      </c>
      <c r="B154" s="75">
        <v>629</v>
      </c>
      <c r="C154" s="75" t="s">
        <v>144</v>
      </c>
    </row>
    <row r="155" spans="1:3" ht="39">
      <c r="A155" s="70" t="s">
        <v>2479</v>
      </c>
      <c r="B155" s="75">
        <v>359</v>
      </c>
      <c r="C155" s="75" t="s">
        <v>352</v>
      </c>
    </row>
    <row r="156" spans="1:3" ht="52">
      <c r="A156" s="70" t="s">
        <v>2489</v>
      </c>
      <c r="B156" s="75">
        <v>638</v>
      </c>
      <c r="C156" s="75" t="s">
        <v>352</v>
      </c>
    </row>
    <row r="157" spans="1:3" ht="39">
      <c r="A157" s="70" t="s">
        <v>2507</v>
      </c>
      <c r="B157" s="75">
        <v>636</v>
      </c>
      <c r="C157" s="75" t="s">
        <v>352</v>
      </c>
    </row>
    <row r="158" spans="1:3">
      <c r="A158" s="70" t="s">
        <v>2513</v>
      </c>
      <c r="B158" s="75">
        <v>642</v>
      </c>
      <c r="C158" s="75" t="s">
        <v>144</v>
      </c>
    </row>
    <row r="159" spans="1:3" ht="26">
      <c r="A159" s="70" t="s">
        <v>2525</v>
      </c>
      <c r="B159" s="75">
        <v>614</v>
      </c>
      <c r="C159" s="75" t="s">
        <v>352</v>
      </c>
    </row>
    <row r="160" spans="1:3" ht="26">
      <c r="A160" s="70" t="s">
        <v>2543</v>
      </c>
      <c r="B160" s="75">
        <v>640</v>
      </c>
      <c r="C160" s="75" t="s">
        <v>244</v>
      </c>
    </row>
    <row r="161" spans="1:3" ht="39">
      <c r="A161" s="70" t="s">
        <v>2562</v>
      </c>
      <c r="B161" s="75">
        <v>351</v>
      </c>
      <c r="C161" s="75" t="s">
        <v>352</v>
      </c>
    </row>
    <row r="162" spans="1:3" ht="26">
      <c r="A162" s="70" t="s">
        <v>2565</v>
      </c>
      <c r="B162" s="75">
        <v>658</v>
      </c>
      <c r="C162" s="75" t="s">
        <v>244</v>
      </c>
    </row>
    <row r="163" spans="1:3" ht="39">
      <c r="A163" s="70" t="s">
        <v>2574</v>
      </c>
      <c r="B163" s="75">
        <v>659</v>
      </c>
      <c r="C163" s="75" t="s">
        <v>244</v>
      </c>
    </row>
    <row r="164" spans="1:3" ht="26">
      <c r="A164" s="70" t="s">
        <v>2576</v>
      </c>
      <c r="B164" s="75">
        <v>657</v>
      </c>
      <c r="C164" s="75" t="s">
        <v>244</v>
      </c>
    </row>
    <row r="165" spans="1:3" ht="65">
      <c r="A165" s="70" t="s">
        <v>2578</v>
      </c>
      <c r="B165" s="75">
        <v>644</v>
      </c>
      <c r="C165" s="75" t="s">
        <v>244</v>
      </c>
    </row>
    <row r="166" spans="1:3" ht="39">
      <c r="A166" s="70" t="s">
        <v>2580</v>
      </c>
      <c r="B166" s="75">
        <v>420</v>
      </c>
      <c r="C166" s="75" t="s">
        <v>244</v>
      </c>
    </row>
    <row r="167" spans="1:3" ht="65">
      <c r="A167" s="70" t="s">
        <v>2583</v>
      </c>
      <c r="B167" s="75">
        <v>380</v>
      </c>
      <c r="C167" s="75" t="s">
        <v>127</v>
      </c>
    </row>
    <row r="168" spans="1:3" ht="39">
      <c r="A168" s="70" t="s">
        <v>2606</v>
      </c>
      <c r="B168" s="75">
        <v>384</v>
      </c>
      <c r="C168" s="75"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F1F43-6FC5-4079-BDC0-C08A8C9B7497}">
  <dimension ref="A1:BK168"/>
  <sheetViews>
    <sheetView workbookViewId="0">
      <selection activeCell="J20" sqref="J20"/>
    </sheetView>
  </sheetViews>
  <sheetFormatPr baseColWidth="10" defaultColWidth="8.83203125" defaultRowHeight="14"/>
  <cols>
    <col min="1" max="1" width="28.1640625" style="58" bestFit="1" customWidth="1"/>
    <col min="6" max="6" width="10.5" customWidth="1"/>
    <col min="7" max="7" width="10.33203125" customWidth="1"/>
    <col min="8" max="8" width="10.6640625" customWidth="1"/>
    <col min="11" max="11" width="10.5" customWidth="1"/>
    <col min="19" max="19" width="11.5" customWidth="1"/>
    <col min="21" max="21" width="10" customWidth="1"/>
    <col min="22" max="22" width="11.5" customWidth="1"/>
    <col min="23" max="23" width="10.6640625" customWidth="1"/>
    <col min="24" max="24" width="10.83203125" customWidth="1"/>
    <col min="49" max="61" width="0" hidden="1" customWidth="1"/>
  </cols>
  <sheetData>
    <row r="1" spans="1:63" ht="15" thickBot="1"/>
    <row r="2" spans="1:63" s="9" customFormat="1" ht="119" thickBot="1">
      <c r="A2" s="119" t="s">
        <v>2635</v>
      </c>
      <c r="B2" s="76" t="s">
        <v>18</v>
      </c>
      <c r="C2" s="76" t="s">
        <v>19</v>
      </c>
      <c r="D2" s="76" t="s">
        <v>20</v>
      </c>
      <c r="E2" s="76" t="s">
        <v>21</v>
      </c>
      <c r="F2" s="76" t="s">
        <v>22</v>
      </c>
      <c r="G2" s="76" t="s">
        <v>23</v>
      </c>
      <c r="H2" s="76" t="s">
        <v>24</v>
      </c>
      <c r="I2" s="76" t="s">
        <v>25</v>
      </c>
      <c r="J2" s="76" t="s">
        <v>26</v>
      </c>
      <c r="K2" s="76" t="s">
        <v>27</v>
      </c>
      <c r="L2" s="76" t="s">
        <v>28</v>
      </c>
      <c r="M2" s="77" t="s">
        <v>29</v>
      </c>
      <c r="N2" s="77" t="s">
        <v>30</v>
      </c>
      <c r="O2" s="77" t="s">
        <v>31</v>
      </c>
      <c r="P2" s="77" t="s">
        <v>32</v>
      </c>
      <c r="Q2" s="77" t="s">
        <v>33</v>
      </c>
      <c r="R2" s="77" t="s">
        <v>34</v>
      </c>
      <c r="S2" s="77" t="s">
        <v>35</v>
      </c>
      <c r="T2" s="77" t="s">
        <v>36</v>
      </c>
      <c r="U2" s="77" t="s">
        <v>37</v>
      </c>
      <c r="V2" s="77" t="s">
        <v>38</v>
      </c>
      <c r="W2" s="77" t="s">
        <v>39</v>
      </c>
      <c r="X2" s="77" t="s">
        <v>40</v>
      </c>
      <c r="Y2" s="77" t="s">
        <v>41</v>
      </c>
      <c r="Z2" s="77" t="s">
        <v>42</v>
      </c>
      <c r="AA2" s="77" t="s">
        <v>43</v>
      </c>
      <c r="AB2" s="77" t="s">
        <v>44</v>
      </c>
      <c r="AC2" s="77" t="s">
        <v>45</v>
      </c>
      <c r="AD2" s="77" t="s">
        <v>46</v>
      </c>
      <c r="AE2" s="77" t="s">
        <v>47</v>
      </c>
      <c r="AF2" s="77" t="s">
        <v>48</v>
      </c>
      <c r="AG2" s="78" t="s">
        <v>49</v>
      </c>
      <c r="AH2" s="78" t="s">
        <v>50</v>
      </c>
      <c r="AI2" s="78" t="s">
        <v>51</v>
      </c>
      <c r="AJ2" s="78" t="s">
        <v>52</v>
      </c>
      <c r="AK2" s="78" t="s">
        <v>53</v>
      </c>
      <c r="AL2" s="79" t="s">
        <v>54</v>
      </c>
      <c r="AM2" s="79" t="s">
        <v>55</v>
      </c>
      <c r="AN2" s="79" t="s">
        <v>56</v>
      </c>
      <c r="AO2" s="79" t="s">
        <v>57</v>
      </c>
      <c r="AP2" s="80" t="s">
        <v>58</v>
      </c>
      <c r="AQ2" s="80" t="s">
        <v>59</v>
      </c>
      <c r="AR2" s="80" t="s">
        <v>60</v>
      </c>
      <c r="AS2" s="80" t="s">
        <v>61</v>
      </c>
      <c r="AT2" s="80" t="s">
        <v>62</v>
      </c>
      <c r="AU2" s="81" t="s">
        <v>63</v>
      </c>
      <c r="AV2" s="82" t="s">
        <v>64</v>
      </c>
      <c r="AW2" s="20" t="s">
        <v>65</v>
      </c>
      <c r="AX2" s="20" t="s">
        <v>66</v>
      </c>
      <c r="AY2" s="20" t="s">
        <v>67</v>
      </c>
      <c r="AZ2" s="20" t="s">
        <v>68</v>
      </c>
      <c r="BA2" s="20" t="s">
        <v>69</v>
      </c>
      <c r="BB2" s="20" t="s">
        <v>70</v>
      </c>
      <c r="BC2" s="20" t="s">
        <v>71</v>
      </c>
      <c r="BD2" s="20" t="s">
        <v>72</v>
      </c>
      <c r="BE2" s="20" t="s">
        <v>73</v>
      </c>
      <c r="BF2" s="20" t="s">
        <v>74</v>
      </c>
      <c r="BG2" s="20" t="s">
        <v>75</v>
      </c>
      <c r="BH2" s="20" t="s">
        <v>76</v>
      </c>
      <c r="BI2" s="20" t="s">
        <v>77</v>
      </c>
      <c r="BJ2" s="10"/>
      <c r="BK2" s="10"/>
    </row>
    <row r="3" spans="1:63">
      <c r="A3" s="120" t="s">
        <v>86</v>
      </c>
      <c r="B3" s="72" t="str">
        <f>IF('Physical Effects - Numerical'!E3&lt;0,'Physical Effects - Numerical'!E3,"")</f>
        <v/>
      </c>
      <c r="C3" s="72" t="str">
        <f>IF('Physical Effects - Numerical'!F3&lt;0,'Physical Effects - Numerical'!F3,"")</f>
        <v/>
      </c>
      <c r="D3" s="72" t="str">
        <f>IF('Physical Effects - Numerical'!G3&lt;0,'Physical Effects - Numerical'!G3,"")</f>
        <v/>
      </c>
      <c r="E3" s="72" t="str">
        <f>IF('Physical Effects - Numerical'!H3&lt;0,'Physical Effects - Numerical'!H3,"")</f>
        <v/>
      </c>
      <c r="F3" s="72" t="str">
        <f>IF('Physical Effects - Numerical'!I3&lt;0,'Physical Effects - Numerical'!I3,"")</f>
        <v/>
      </c>
      <c r="G3" s="72" t="str">
        <f>IF('Physical Effects - Numerical'!J3&lt;0,'Physical Effects - Numerical'!J3,"")</f>
        <v/>
      </c>
      <c r="H3" s="72" t="str">
        <f>IF('Physical Effects - Numerical'!K3&lt;0,'Physical Effects - Numerical'!K3,"")</f>
        <v/>
      </c>
      <c r="I3" s="72" t="str">
        <f>IF('Physical Effects - Numerical'!L3&lt;0,'Physical Effects - Numerical'!L3,"")</f>
        <v/>
      </c>
      <c r="J3" s="72" t="str">
        <f>IF('Physical Effects - Numerical'!M3&lt;0,'Physical Effects - Numerical'!M3,"")</f>
        <v/>
      </c>
      <c r="K3" s="72" t="str">
        <f>IF('Physical Effects - Numerical'!N3&lt;0,'Physical Effects - Numerical'!N3,"")</f>
        <v/>
      </c>
      <c r="L3" s="72" t="str">
        <f>IF('Physical Effects - Numerical'!O3&lt;0,'Physical Effects - Numerical'!O3,"")</f>
        <v/>
      </c>
      <c r="M3" s="72" t="str">
        <f>IF('Physical Effects - Numerical'!P3&lt;0,'Physical Effects - Numerical'!P3,"")</f>
        <v/>
      </c>
      <c r="N3" s="72" t="str">
        <f>IF('Physical Effects - Numerical'!Q3&lt;0,'Physical Effects - Numerical'!Q3,"")</f>
        <v/>
      </c>
      <c r="O3" s="72" t="str">
        <f>IF('Physical Effects - Numerical'!R3&lt;0,'Physical Effects - Numerical'!R3,"")</f>
        <v/>
      </c>
      <c r="P3" s="72" t="str">
        <f>IF('Physical Effects - Numerical'!S3&lt;0,'Physical Effects - Numerical'!S3,"")</f>
        <v/>
      </c>
      <c r="Q3" s="72" t="str">
        <f>IF('Physical Effects - Numerical'!T3&lt;0,'Physical Effects - Numerical'!T3,"")</f>
        <v/>
      </c>
      <c r="R3" s="72" t="str">
        <f>IF('Physical Effects - Numerical'!U3&lt;0,'Physical Effects - Numerical'!U3,"")</f>
        <v/>
      </c>
      <c r="S3" s="72" t="str">
        <f>IF('Physical Effects - Numerical'!V3&lt;0,'Physical Effects - Numerical'!V3,"")</f>
        <v/>
      </c>
      <c r="T3" s="72" t="str">
        <f>IF('Physical Effects - Numerical'!W3&lt;0,'Physical Effects - Numerical'!W3,"")</f>
        <v/>
      </c>
      <c r="U3" s="72" t="str">
        <f>IF('Physical Effects - Numerical'!X3&lt;0,'Physical Effects - Numerical'!X3,"")</f>
        <v/>
      </c>
      <c r="V3" s="72" t="str">
        <f>IF('Physical Effects - Numerical'!Y3&lt;0,'Physical Effects - Numerical'!Y3,"")</f>
        <v/>
      </c>
      <c r="W3" s="72" t="str">
        <f>IF('Physical Effects - Numerical'!Z3&lt;0,'Physical Effects - Numerical'!Z3,"")</f>
        <v/>
      </c>
      <c r="X3" s="72" t="str">
        <f>IF('Physical Effects - Numerical'!AA3&lt;0,'Physical Effects - Numerical'!AA3,"")</f>
        <v/>
      </c>
      <c r="Y3" s="72" t="str">
        <f>IF('Physical Effects - Numerical'!AB3&lt;0,'Physical Effects - Numerical'!AB3,"")</f>
        <v/>
      </c>
      <c r="Z3" s="72" t="str">
        <f>IF('Physical Effects - Numerical'!AC3&lt;0,'Physical Effects - Numerical'!AC3,"")</f>
        <v/>
      </c>
      <c r="AA3" s="72" t="str">
        <f>IF('Physical Effects - Numerical'!AD3&lt;0,'Physical Effects - Numerical'!AD3,"")</f>
        <v/>
      </c>
      <c r="AB3" s="72" t="str">
        <f>IF('Physical Effects - Numerical'!AE3&lt;0,'Physical Effects - Numerical'!AE3,"")</f>
        <v/>
      </c>
      <c r="AC3" s="72" t="str">
        <f>IF('Physical Effects - Numerical'!AF3&lt;0,'Physical Effects - Numerical'!AF3,"")</f>
        <v/>
      </c>
      <c r="AD3" s="72" t="str">
        <f>IF('Physical Effects - Numerical'!AG3&lt;0,'Physical Effects - Numerical'!AG3,"")</f>
        <v/>
      </c>
      <c r="AE3" s="72" t="str">
        <f>IF('Physical Effects - Numerical'!AH3&lt;0,'Physical Effects - Numerical'!AH3,"")</f>
        <v/>
      </c>
      <c r="AF3" s="72" t="str">
        <f>IF('Physical Effects - Numerical'!AI3&lt;0,'Physical Effects - Numerical'!AI3,"")</f>
        <v/>
      </c>
      <c r="AG3" s="72" t="str">
        <f>IF('Physical Effects - Numerical'!AJ3&lt;0,'Physical Effects - Numerical'!AJ3,"")</f>
        <v/>
      </c>
      <c r="AH3" s="72" t="str">
        <f>IF('Physical Effects - Numerical'!AK3&lt;0,'Physical Effects - Numerical'!AK3,"")</f>
        <v/>
      </c>
      <c r="AI3" s="72" t="str">
        <f>IF('Physical Effects - Numerical'!AL3&lt;0,'Physical Effects - Numerical'!AL3,"")</f>
        <v/>
      </c>
      <c r="AJ3" s="72" t="str">
        <f>IF('Physical Effects - Numerical'!AM3&lt;0,'Physical Effects - Numerical'!AM3,"")</f>
        <v/>
      </c>
      <c r="AK3" s="72" t="str">
        <f>IF('Physical Effects - Numerical'!AN3&lt;0,'Physical Effects - Numerical'!AN3,"")</f>
        <v/>
      </c>
      <c r="AL3" s="72" t="str">
        <f>IF('Physical Effects - Numerical'!AO3&lt;0,'Physical Effects - Numerical'!AO3,"")</f>
        <v/>
      </c>
      <c r="AM3" s="72" t="str">
        <f>IF('Physical Effects - Numerical'!AP3&lt;0,'Physical Effects - Numerical'!AP3,"")</f>
        <v/>
      </c>
      <c r="AN3" s="72" t="str">
        <f>IF('Physical Effects - Numerical'!AQ3&lt;0,'Physical Effects - Numerical'!AQ3,"")</f>
        <v/>
      </c>
      <c r="AO3" s="72" t="str">
        <f>IF('Physical Effects - Numerical'!AR3&lt;0,'Physical Effects - Numerical'!AR3,"")</f>
        <v/>
      </c>
      <c r="AP3" s="72" t="str">
        <f>IF('Physical Effects - Numerical'!AS3&lt;0,'Physical Effects - Numerical'!AS3,"")</f>
        <v/>
      </c>
      <c r="AQ3" s="72" t="str">
        <f>IF('Physical Effects - Numerical'!AT3&lt;0,'Physical Effects - Numerical'!AT3,"")</f>
        <v/>
      </c>
      <c r="AR3" s="72" t="str">
        <f>IF('Physical Effects - Numerical'!AU3&lt;0,'Physical Effects - Numerical'!AU3,"")</f>
        <v/>
      </c>
      <c r="AS3" s="72" t="str">
        <f>IF('Physical Effects - Numerical'!AV3&lt;0,'Physical Effects - Numerical'!AV3,"")</f>
        <v/>
      </c>
      <c r="AT3" s="72" t="str">
        <f>IF('Physical Effects - Numerical'!AW3&lt;0,'Physical Effects - Numerical'!AW3,"")</f>
        <v/>
      </c>
      <c r="AU3" s="72" t="str">
        <f>IF('Physical Effects - Numerical'!AX3&lt;0,'Physical Effects - Numerical'!AX3,"")</f>
        <v/>
      </c>
      <c r="AV3" s="84" t="str">
        <f>IF('Physical Effects - Numerical'!AY3&lt;0,'Physical Effects - Numerical'!AY3,"")</f>
        <v/>
      </c>
      <c r="AW3" t="str">
        <f>IF('Physical Effects - Numerical'!AZ3&lt;0,'Physical Effects - Numerical'!AZ3,"")</f>
        <v/>
      </c>
      <c r="AX3" t="str">
        <f>IF('Physical Effects - Numerical'!BA3&lt;0,'Physical Effects - Numerical'!BA3,"")</f>
        <v/>
      </c>
      <c r="AY3" t="str">
        <f>IF('Physical Effects - Numerical'!BB3&lt;0,'Physical Effects - Numerical'!BB3,"")</f>
        <v/>
      </c>
      <c r="AZ3" t="str">
        <f>IF('Physical Effects - Numerical'!BC3&lt;0,'Physical Effects - Numerical'!BC3,"")</f>
        <v/>
      </c>
      <c r="BA3" t="str">
        <f>IF('Physical Effects - Numerical'!BD3&lt;0,'Physical Effects - Numerical'!BD3,"")</f>
        <v/>
      </c>
      <c r="BB3" t="str">
        <f>IF('Physical Effects - Numerical'!BE3&lt;0,'Physical Effects - Numerical'!BE3,"")</f>
        <v/>
      </c>
      <c r="BC3" t="str">
        <f>IF('Physical Effects - Numerical'!BF3&lt;0,'Physical Effects - Numerical'!BF3,"")</f>
        <v/>
      </c>
      <c r="BD3" t="str">
        <f>IF('Physical Effects - Numerical'!BG3&lt;0,'Physical Effects - Numerical'!BG3,"")</f>
        <v/>
      </c>
      <c r="BE3" t="str">
        <f>IF('Physical Effects - Numerical'!BH3&lt;0,'Physical Effects - Numerical'!BH3,"")</f>
        <v/>
      </c>
      <c r="BF3" t="str">
        <f>IF('Physical Effects - Numerical'!BI3&lt;0,'Physical Effects - Numerical'!BI3,"")</f>
        <v/>
      </c>
      <c r="BG3" t="str">
        <f>IF('Physical Effects - Numerical'!BJ3&lt;0,'Physical Effects - Numerical'!BJ3,"")</f>
        <v/>
      </c>
      <c r="BH3" t="str">
        <f>IF('Physical Effects - Numerical'!BK3&lt;0,'Physical Effects - Numerical'!BK3,"")</f>
        <v/>
      </c>
      <c r="BI3" t="str">
        <f>IF('Physical Effects - Numerical'!BL3&lt;0,'Physical Effects - Numerical'!BL3,"")</f>
        <v/>
      </c>
    </row>
    <row r="4" spans="1:63">
      <c r="A4" s="120" t="s">
        <v>125</v>
      </c>
      <c r="B4" s="72" t="str">
        <f>IF('Physical Effects - Numerical'!E4&lt;0,'Physical Effects - Numerical'!E4,"")</f>
        <v/>
      </c>
      <c r="C4" s="72" t="str">
        <f>IF('Physical Effects - Numerical'!F4&lt;0,'Physical Effects - Numerical'!F4,"")</f>
        <v/>
      </c>
      <c r="D4" s="72" t="str">
        <f>IF('Physical Effects - Numerical'!G4&lt;0,'Physical Effects - Numerical'!G4,"")</f>
        <v/>
      </c>
      <c r="E4" s="72" t="str">
        <f>IF('Physical Effects - Numerical'!H4&lt;0,'Physical Effects - Numerical'!H4,"")</f>
        <v/>
      </c>
      <c r="F4" s="72" t="str">
        <f>IF('Physical Effects - Numerical'!I4&lt;0,'Physical Effects - Numerical'!I4,"")</f>
        <v/>
      </c>
      <c r="G4" s="72" t="str">
        <f>IF('Physical Effects - Numerical'!J4&lt;0,'Physical Effects - Numerical'!J4,"")</f>
        <v/>
      </c>
      <c r="H4" s="72" t="str">
        <f>IF('Physical Effects - Numerical'!K4&lt;0,'Physical Effects - Numerical'!K4,"")</f>
        <v/>
      </c>
      <c r="I4" s="72" t="str">
        <f>IF('Physical Effects - Numerical'!L4&lt;0,'Physical Effects - Numerical'!L4,"")</f>
        <v/>
      </c>
      <c r="J4" s="72" t="str">
        <f>IF('Physical Effects - Numerical'!M4&lt;0,'Physical Effects - Numerical'!M4,"")</f>
        <v/>
      </c>
      <c r="K4" s="72" t="str">
        <f>IF('Physical Effects - Numerical'!N4&lt;0,'Physical Effects - Numerical'!N4,"")</f>
        <v/>
      </c>
      <c r="L4" s="72" t="str">
        <f>IF('Physical Effects - Numerical'!O4&lt;0,'Physical Effects - Numerical'!O4,"")</f>
        <v/>
      </c>
      <c r="M4" s="72" t="str">
        <f>IF('Physical Effects - Numerical'!P4&lt;0,'Physical Effects - Numerical'!P4,"")</f>
        <v/>
      </c>
      <c r="N4" s="72" t="str">
        <f>IF('Physical Effects - Numerical'!Q4&lt;0,'Physical Effects - Numerical'!Q4,"")</f>
        <v/>
      </c>
      <c r="O4" s="72" t="str">
        <f>IF('Physical Effects - Numerical'!R4&lt;0,'Physical Effects - Numerical'!R4,"")</f>
        <v/>
      </c>
      <c r="P4" s="72" t="str">
        <f>IF('Physical Effects - Numerical'!S4&lt;0,'Physical Effects - Numerical'!S4,"")</f>
        <v/>
      </c>
      <c r="Q4" s="72" t="str">
        <f>IF('Physical Effects - Numerical'!T4&lt;0,'Physical Effects - Numerical'!T4,"")</f>
        <v/>
      </c>
      <c r="R4" s="72" t="str">
        <f>IF('Physical Effects - Numerical'!U4&lt;0,'Physical Effects - Numerical'!U4,"")</f>
        <v/>
      </c>
      <c r="S4" s="72" t="str">
        <f>IF('Physical Effects - Numerical'!V4&lt;0,'Physical Effects - Numerical'!V4,"")</f>
        <v/>
      </c>
      <c r="T4" s="72" t="str">
        <f>IF('Physical Effects - Numerical'!W4&lt;0,'Physical Effects - Numerical'!W4,"")</f>
        <v/>
      </c>
      <c r="U4" s="72" t="str">
        <f>IF('Physical Effects - Numerical'!X4&lt;0,'Physical Effects - Numerical'!X4,"")</f>
        <v/>
      </c>
      <c r="V4" s="72" t="str">
        <f>IF('Physical Effects - Numerical'!Y4&lt;0,'Physical Effects - Numerical'!Y4,"")</f>
        <v/>
      </c>
      <c r="W4" s="72" t="str">
        <f>IF('Physical Effects - Numerical'!Z4&lt;0,'Physical Effects - Numerical'!Z4,"")</f>
        <v/>
      </c>
      <c r="X4" s="72" t="str">
        <f>IF('Physical Effects - Numerical'!AA4&lt;0,'Physical Effects - Numerical'!AA4,"")</f>
        <v/>
      </c>
      <c r="Y4" s="72" t="str">
        <f>IF('Physical Effects - Numerical'!AB4&lt;0,'Physical Effects - Numerical'!AB4,"")</f>
        <v/>
      </c>
      <c r="Z4" s="72" t="str">
        <f>IF('Physical Effects - Numerical'!AC4&lt;0,'Physical Effects - Numerical'!AC4,"")</f>
        <v/>
      </c>
      <c r="AA4" s="72" t="str">
        <f>IF('Physical Effects - Numerical'!AD4&lt;0,'Physical Effects - Numerical'!AD4,"")</f>
        <v/>
      </c>
      <c r="AB4" s="72" t="str">
        <f>IF('Physical Effects - Numerical'!AE4&lt;0,'Physical Effects - Numerical'!AE4,"")</f>
        <v/>
      </c>
      <c r="AC4" s="72" t="str">
        <f>IF('Physical Effects - Numerical'!AF4&lt;0,'Physical Effects - Numerical'!AF4,"")</f>
        <v/>
      </c>
      <c r="AD4" s="72" t="str">
        <f>IF('Physical Effects - Numerical'!AG4&lt;0,'Physical Effects - Numerical'!AG4,"")</f>
        <v/>
      </c>
      <c r="AE4" s="72" t="str">
        <f>IF('Physical Effects - Numerical'!AH4&lt;0,'Physical Effects - Numerical'!AH4,"")</f>
        <v/>
      </c>
      <c r="AF4" s="72" t="str">
        <f>IF('Physical Effects - Numerical'!AI4&lt;0,'Physical Effects - Numerical'!AI4,"")</f>
        <v/>
      </c>
      <c r="AG4" s="72" t="str">
        <f>IF('Physical Effects - Numerical'!AJ4&lt;0,'Physical Effects - Numerical'!AJ4,"")</f>
        <v/>
      </c>
      <c r="AH4" s="72" t="str">
        <f>IF('Physical Effects - Numerical'!AK4&lt;0,'Physical Effects - Numerical'!AK4,"")</f>
        <v/>
      </c>
      <c r="AI4" s="72" t="str">
        <f>IF('Physical Effects - Numerical'!AL4&lt;0,'Physical Effects - Numerical'!AL4,"")</f>
        <v/>
      </c>
      <c r="AJ4" s="72" t="str">
        <f>IF('Physical Effects - Numerical'!AM4&lt;0,'Physical Effects - Numerical'!AM4,"")</f>
        <v/>
      </c>
      <c r="AK4" s="72" t="str">
        <f>IF('Physical Effects - Numerical'!AN4&lt;0,'Physical Effects - Numerical'!AN4,"")</f>
        <v/>
      </c>
      <c r="AL4" s="72" t="str">
        <f>IF('Physical Effects - Numerical'!AO4&lt;0,'Physical Effects - Numerical'!AO4,"")</f>
        <v/>
      </c>
      <c r="AM4" s="72" t="str">
        <f>IF('Physical Effects - Numerical'!AP4&lt;0,'Physical Effects - Numerical'!AP4,"")</f>
        <v/>
      </c>
      <c r="AN4" s="72" t="str">
        <f>IF('Physical Effects - Numerical'!AQ4&lt;0,'Physical Effects - Numerical'!AQ4,"")</f>
        <v/>
      </c>
      <c r="AO4" s="72" t="str">
        <f>IF('Physical Effects - Numerical'!AR4&lt;0,'Physical Effects - Numerical'!AR4,"")</f>
        <v/>
      </c>
      <c r="AP4" s="72" t="str">
        <f>IF('Physical Effects - Numerical'!AS4&lt;0,'Physical Effects - Numerical'!AS4,"")</f>
        <v/>
      </c>
      <c r="AQ4" s="72" t="str">
        <f>IF('Physical Effects - Numerical'!AT4&lt;0,'Physical Effects - Numerical'!AT4,"")</f>
        <v/>
      </c>
      <c r="AR4" s="72" t="str">
        <f>IF('Physical Effects - Numerical'!AU4&lt;0,'Physical Effects - Numerical'!AU4,"")</f>
        <v/>
      </c>
      <c r="AS4" s="72" t="str">
        <f>IF('Physical Effects - Numerical'!AV4&lt;0,'Physical Effects - Numerical'!AV4,"")</f>
        <v/>
      </c>
      <c r="AT4" s="72" t="str">
        <f>IF('Physical Effects - Numerical'!AW4&lt;0,'Physical Effects - Numerical'!AW4,"")</f>
        <v/>
      </c>
      <c r="AU4" s="72" t="str">
        <f>IF('Physical Effects - Numerical'!AX4&lt;0,'Physical Effects - Numerical'!AX4,"")</f>
        <v/>
      </c>
      <c r="AV4" s="84" t="str">
        <f>IF('Physical Effects - Numerical'!AY4&lt;0,'Physical Effects - Numerical'!AY4,"")</f>
        <v/>
      </c>
      <c r="AW4" t="str">
        <f>IF('Physical Effects - Numerical'!AZ4&lt;0,'Physical Effects - Numerical'!AZ4,"")</f>
        <v/>
      </c>
      <c r="AX4" t="str">
        <f>IF('Physical Effects - Numerical'!BA4&lt;0,'Physical Effects - Numerical'!BA4,"")</f>
        <v/>
      </c>
      <c r="AY4" t="str">
        <f>IF('Physical Effects - Numerical'!BB4&lt;0,'Physical Effects - Numerical'!BB4,"")</f>
        <v/>
      </c>
      <c r="AZ4" t="str">
        <f>IF('Physical Effects - Numerical'!BC4&lt;0,'Physical Effects - Numerical'!BC4,"")</f>
        <v/>
      </c>
      <c r="BA4" t="str">
        <f>IF('Physical Effects - Numerical'!BD4&lt;0,'Physical Effects - Numerical'!BD4,"")</f>
        <v/>
      </c>
      <c r="BB4" t="str">
        <f>IF('Physical Effects - Numerical'!BE4&lt;0,'Physical Effects - Numerical'!BE4,"")</f>
        <v/>
      </c>
      <c r="BC4" t="str">
        <f>IF('Physical Effects - Numerical'!BF4&lt;0,'Physical Effects - Numerical'!BF4,"")</f>
        <v/>
      </c>
      <c r="BD4" t="str">
        <f>IF('Physical Effects - Numerical'!BG4&lt;0,'Physical Effects - Numerical'!BG4,"")</f>
        <v/>
      </c>
      <c r="BE4" t="str">
        <f>IF('Physical Effects - Numerical'!BH4&lt;0,'Physical Effects - Numerical'!BH4,"")</f>
        <v/>
      </c>
      <c r="BF4" t="str">
        <f>IF('Physical Effects - Numerical'!BI4&lt;0,'Physical Effects - Numerical'!BI4,"")</f>
        <v/>
      </c>
      <c r="BG4" t="str">
        <f>IF('Physical Effects - Numerical'!BJ4&lt;0,'Physical Effects - Numerical'!BJ4,"")</f>
        <v/>
      </c>
      <c r="BH4" t="str">
        <f>IF('Physical Effects - Numerical'!BK4&lt;0,'Physical Effects - Numerical'!BK4,"")</f>
        <v/>
      </c>
      <c r="BI4" t="str">
        <f>IF('Physical Effects - Numerical'!BL4&lt;0,'Physical Effects - Numerical'!BL4,"")</f>
        <v/>
      </c>
    </row>
    <row r="5" spans="1:63">
      <c r="A5" s="120" t="s">
        <v>142</v>
      </c>
      <c r="B5" s="72" t="str">
        <f>IF('Physical Effects - Numerical'!E5&lt;0,'Physical Effects - Numerical'!E5,"")</f>
        <v/>
      </c>
      <c r="C5" s="72" t="str">
        <f>IF('Physical Effects - Numerical'!F5&lt;0,'Physical Effects - Numerical'!F5,"")</f>
        <v/>
      </c>
      <c r="D5" s="72" t="str">
        <f>IF('Physical Effects - Numerical'!G5&lt;0,'Physical Effects - Numerical'!G5,"")</f>
        <v/>
      </c>
      <c r="E5" s="72" t="str">
        <f>IF('Physical Effects - Numerical'!H5&lt;0,'Physical Effects - Numerical'!H5,"")</f>
        <v/>
      </c>
      <c r="F5" s="72" t="str">
        <f>IF('Physical Effects - Numerical'!I5&lt;0,'Physical Effects - Numerical'!I5,"")</f>
        <v/>
      </c>
      <c r="G5" s="72" t="str">
        <f>IF('Physical Effects - Numerical'!J5&lt;0,'Physical Effects - Numerical'!J5,"")</f>
        <v/>
      </c>
      <c r="H5" s="72" t="str">
        <f>IF('Physical Effects - Numerical'!K5&lt;0,'Physical Effects - Numerical'!K5,"")</f>
        <v/>
      </c>
      <c r="I5" s="72" t="str">
        <f>IF('Physical Effects - Numerical'!L5&lt;0,'Physical Effects - Numerical'!L5,"")</f>
        <v/>
      </c>
      <c r="J5" s="72" t="str">
        <f>IF('Physical Effects - Numerical'!M5&lt;0,'Physical Effects - Numerical'!M5,"")</f>
        <v/>
      </c>
      <c r="K5" s="72" t="str">
        <f>IF('Physical Effects - Numerical'!N5&lt;0,'Physical Effects - Numerical'!N5,"")</f>
        <v/>
      </c>
      <c r="L5" s="72" t="str">
        <f>IF('Physical Effects - Numerical'!O5&lt;0,'Physical Effects - Numerical'!O5,"")</f>
        <v/>
      </c>
      <c r="M5" s="72" t="str">
        <f>IF('Physical Effects - Numerical'!P5&lt;0,'Physical Effects - Numerical'!P5,"")</f>
        <v/>
      </c>
      <c r="N5" s="72" t="str">
        <f>IF('Physical Effects - Numerical'!Q5&lt;0,'Physical Effects - Numerical'!Q5,"")</f>
        <v/>
      </c>
      <c r="O5" s="72" t="str">
        <f>IF('Physical Effects - Numerical'!R5&lt;0,'Physical Effects - Numerical'!R5,"")</f>
        <v/>
      </c>
      <c r="P5" s="72" t="str">
        <f>IF('Physical Effects - Numerical'!S5&lt;0,'Physical Effects - Numerical'!S5,"")</f>
        <v/>
      </c>
      <c r="Q5" s="72" t="str">
        <f>IF('Physical Effects - Numerical'!T5&lt;0,'Physical Effects - Numerical'!T5,"")</f>
        <v/>
      </c>
      <c r="R5" s="72" t="str">
        <f>IF('Physical Effects - Numerical'!U5&lt;0,'Physical Effects - Numerical'!U5,"")</f>
        <v/>
      </c>
      <c r="S5" s="72" t="str">
        <f>IF('Physical Effects - Numerical'!V5&lt;0,'Physical Effects - Numerical'!V5,"")</f>
        <v/>
      </c>
      <c r="T5" s="72" t="str">
        <f>IF('Physical Effects - Numerical'!W5&lt;0,'Physical Effects - Numerical'!W5,"")</f>
        <v/>
      </c>
      <c r="U5" s="72" t="str">
        <f>IF('Physical Effects - Numerical'!X5&lt;0,'Physical Effects - Numerical'!X5,"")</f>
        <v/>
      </c>
      <c r="V5" s="72" t="str">
        <f>IF('Physical Effects - Numerical'!Y5&lt;0,'Physical Effects - Numerical'!Y5,"")</f>
        <v/>
      </c>
      <c r="W5" s="72" t="str">
        <f>IF('Physical Effects - Numerical'!Z5&lt;0,'Physical Effects - Numerical'!Z5,"")</f>
        <v/>
      </c>
      <c r="X5" s="72" t="str">
        <f>IF('Physical Effects - Numerical'!AA5&lt;0,'Physical Effects - Numerical'!AA5,"")</f>
        <v/>
      </c>
      <c r="Y5" s="72" t="str">
        <f>IF('Physical Effects - Numerical'!AB5&lt;0,'Physical Effects - Numerical'!AB5,"")</f>
        <v/>
      </c>
      <c r="Z5" s="72" t="str">
        <f>IF('Physical Effects - Numerical'!AC5&lt;0,'Physical Effects - Numerical'!AC5,"")</f>
        <v/>
      </c>
      <c r="AA5" s="72" t="str">
        <f>IF('Physical Effects - Numerical'!AD5&lt;0,'Physical Effects - Numerical'!AD5,"")</f>
        <v/>
      </c>
      <c r="AB5" s="72" t="str">
        <f>IF('Physical Effects - Numerical'!AE5&lt;0,'Physical Effects - Numerical'!AE5,"")</f>
        <v/>
      </c>
      <c r="AC5" s="72" t="str">
        <f>IF('Physical Effects - Numerical'!AF5&lt;0,'Physical Effects - Numerical'!AF5,"")</f>
        <v/>
      </c>
      <c r="AD5" s="72" t="str">
        <f>IF('Physical Effects - Numerical'!AG5&lt;0,'Physical Effects - Numerical'!AG5,"")</f>
        <v/>
      </c>
      <c r="AE5" s="72" t="str">
        <f>IF('Physical Effects - Numerical'!AH5&lt;0,'Physical Effects - Numerical'!AH5,"")</f>
        <v/>
      </c>
      <c r="AF5" s="72" t="str">
        <f>IF('Physical Effects - Numerical'!AI5&lt;0,'Physical Effects - Numerical'!AI5,"")</f>
        <v/>
      </c>
      <c r="AG5" s="72" t="str">
        <f>IF('Physical Effects - Numerical'!AJ5&lt;0,'Physical Effects - Numerical'!AJ5,"")</f>
        <v/>
      </c>
      <c r="AH5" s="72" t="str">
        <f>IF('Physical Effects - Numerical'!AK5&lt;0,'Physical Effects - Numerical'!AK5,"")</f>
        <v/>
      </c>
      <c r="AI5" s="72" t="str">
        <f>IF('Physical Effects - Numerical'!AL5&lt;0,'Physical Effects - Numerical'!AL5,"")</f>
        <v/>
      </c>
      <c r="AJ5" s="72" t="str">
        <f>IF('Physical Effects - Numerical'!AM5&lt;0,'Physical Effects - Numerical'!AM5,"")</f>
        <v/>
      </c>
      <c r="AK5" s="72" t="str">
        <f>IF('Physical Effects - Numerical'!AN5&lt;0,'Physical Effects - Numerical'!AN5,"")</f>
        <v/>
      </c>
      <c r="AL5" s="72" t="str">
        <f>IF('Physical Effects - Numerical'!AO5&lt;0,'Physical Effects - Numerical'!AO5,"")</f>
        <v/>
      </c>
      <c r="AM5" s="72" t="str">
        <f>IF('Physical Effects - Numerical'!AP5&lt;0,'Physical Effects - Numerical'!AP5,"")</f>
        <v/>
      </c>
      <c r="AN5" s="72" t="str">
        <f>IF('Physical Effects - Numerical'!AQ5&lt;0,'Physical Effects - Numerical'!AQ5,"")</f>
        <v/>
      </c>
      <c r="AO5" s="72" t="str">
        <f>IF('Physical Effects - Numerical'!AR5&lt;0,'Physical Effects - Numerical'!AR5,"")</f>
        <v/>
      </c>
      <c r="AP5" s="72" t="str">
        <f>IF('Physical Effects - Numerical'!AS5&lt;0,'Physical Effects - Numerical'!AS5,"")</f>
        <v/>
      </c>
      <c r="AQ5" s="72" t="str">
        <f>IF('Physical Effects - Numerical'!AT5&lt;0,'Physical Effects - Numerical'!AT5,"")</f>
        <v/>
      </c>
      <c r="AR5" s="72" t="str">
        <f>IF('Physical Effects - Numerical'!AU5&lt;0,'Physical Effects - Numerical'!AU5,"")</f>
        <v/>
      </c>
      <c r="AS5" s="72" t="str">
        <f>IF('Physical Effects - Numerical'!AV5&lt;0,'Physical Effects - Numerical'!AV5,"")</f>
        <v/>
      </c>
      <c r="AT5" s="72" t="str">
        <f>IF('Physical Effects - Numerical'!AW5&lt;0,'Physical Effects - Numerical'!AW5,"")</f>
        <v/>
      </c>
      <c r="AU5" s="72" t="str">
        <f>IF('Physical Effects - Numerical'!AX5&lt;0,'Physical Effects - Numerical'!AX5,"")</f>
        <v/>
      </c>
      <c r="AV5" s="84" t="str">
        <f>IF('Physical Effects - Numerical'!AY5&lt;0,'Physical Effects - Numerical'!AY5,"")</f>
        <v/>
      </c>
      <c r="AW5" t="str">
        <f>IF('Physical Effects - Numerical'!AZ5&lt;0,'Physical Effects - Numerical'!AZ5,"")</f>
        <v/>
      </c>
      <c r="AX5" t="str">
        <f>IF('Physical Effects - Numerical'!BA5&lt;0,'Physical Effects - Numerical'!BA5,"")</f>
        <v/>
      </c>
      <c r="AY5" t="str">
        <f>IF('Physical Effects - Numerical'!BB5&lt;0,'Physical Effects - Numerical'!BB5,"")</f>
        <v/>
      </c>
      <c r="AZ5" t="str">
        <f>IF('Physical Effects - Numerical'!BC5&lt;0,'Physical Effects - Numerical'!BC5,"")</f>
        <v/>
      </c>
      <c r="BA5" t="str">
        <f>IF('Physical Effects - Numerical'!BD5&lt;0,'Physical Effects - Numerical'!BD5,"")</f>
        <v/>
      </c>
      <c r="BB5" t="str">
        <f>IF('Physical Effects - Numerical'!BE5&lt;0,'Physical Effects - Numerical'!BE5,"")</f>
        <v/>
      </c>
      <c r="BC5" t="str">
        <f>IF('Physical Effects - Numerical'!BF5&lt;0,'Physical Effects - Numerical'!BF5,"")</f>
        <v/>
      </c>
      <c r="BD5" t="str">
        <f>IF('Physical Effects - Numerical'!BG5&lt;0,'Physical Effects - Numerical'!BG5,"")</f>
        <v/>
      </c>
      <c r="BE5" t="str">
        <f>IF('Physical Effects - Numerical'!BH5&lt;0,'Physical Effects - Numerical'!BH5,"")</f>
        <v/>
      </c>
      <c r="BF5" t="str">
        <f>IF('Physical Effects - Numerical'!BI5&lt;0,'Physical Effects - Numerical'!BI5,"")</f>
        <v/>
      </c>
      <c r="BG5" t="str">
        <f>IF('Physical Effects - Numerical'!BJ5&lt;0,'Physical Effects - Numerical'!BJ5,"")</f>
        <v/>
      </c>
      <c r="BH5" t="str">
        <f>IF('Physical Effects - Numerical'!BK5&lt;0,'Physical Effects - Numerical'!BK5,"")</f>
        <v/>
      </c>
      <c r="BI5" t="str">
        <f>IF('Physical Effects - Numerical'!BL5&lt;0,'Physical Effects - Numerical'!BL5,"")</f>
        <v/>
      </c>
    </row>
    <row r="6" spans="1:63">
      <c r="A6" s="120" t="s">
        <v>149</v>
      </c>
      <c r="B6" s="72" t="str">
        <f>IF('Physical Effects - Numerical'!E6&lt;0,'Physical Effects - Numerical'!E6,"")</f>
        <v/>
      </c>
      <c r="C6" s="72" t="str">
        <f>IF('Physical Effects - Numerical'!F6&lt;0,'Physical Effects - Numerical'!F6,"")</f>
        <v/>
      </c>
      <c r="D6" s="72" t="str">
        <f>IF('Physical Effects - Numerical'!G6&lt;0,'Physical Effects - Numerical'!G6,"")</f>
        <v/>
      </c>
      <c r="E6" s="72" t="str">
        <f>IF('Physical Effects - Numerical'!H6&lt;0,'Physical Effects - Numerical'!H6,"")</f>
        <v/>
      </c>
      <c r="F6" s="72" t="str">
        <f>IF('Physical Effects - Numerical'!I6&lt;0,'Physical Effects - Numerical'!I6,"")</f>
        <v/>
      </c>
      <c r="G6" s="72" t="str">
        <f>IF('Physical Effects - Numerical'!J6&lt;0,'Physical Effects - Numerical'!J6,"")</f>
        <v/>
      </c>
      <c r="H6" s="72" t="str">
        <f>IF('Physical Effects - Numerical'!K6&lt;0,'Physical Effects - Numerical'!K6,"")</f>
        <v/>
      </c>
      <c r="I6" s="72" t="str">
        <f>IF('Physical Effects - Numerical'!L6&lt;0,'Physical Effects - Numerical'!L6,"")</f>
        <v/>
      </c>
      <c r="J6" s="72" t="str">
        <f>IF('Physical Effects - Numerical'!M6&lt;0,'Physical Effects - Numerical'!M6,"")</f>
        <v/>
      </c>
      <c r="K6" s="72" t="str">
        <f>IF('Physical Effects - Numerical'!N6&lt;0,'Physical Effects - Numerical'!N6,"")</f>
        <v/>
      </c>
      <c r="L6" s="72" t="str">
        <f>IF('Physical Effects - Numerical'!O6&lt;0,'Physical Effects - Numerical'!O6,"")</f>
        <v/>
      </c>
      <c r="M6" s="72" t="str">
        <f>IF('Physical Effects - Numerical'!P6&lt;0,'Physical Effects - Numerical'!P6,"")</f>
        <v/>
      </c>
      <c r="N6" s="72" t="str">
        <f>IF('Physical Effects - Numerical'!Q6&lt;0,'Physical Effects - Numerical'!Q6,"")</f>
        <v/>
      </c>
      <c r="O6" s="72" t="str">
        <f>IF('Physical Effects - Numerical'!R6&lt;0,'Physical Effects - Numerical'!R6,"")</f>
        <v/>
      </c>
      <c r="P6" s="72" t="str">
        <f>IF('Physical Effects - Numerical'!S6&lt;0,'Physical Effects - Numerical'!S6,"")</f>
        <v/>
      </c>
      <c r="Q6" s="72" t="str">
        <f>IF('Physical Effects - Numerical'!T6&lt;0,'Physical Effects - Numerical'!T6,"")</f>
        <v/>
      </c>
      <c r="R6" s="72" t="str">
        <f>IF('Physical Effects - Numerical'!U6&lt;0,'Physical Effects - Numerical'!U6,"")</f>
        <v/>
      </c>
      <c r="S6" s="72" t="str">
        <f>IF('Physical Effects - Numerical'!V6&lt;0,'Physical Effects - Numerical'!V6,"")</f>
        <v/>
      </c>
      <c r="T6" s="72" t="str">
        <f>IF('Physical Effects - Numerical'!W6&lt;0,'Physical Effects - Numerical'!W6,"")</f>
        <v/>
      </c>
      <c r="U6" s="72" t="str">
        <f>IF('Physical Effects - Numerical'!X6&lt;0,'Physical Effects - Numerical'!X6,"")</f>
        <v/>
      </c>
      <c r="V6" s="72" t="str">
        <f>IF('Physical Effects - Numerical'!Y6&lt;0,'Physical Effects - Numerical'!Y6,"")</f>
        <v/>
      </c>
      <c r="W6" s="72" t="str">
        <f>IF('Physical Effects - Numerical'!Z6&lt;0,'Physical Effects - Numerical'!Z6,"")</f>
        <v/>
      </c>
      <c r="X6" s="72" t="str">
        <f>IF('Physical Effects - Numerical'!AA6&lt;0,'Physical Effects - Numerical'!AA6,"")</f>
        <v/>
      </c>
      <c r="Y6" s="72" t="str">
        <f>IF('Physical Effects - Numerical'!AB6&lt;0,'Physical Effects - Numerical'!AB6,"")</f>
        <v/>
      </c>
      <c r="Z6" s="72" t="str">
        <f>IF('Physical Effects - Numerical'!AC6&lt;0,'Physical Effects - Numerical'!AC6,"")</f>
        <v/>
      </c>
      <c r="AA6" s="72" t="str">
        <f>IF('Physical Effects - Numerical'!AD6&lt;0,'Physical Effects - Numerical'!AD6,"")</f>
        <v/>
      </c>
      <c r="AB6" s="72" t="str">
        <f>IF('Physical Effects - Numerical'!AE6&lt;0,'Physical Effects - Numerical'!AE6,"")</f>
        <v/>
      </c>
      <c r="AC6" s="72" t="str">
        <f>IF('Physical Effects - Numerical'!AF6&lt;0,'Physical Effects - Numerical'!AF6,"")</f>
        <v/>
      </c>
      <c r="AD6" s="72" t="str">
        <f>IF('Physical Effects - Numerical'!AG6&lt;0,'Physical Effects - Numerical'!AG6,"")</f>
        <v/>
      </c>
      <c r="AE6" s="72" t="str">
        <f>IF('Physical Effects - Numerical'!AH6&lt;0,'Physical Effects - Numerical'!AH6,"")</f>
        <v/>
      </c>
      <c r="AF6" s="72" t="str">
        <f>IF('Physical Effects - Numerical'!AI6&lt;0,'Physical Effects - Numerical'!AI6,"")</f>
        <v/>
      </c>
      <c r="AG6" s="72" t="str">
        <f>IF('Physical Effects - Numerical'!AJ6&lt;0,'Physical Effects - Numerical'!AJ6,"")</f>
        <v/>
      </c>
      <c r="AH6" s="72" t="str">
        <f>IF('Physical Effects - Numerical'!AK6&lt;0,'Physical Effects - Numerical'!AK6,"")</f>
        <v/>
      </c>
      <c r="AI6" s="72" t="str">
        <f>IF('Physical Effects - Numerical'!AL6&lt;0,'Physical Effects - Numerical'!AL6,"")</f>
        <v/>
      </c>
      <c r="AJ6" s="72" t="str">
        <f>IF('Physical Effects - Numerical'!AM6&lt;0,'Physical Effects - Numerical'!AM6,"")</f>
        <v/>
      </c>
      <c r="AK6" s="72" t="str">
        <f>IF('Physical Effects - Numerical'!AN6&lt;0,'Physical Effects - Numerical'!AN6,"")</f>
        <v/>
      </c>
      <c r="AL6" s="72" t="str">
        <f>IF('Physical Effects - Numerical'!AO6&lt;0,'Physical Effects - Numerical'!AO6,"")</f>
        <v/>
      </c>
      <c r="AM6" s="72" t="str">
        <f>IF('Physical Effects - Numerical'!AP6&lt;0,'Physical Effects - Numerical'!AP6,"")</f>
        <v/>
      </c>
      <c r="AN6" s="72" t="str">
        <f>IF('Physical Effects - Numerical'!AQ6&lt;0,'Physical Effects - Numerical'!AQ6,"")</f>
        <v/>
      </c>
      <c r="AO6" s="72" t="str">
        <f>IF('Physical Effects - Numerical'!AR6&lt;0,'Physical Effects - Numerical'!AR6,"")</f>
        <v/>
      </c>
      <c r="AP6" s="72" t="str">
        <f>IF('Physical Effects - Numerical'!AS6&lt;0,'Physical Effects - Numerical'!AS6,"")</f>
        <v/>
      </c>
      <c r="AQ6" s="72" t="str">
        <f>IF('Physical Effects - Numerical'!AT6&lt;0,'Physical Effects - Numerical'!AT6,"")</f>
        <v/>
      </c>
      <c r="AR6" s="72" t="str">
        <f>IF('Physical Effects - Numerical'!AU6&lt;0,'Physical Effects - Numerical'!AU6,"")</f>
        <v/>
      </c>
      <c r="AS6" s="72" t="str">
        <f>IF('Physical Effects - Numerical'!AV6&lt;0,'Physical Effects - Numerical'!AV6,"")</f>
        <v/>
      </c>
      <c r="AT6" s="72" t="str">
        <f>IF('Physical Effects - Numerical'!AW6&lt;0,'Physical Effects - Numerical'!AW6,"")</f>
        <v/>
      </c>
      <c r="AU6" s="72">
        <f>IF('Physical Effects - Numerical'!AX6&lt;0,'Physical Effects - Numerical'!AX6,"")</f>
        <v>-1</v>
      </c>
      <c r="AV6" s="84" t="str">
        <f>IF('Physical Effects - Numerical'!AY6&lt;0,'Physical Effects - Numerical'!AY6,"")</f>
        <v/>
      </c>
      <c r="AW6" t="str">
        <f>IF('Physical Effects - Numerical'!AZ6&lt;0,'Physical Effects - Numerical'!AZ6,"")</f>
        <v/>
      </c>
      <c r="AX6" t="str">
        <f>IF('Physical Effects - Numerical'!BA6&lt;0,'Physical Effects - Numerical'!BA6,"")</f>
        <v/>
      </c>
      <c r="AY6" t="str">
        <f>IF('Physical Effects - Numerical'!BB6&lt;0,'Physical Effects - Numerical'!BB6,"")</f>
        <v/>
      </c>
      <c r="AZ6" t="str">
        <f>IF('Physical Effects - Numerical'!BC6&lt;0,'Physical Effects - Numerical'!BC6,"")</f>
        <v/>
      </c>
      <c r="BA6" t="str">
        <f>IF('Physical Effects - Numerical'!BD6&lt;0,'Physical Effects - Numerical'!BD6,"")</f>
        <v/>
      </c>
      <c r="BB6" t="str">
        <f>IF('Physical Effects - Numerical'!BE6&lt;0,'Physical Effects - Numerical'!BE6,"")</f>
        <v/>
      </c>
      <c r="BC6" t="str">
        <f>IF('Physical Effects - Numerical'!BF6&lt;0,'Physical Effects - Numerical'!BF6,"")</f>
        <v/>
      </c>
      <c r="BD6" t="str">
        <f>IF('Physical Effects - Numerical'!BG6&lt;0,'Physical Effects - Numerical'!BG6,"")</f>
        <v/>
      </c>
      <c r="BE6" t="str">
        <f>IF('Physical Effects - Numerical'!BH6&lt;0,'Physical Effects - Numerical'!BH6,"")</f>
        <v/>
      </c>
      <c r="BF6" t="str">
        <f>IF('Physical Effects - Numerical'!BI6&lt;0,'Physical Effects - Numerical'!BI6,"")</f>
        <v/>
      </c>
      <c r="BG6" t="str">
        <f>IF('Physical Effects - Numerical'!BJ6&lt;0,'Physical Effects - Numerical'!BJ6,"")</f>
        <v/>
      </c>
      <c r="BH6" t="str">
        <f>IF('Physical Effects - Numerical'!BK6&lt;0,'Physical Effects - Numerical'!BK6,"")</f>
        <v/>
      </c>
      <c r="BI6" t="str">
        <f>IF('Physical Effects - Numerical'!BL6&lt;0,'Physical Effects - Numerical'!BL6,"")</f>
        <v/>
      </c>
    </row>
    <row r="7" spans="1:63">
      <c r="A7" s="120" t="s">
        <v>159</v>
      </c>
      <c r="B7" s="72" t="str">
        <f>IF('Physical Effects - Numerical'!E7&lt;0,'Physical Effects - Numerical'!E7,"")</f>
        <v/>
      </c>
      <c r="C7" s="72" t="str">
        <f>IF('Physical Effects - Numerical'!F7&lt;0,'Physical Effects - Numerical'!F7,"")</f>
        <v/>
      </c>
      <c r="D7" s="72" t="str">
        <f>IF('Physical Effects - Numerical'!G7&lt;0,'Physical Effects - Numerical'!G7,"")</f>
        <v/>
      </c>
      <c r="E7" s="72" t="str">
        <f>IF('Physical Effects - Numerical'!H7&lt;0,'Physical Effects - Numerical'!H7,"")</f>
        <v/>
      </c>
      <c r="F7" s="72" t="str">
        <f>IF('Physical Effects - Numerical'!I7&lt;0,'Physical Effects - Numerical'!I7,"")</f>
        <v/>
      </c>
      <c r="G7" s="72" t="str">
        <f>IF('Physical Effects - Numerical'!J7&lt;0,'Physical Effects - Numerical'!J7,"")</f>
        <v/>
      </c>
      <c r="H7" s="72" t="str">
        <f>IF('Physical Effects - Numerical'!K7&lt;0,'Physical Effects - Numerical'!K7,"")</f>
        <v/>
      </c>
      <c r="I7" s="72" t="str">
        <f>IF('Physical Effects - Numerical'!L7&lt;0,'Physical Effects - Numerical'!L7,"")</f>
        <v/>
      </c>
      <c r="J7" s="72" t="str">
        <f>IF('Physical Effects - Numerical'!M7&lt;0,'Physical Effects - Numerical'!M7,"")</f>
        <v/>
      </c>
      <c r="K7" s="72" t="str">
        <f>IF('Physical Effects - Numerical'!N7&lt;0,'Physical Effects - Numerical'!N7,"")</f>
        <v/>
      </c>
      <c r="L7" s="72" t="str">
        <f>IF('Physical Effects - Numerical'!O7&lt;0,'Physical Effects - Numerical'!O7,"")</f>
        <v/>
      </c>
      <c r="M7" s="72" t="str">
        <f>IF('Physical Effects - Numerical'!P7&lt;0,'Physical Effects - Numerical'!P7,"")</f>
        <v/>
      </c>
      <c r="N7" s="72" t="str">
        <f>IF('Physical Effects - Numerical'!Q7&lt;0,'Physical Effects - Numerical'!Q7,"")</f>
        <v/>
      </c>
      <c r="O7" s="72" t="str">
        <f>IF('Physical Effects - Numerical'!R7&lt;0,'Physical Effects - Numerical'!R7,"")</f>
        <v/>
      </c>
      <c r="P7" s="72" t="str">
        <f>IF('Physical Effects - Numerical'!S7&lt;0,'Physical Effects - Numerical'!S7,"")</f>
        <v/>
      </c>
      <c r="Q7" s="72" t="str">
        <f>IF('Physical Effects - Numerical'!T7&lt;0,'Physical Effects - Numerical'!T7,"")</f>
        <v/>
      </c>
      <c r="R7" s="72" t="str">
        <f>IF('Physical Effects - Numerical'!U7&lt;0,'Physical Effects - Numerical'!U7,"")</f>
        <v/>
      </c>
      <c r="S7" s="72" t="str">
        <f>IF('Physical Effects - Numerical'!V7&lt;0,'Physical Effects - Numerical'!V7,"")</f>
        <v/>
      </c>
      <c r="T7" s="72" t="str">
        <f>IF('Physical Effects - Numerical'!W7&lt;0,'Physical Effects - Numerical'!W7,"")</f>
        <v/>
      </c>
      <c r="U7" s="72" t="str">
        <f>IF('Physical Effects - Numerical'!X7&lt;0,'Physical Effects - Numerical'!X7,"")</f>
        <v/>
      </c>
      <c r="V7" s="72" t="str">
        <f>IF('Physical Effects - Numerical'!Y7&lt;0,'Physical Effects - Numerical'!Y7,"")</f>
        <v/>
      </c>
      <c r="W7" s="72" t="str">
        <f>IF('Physical Effects - Numerical'!Z7&lt;0,'Physical Effects - Numerical'!Z7,"")</f>
        <v/>
      </c>
      <c r="X7" s="72" t="str">
        <f>IF('Physical Effects - Numerical'!AA7&lt;0,'Physical Effects - Numerical'!AA7,"")</f>
        <v/>
      </c>
      <c r="Y7" s="72" t="str">
        <f>IF('Physical Effects - Numerical'!AB7&lt;0,'Physical Effects - Numerical'!AB7,"")</f>
        <v/>
      </c>
      <c r="Z7" s="72" t="str">
        <f>IF('Physical Effects - Numerical'!AC7&lt;0,'Physical Effects - Numerical'!AC7,"")</f>
        <v/>
      </c>
      <c r="AA7" s="72" t="str">
        <f>IF('Physical Effects - Numerical'!AD7&lt;0,'Physical Effects - Numerical'!AD7,"")</f>
        <v/>
      </c>
      <c r="AB7" s="72" t="str">
        <f>IF('Physical Effects - Numerical'!AE7&lt;0,'Physical Effects - Numerical'!AE7,"")</f>
        <v/>
      </c>
      <c r="AC7" s="72" t="str">
        <f>IF('Physical Effects - Numerical'!AF7&lt;0,'Physical Effects - Numerical'!AF7,"")</f>
        <v/>
      </c>
      <c r="AD7" s="72" t="str">
        <f>IF('Physical Effects - Numerical'!AG7&lt;0,'Physical Effects - Numerical'!AG7,"")</f>
        <v/>
      </c>
      <c r="AE7" s="72" t="str">
        <f>IF('Physical Effects - Numerical'!AH7&lt;0,'Physical Effects - Numerical'!AH7,"")</f>
        <v/>
      </c>
      <c r="AF7" s="72" t="str">
        <f>IF('Physical Effects - Numerical'!AI7&lt;0,'Physical Effects - Numerical'!AI7,"")</f>
        <v/>
      </c>
      <c r="AG7" s="72" t="str">
        <f>IF('Physical Effects - Numerical'!AJ7&lt;0,'Physical Effects - Numerical'!AJ7,"")</f>
        <v/>
      </c>
      <c r="AH7" s="72" t="str">
        <f>IF('Physical Effects - Numerical'!AK7&lt;0,'Physical Effects - Numerical'!AK7,"")</f>
        <v/>
      </c>
      <c r="AI7" s="72" t="str">
        <f>IF('Physical Effects - Numerical'!AL7&lt;0,'Physical Effects - Numerical'!AL7,"")</f>
        <v/>
      </c>
      <c r="AJ7" s="72" t="str">
        <f>IF('Physical Effects - Numerical'!AM7&lt;0,'Physical Effects - Numerical'!AM7,"")</f>
        <v/>
      </c>
      <c r="AK7" s="72" t="str">
        <f>IF('Physical Effects - Numerical'!AN7&lt;0,'Physical Effects - Numerical'!AN7,"")</f>
        <v/>
      </c>
      <c r="AL7" s="72" t="str">
        <f>IF('Physical Effects - Numerical'!AO7&lt;0,'Physical Effects - Numerical'!AO7,"")</f>
        <v/>
      </c>
      <c r="AM7" s="72" t="str">
        <f>IF('Physical Effects - Numerical'!AP7&lt;0,'Physical Effects - Numerical'!AP7,"")</f>
        <v/>
      </c>
      <c r="AN7" s="72" t="str">
        <f>IF('Physical Effects - Numerical'!AQ7&lt;0,'Physical Effects - Numerical'!AQ7,"")</f>
        <v/>
      </c>
      <c r="AO7" s="72" t="str">
        <f>IF('Physical Effects - Numerical'!AR7&lt;0,'Physical Effects - Numerical'!AR7,"")</f>
        <v/>
      </c>
      <c r="AP7" s="72" t="str">
        <f>IF('Physical Effects - Numerical'!AS7&lt;0,'Physical Effects - Numerical'!AS7,"")</f>
        <v/>
      </c>
      <c r="AQ7" s="72" t="str">
        <f>IF('Physical Effects - Numerical'!AT7&lt;0,'Physical Effects - Numerical'!AT7,"")</f>
        <v/>
      </c>
      <c r="AR7" s="72" t="str">
        <f>IF('Physical Effects - Numerical'!AU7&lt;0,'Physical Effects - Numerical'!AU7,"")</f>
        <v/>
      </c>
      <c r="AS7" s="72" t="str">
        <f>IF('Physical Effects - Numerical'!AV7&lt;0,'Physical Effects - Numerical'!AV7,"")</f>
        <v/>
      </c>
      <c r="AT7" s="72" t="str">
        <f>IF('Physical Effects - Numerical'!AW7&lt;0,'Physical Effects - Numerical'!AW7,"")</f>
        <v/>
      </c>
      <c r="AU7" s="72" t="str">
        <f>IF('Physical Effects - Numerical'!AX7&lt;0,'Physical Effects - Numerical'!AX7,"")</f>
        <v/>
      </c>
      <c r="AV7" s="84" t="str">
        <f>IF('Physical Effects - Numerical'!AY7&lt;0,'Physical Effects - Numerical'!AY7,"")</f>
        <v/>
      </c>
      <c r="AW7" t="str">
        <f>IF('Physical Effects - Numerical'!AZ7&lt;0,'Physical Effects - Numerical'!AZ7,"")</f>
        <v/>
      </c>
      <c r="AX7" t="str">
        <f>IF('Physical Effects - Numerical'!BA7&lt;0,'Physical Effects - Numerical'!BA7,"")</f>
        <v/>
      </c>
      <c r="AY7" t="str">
        <f>IF('Physical Effects - Numerical'!BB7&lt;0,'Physical Effects - Numerical'!BB7,"")</f>
        <v/>
      </c>
      <c r="AZ7" t="str">
        <f>IF('Physical Effects - Numerical'!BC7&lt;0,'Physical Effects - Numerical'!BC7,"")</f>
        <v/>
      </c>
      <c r="BA7" t="str">
        <f>IF('Physical Effects - Numerical'!BD7&lt;0,'Physical Effects - Numerical'!BD7,"")</f>
        <v/>
      </c>
      <c r="BB7" t="str">
        <f>IF('Physical Effects - Numerical'!BE7&lt;0,'Physical Effects - Numerical'!BE7,"")</f>
        <v/>
      </c>
      <c r="BC7" t="str">
        <f>IF('Physical Effects - Numerical'!BF7&lt;0,'Physical Effects - Numerical'!BF7,"")</f>
        <v/>
      </c>
      <c r="BD7" t="str">
        <f>IF('Physical Effects - Numerical'!BG7&lt;0,'Physical Effects - Numerical'!BG7,"")</f>
        <v/>
      </c>
      <c r="BE7" t="str">
        <f>IF('Physical Effects - Numerical'!BH7&lt;0,'Physical Effects - Numerical'!BH7,"")</f>
        <v/>
      </c>
      <c r="BF7" t="str">
        <f>IF('Physical Effects - Numerical'!BI7&lt;0,'Physical Effects - Numerical'!BI7,"")</f>
        <v/>
      </c>
      <c r="BG7" t="str">
        <f>IF('Physical Effects - Numerical'!BJ7&lt;0,'Physical Effects - Numerical'!BJ7,"")</f>
        <v/>
      </c>
      <c r="BH7" t="str">
        <f>IF('Physical Effects - Numerical'!BK7&lt;0,'Physical Effects - Numerical'!BK7,"")</f>
        <v/>
      </c>
      <c r="BI7" t="str">
        <f>IF('Physical Effects - Numerical'!BL7&lt;0,'Physical Effects - Numerical'!BL7,"")</f>
        <v/>
      </c>
    </row>
    <row r="8" spans="1:63" ht="26">
      <c r="A8" s="120" t="s">
        <v>199</v>
      </c>
      <c r="B8" s="72" t="str">
        <f>IF('Physical Effects - Numerical'!E8&lt;0,'Physical Effects - Numerical'!E8,"")</f>
        <v/>
      </c>
      <c r="C8" s="72" t="str">
        <f>IF('Physical Effects - Numerical'!F8&lt;0,'Physical Effects - Numerical'!F8,"")</f>
        <v/>
      </c>
      <c r="D8" s="72" t="str">
        <f>IF('Physical Effects - Numerical'!G8&lt;0,'Physical Effects - Numerical'!G8,"")</f>
        <v/>
      </c>
      <c r="E8" s="72" t="str">
        <f>IF('Physical Effects - Numerical'!H8&lt;0,'Physical Effects - Numerical'!H8,"")</f>
        <v/>
      </c>
      <c r="F8" s="72" t="str">
        <f>IF('Physical Effects - Numerical'!I8&lt;0,'Physical Effects - Numerical'!I8,"")</f>
        <v/>
      </c>
      <c r="G8" s="72" t="str">
        <f>IF('Physical Effects - Numerical'!J8&lt;0,'Physical Effects - Numerical'!J8,"")</f>
        <v/>
      </c>
      <c r="H8" s="72" t="str">
        <f>IF('Physical Effects - Numerical'!K8&lt;0,'Physical Effects - Numerical'!K8,"")</f>
        <v/>
      </c>
      <c r="I8" s="72" t="str">
        <f>IF('Physical Effects - Numerical'!L8&lt;0,'Physical Effects - Numerical'!L8,"")</f>
        <v/>
      </c>
      <c r="J8" s="72" t="str">
        <f>IF('Physical Effects - Numerical'!M8&lt;0,'Physical Effects - Numerical'!M8,"")</f>
        <v/>
      </c>
      <c r="K8" s="72" t="str">
        <f>IF('Physical Effects - Numerical'!N8&lt;0,'Physical Effects - Numerical'!N8,"")</f>
        <v/>
      </c>
      <c r="L8" s="72" t="str">
        <f>IF('Physical Effects - Numerical'!O8&lt;0,'Physical Effects - Numerical'!O8,"")</f>
        <v/>
      </c>
      <c r="M8" s="72" t="str">
        <f>IF('Physical Effects - Numerical'!P8&lt;0,'Physical Effects - Numerical'!P8,"")</f>
        <v/>
      </c>
      <c r="N8" s="72" t="str">
        <f>IF('Physical Effects - Numerical'!Q8&lt;0,'Physical Effects - Numerical'!Q8,"")</f>
        <v/>
      </c>
      <c r="O8" s="72" t="str">
        <f>IF('Physical Effects - Numerical'!R8&lt;0,'Physical Effects - Numerical'!R8,"")</f>
        <v/>
      </c>
      <c r="P8" s="72" t="str">
        <f>IF('Physical Effects - Numerical'!S8&lt;0,'Physical Effects - Numerical'!S8,"")</f>
        <v/>
      </c>
      <c r="Q8" s="72" t="str">
        <f>IF('Physical Effects - Numerical'!T8&lt;0,'Physical Effects - Numerical'!T8,"")</f>
        <v/>
      </c>
      <c r="R8" s="72" t="str">
        <f>IF('Physical Effects - Numerical'!U8&lt;0,'Physical Effects - Numerical'!U8,"")</f>
        <v/>
      </c>
      <c r="S8" s="72" t="str">
        <f>IF('Physical Effects - Numerical'!V8&lt;0,'Physical Effects - Numerical'!V8,"")</f>
        <v/>
      </c>
      <c r="T8" s="72" t="str">
        <f>IF('Physical Effects - Numerical'!W8&lt;0,'Physical Effects - Numerical'!W8,"")</f>
        <v/>
      </c>
      <c r="U8" s="72" t="str">
        <f>IF('Physical Effects - Numerical'!X8&lt;0,'Physical Effects - Numerical'!X8,"")</f>
        <v/>
      </c>
      <c r="V8" s="72" t="str">
        <f>IF('Physical Effects - Numerical'!Y8&lt;0,'Physical Effects - Numerical'!Y8,"")</f>
        <v/>
      </c>
      <c r="W8" s="72" t="str">
        <f>IF('Physical Effects - Numerical'!Z8&lt;0,'Physical Effects - Numerical'!Z8,"")</f>
        <v/>
      </c>
      <c r="X8" s="72" t="str">
        <f>IF('Physical Effects - Numerical'!AA8&lt;0,'Physical Effects - Numerical'!AA8,"")</f>
        <v/>
      </c>
      <c r="Y8" s="72" t="str">
        <f>IF('Physical Effects - Numerical'!AB8&lt;0,'Physical Effects - Numerical'!AB8,"")</f>
        <v/>
      </c>
      <c r="Z8" s="72" t="str">
        <f>IF('Physical Effects - Numerical'!AC8&lt;0,'Physical Effects - Numerical'!AC8,"")</f>
        <v/>
      </c>
      <c r="AA8" s="72" t="str">
        <f>IF('Physical Effects - Numerical'!AD8&lt;0,'Physical Effects - Numerical'!AD8,"")</f>
        <v/>
      </c>
      <c r="AB8" s="72" t="str">
        <f>IF('Physical Effects - Numerical'!AE8&lt;0,'Physical Effects - Numerical'!AE8,"")</f>
        <v/>
      </c>
      <c r="AC8" s="72" t="str">
        <f>IF('Physical Effects - Numerical'!AF8&lt;0,'Physical Effects - Numerical'!AF8,"")</f>
        <v/>
      </c>
      <c r="AD8" s="72" t="str">
        <f>IF('Physical Effects - Numerical'!AG8&lt;0,'Physical Effects - Numerical'!AG8,"")</f>
        <v/>
      </c>
      <c r="AE8" s="72" t="str">
        <f>IF('Physical Effects - Numerical'!AH8&lt;0,'Physical Effects - Numerical'!AH8,"")</f>
        <v/>
      </c>
      <c r="AF8" s="72" t="str">
        <f>IF('Physical Effects - Numerical'!AI8&lt;0,'Physical Effects - Numerical'!AI8,"")</f>
        <v/>
      </c>
      <c r="AG8" s="72" t="str">
        <f>IF('Physical Effects - Numerical'!AJ8&lt;0,'Physical Effects - Numerical'!AJ8,"")</f>
        <v/>
      </c>
      <c r="AH8" s="72" t="str">
        <f>IF('Physical Effects - Numerical'!AK8&lt;0,'Physical Effects - Numerical'!AK8,"")</f>
        <v/>
      </c>
      <c r="AI8" s="72" t="str">
        <f>IF('Physical Effects - Numerical'!AL8&lt;0,'Physical Effects - Numerical'!AL8,"")</f>
        <v/>
      </c>
      <c r="AJ8" s="72" t="str">
        <f>IF('Physical Effects - Numerical'!AM8&lt;0,'Physical Effects - Numerical'!AM8,"")</f>
        <v/>
      </c>
      <c r="AK8" s="72" t="str">
        <f>IF('Physical Effects - Numerical'!AN8&lt;0,'Physical Effects - Numerical'!AN8,"")</f>
        <v/>
      </c>
      <c r="AL8" s="72" t="str">
        <f>IF('Physical Effects - Numerical'!AO8&lt;0,'Physical Effects - Numerical'!AO8,"")</f>
        <v/>
      </c>
      <c r="AM8" s="72" t="str">
        <f>IF('Physical Effects - Numerical'!AP8&lt;0,'Physical Effects - Numerical'!AP8,"")</f>
        <v/>
      </c>
      <c r="AN8" s="72" t="str">
        <f>IF('Physical Effects - Numerical'!AQ8&lt;0,'Physical Effects - Numerical'!AQ8,"")</f>
        <v/>
      </c>
      <c r="AO8" s="72" t="str">
        <f>IF('Physical Effects - Numerical'!AR8&lt;0,'Physical Effects - Numerical'!AR8,"")</f>
        <v/>
      </c>
      <c r="AP8" s="72" t="str">
        <f>IF('Physical Effects - Numerical'!AS8&lt;0,'Physical Effects - Numerical'!AS8,"")</f>
        <v/>
      </c>
      <c r="AQ8" s="72" t="str">
        <f>IF('Physical Effects - Numerical'!AT8&lt;0,'Physical Effects - Numerical'!AT8,"")</f>
        <v/>
      </c>
      <c r="AR8" s="72" t="str">
        <f>IF('Physical Effects - Numerical'!AU8&lt;0,'Physical Effects - Numerical'!AU8,"")</f>
        <v/>
      </c>
      <c r="AS8" s="72" t="str">
        <f>IF('Physical Effects - Numerical'!AV8&lt;0,'Physical Effects - Numerical'!AV8,"")</f>
        <v/>
      </c>
      <c r="AT8" s="72" t="str">
        <f>IF('Physical Effects - Numerical'!AW8&lt;0,'Physical Effects - Numerical'!AW8,"")</f>
        <v/>
      </c>
      <c r="AU8" s="72" t="str">
        <f>IF('Physical Effects - Numerical'!AX8&lt;0,'Physical Effects - Numerical'!AX8,"")</f>
        <v/>
      </c>
      <c r="AV8" s="84" t="str">
        <f>IF('Physical Effects - Numerical'!AY8&lt;0,'Physical Effects - Numerical'!AY8,"")</f>
        <v/>
      </c>
      <c r="AW8" t="str">
        <f>IF('Physical Effects - Numerical'!AZ8&lt;0,'Physical Effects - Numerical'!AZ8,"")</f>
        <v/>
      </c>
      <c r="AX8" t="str">
        <f>IF('Physical Effects - Numerical'!BA8&lt;0,'Physical Effects - Numerical'!BA8,"")</f>
        <v/>
      </c>
      <c r="AY8" t="str">
        <f>IF('Physical Effects - Numerical'!BB8&lt;0,'Physical Effects - Numerical'!BB8,"")</f>
        <v/>
      </c>
      <c r="AZ8" t="str">
        <f>IF('Physical Effects - Numerical'!BC8&lt;0,'Physical Effects - Numerical'!BC8,"")</f>
        <v/>
      </c>
      <c r="BA8" t="str">
        <f>IF('Physical Effects - Numerical'!BD8&lt;0,'Physical Effects - Numerical'!BD8,"")</f>
        <v/>
      </c>
      <c r="BB8" t="str">
        <f>IF('Physical Effects - Numerical'!BE8&lt;0,'Physical Effects - Numerical'!BE8,"")</f>
        <v/>
      </c>
      <c r="BC8" t="str">
        <f>IF('Physical Effects - Numerical'!BF8&lt;0,'Physical Effects - Numerical'!BF8,"")</f>
        <v/>
      </c>
      <c r="BD8" t="str">
        <f>IF('Physical Effects - Numerical'!BG8&lt;0,'Physical Effects - Numerical'!BG8,"")</f>
        <v/>
      </c>
      <c r="BE8" t="str">
        <f>IF('Physical Effects - Numerical'!BH8&lt;0,'Physical Effects - Numerical'!BH8,"")</f>
        <v/>
      </c>
      <c r="BF8" t="str">
        <f>IF('Physical Effects - Numerical'!BI8&lt;0,'Physical Effects - Numerical'!BI8,"")</f>
        <v/>
      </c>
      <c r="BG8" t="str">
        <f>IF('Physical Effects - Numerical'!BJ8&lt;0,'Physical Effects - Numerical'!BJ8,"")</f>
        <v/>
      </c>
      <c r="BH8" t="str">
        <f>IF('Physical Effects - Numerical'!BK8&lt;0,'Physical Effects - Numerical'!BK8,"")</f>
        <v/>
      </c>
      <c r="BI8" t="str">
        <f>IF('Physical Effects - Numerical'!BL8&lt;0,'Physical Effects - Numerical'!BL8,"")</f>
        <v/>
      </c>
    </row>
    <row r="9" spans="1:63" ht="26">
      <c r="A9" s="120" t="s">
        <v>210</v>
      </c>
      <c r="B9" s="72" t="str">
        <f>IF('Physical Effects - Numerical'!E9&lt;0,'Physical Effects - Numerical'!E9,"")</f>
        <v/>
      </c>
      <c r="C9" s="72" t="str">
        <f>IF('Physical Effects - Numerical'!F9&lt;0,'Physical Effects - Numerical'!F9,"")</f>
        <v/>
      </c>
      <c r="D9" s="72" t="str">
        <f>IF('Physical Effects - Numerical'!G9&lt;0,'Physical Effects - Numerical'!G9,"")</f>
        <v/>
      </c>
      <c r="E9" s="72" t="str">
        <f>IF('Physical Effects - Numerical'!H9&lt;0,'Physical Effects - Numerical'!H9,"")</f>
        <v/>
      </c>
      <c r="F9" s="72" t="str">
        <f>IF('Physical Effects - Numerical'!I9&lt;0,'Physical Effects - Numerical'!I9,"")</f>
        <v/>
      </c>
      <c r="G9" s="72" t="str">
        <f>IF('Physical Effects - Numerical'!J9&lt;0,'Physical Effects - Numerical'!J9,"")</f>
        <v/>
      </c>
      <c r="H9" s="72" t="str">
        <f>IF('Physical Effects - Numerical'!K9&lt;0,'Physical Effects - Numerical'!K9,"")</f>
        <v/>
      </c>
      <c r="I9" s="72" t="str">
        <f>IF('Physical Effects - Numerical'!L9&lt;0,'Physical Effects - Numerical'!L9,"")</f>
        <v/>
      </c>
      <c r="J9" s="72" t="str">
        <f>IF('Physical Effects - Numerical'!M9&lt;0,'Physical Effects - Numerical'!M9,"")</f>
        <v/>
      </c>
      <c r="K9" s="72" t="str">
        <f>IF('Physical Effects - Numerical'!N9&lt;0,'Physical Effects - Numerical'!N9,"")</f>
        <v/>
      </c>
      <c r="L9" s="72" t="str">
        <f>IF('Physical Effects - Numerical'!O9&lt;0,'Physical Effects - Numerical'!O9,"")</f>
        <v/>
      </c>
      <c r="M9" s="72" t="str">
        <f>IF('Physical Effects - Numerical'!P9&lt;0,'Physical Effects - Numerical'!P9,"")</f>
        <v/>
      </c>
      <c r="N9" s="72" t="str">
        <f>IF('Physical Effects - Numerical'!Q9&lt;0,'Physical Effects - Numerical'!Q9,"")</f>
        <v/>
      </c>
      <c r="O9" s="72" t="str">
        <f>IF('Physical Effects - Numerical'!R9&lt;0,'Physical Effects - Numerical'!R9,"")</f>
        <v/>
      </c>
      <c r="P9" s="72" t="str">
        <f>IF('Physical Effects - Numerical'!S9&lt;0,'Physical Effects - Numerical'!S9,"")</f>
        <v/>
      </c>
      <c r="Q9" s="72" t="str">
        <f>IF('Physical Effects - Numerical'!T9&lt;0,'Physical Effects - Numerical'!T9,"")</f>
        <v/>
      </c>
      <c r="R9" s="72" t="str">
        <f>IF('Physical Effects - Numerical'!U9&lt;0,'Physical Effects - Numerical'!U9,"")</f>
        <v/>
      </c>
      <c r="S9" s="72" t="str">
        <f>IF('Physical Effects - Numerical'!V9&lt;0,'Physical Effects - Numerical'!V9,"")</f>
        <v/>
      </c>
      <c r="T9" s="72" t="str">
        <f>IF('Physical Effects - Numerical'!W9&lt;0,'Physical Effects - Numerical'!W9,"")</f>
        <v/>
      </c>
      <c r="U9" s="72" t="str">
        <f>IF('Physical Effects - Numerical'!X9&lt;0,'Physical Effects - Numerical'!X9,"")</f>
        <v/>
      </c>
      <c r="V9" s="72" t="str">
        <f>IF('Physical Effects - Numerical'!Y9&lt;0,'Physical Effects - Numerical'!Y9,"")</f>
        <v/>
      </c>
      <c r="W9" s="72" t="str">
        <f>IF('Physical Effects - Numerical'!Z9&lt;0,'Physical Effects - Numerical'!Z9,"")</f>
        <v/>
      </c>
      <c r="X9" s="72" t="str">
        <f>IF('Physical Effects - Numerical'!AA9&lt;0,'Physical Effects - Numerical'!AA9,"")</f>
        <v/>
      </c>
      <c r="Y9" s="72" t="str">
        <f>IF('Physical Effects - Numerical'!AB9&lt;0,'Physical Effects - Numerical'!AB9,"")</f>
        <v/>
      </c>
      <c r="Z9" s="72" t="str">
        <f>IF('Physical Effects - Numerical'!AC9&lt;0,'Physical Effects - Numerical'!AC9,"")</f>
        <v/>
      </c>
      <c r="AA9" s="72" t="str">
        <f>IF('Physical Effects - Numerical'!AD9&lt;0,'Physical Effects - Numerical'!AD9,"")</f>
        <v/>
      </c>
      <c r="AB9" s="72" t="str">
        <f>IF('Physical Effects - Numerical'!AE9&lt;0,'Physical Effects - Numerical'!AE9,"")</f>
        <v/>
      </c>
      <c r="AC9" s="72" t="str">
        <f>IF('Physical Effects - Numerical'!AF9&lt;0,'Physical Effects - Numerical'!AF9,"")</f>
        <v/>
      </c>
      <c r="AD9" s="72" t="str">
        <f>IF('Physical Effects - Numerical'!AG9&lt;0,'Physical Effects - Numerical'!AG9,"")</f>
        <v/>
      </c>
      <c r="AE9" s="72" t="str">
        <f>IF('Physical Effects - Numerical'!AH9&lt;0,'Physical Effects - Numerical'!AH9,"")</f>
        <v/>
      </c>
      <c r="AF9" s="72" t="str">
        <f>IF('Physical Effects - Numerical'!AI9&lt;0,'Physical Effects - Numerical'!AI9,"")</f>
        <v/>
      </c>
      <c r="AG9" s="72" t="str">
        <f>IF('Physical Effects - Numerical'!AJ9&lt;0,'Physical Effects - Numerical'!AJ9,"")</f>
        <v/>
      </c>
      <c r="AH9" s="72" t="str">
        <f>IF('Physical Effects - Numerical'!AK9&lt;0,'Physical Effects - Numerical'!AK9,"")</f>
        <v/>
      </c>
      <c r="AI9" s="72" t="str">
        <f>IF('Physical Effects - Numerical'!AL9&lt;0,'Physical Effects - Numerical'!AL9,"")</f>
        <v/>
      </c>
      <c r="AJ9" s="72" t="str">
        <f>IF('Physical Effects - Numerical'!AM9&lt;0,'Physical Effects - Numerical'!AM9,"")</f>
        <v/>
      </c>
      <c r="AK9" s="72" t="str">
        <f>IF('Physical Effects - Numerical'!AN9&lt;0,'Physical Effects - Numerical'!AN9,"")</f>
        <v/>
      </c>
      <c r="AL9" s="72" t="str">
        <f>IF('Physical Effects - Numerical'!AO9&lt;0,'Physical Effects - Numerical'!AO9,"")</f>
        <v/>
      </c>
      <c r="AM9" s="72" t="str">
        <f>IF('Physical Effects - Numerical'!AP9&lt;0,'Physical Effects - Numerical'!AP9,"")</f>
        <v/>
      </c>
      <c r="AN9" s="72" t="str">
        <f>IF('Physical Effects - Numerical'!AQ9&lt;0,'Physical Effects - Numerical'!AQ9,"")</f>
        <v/>
      </c>
      <c r="AO9" s="72" t="str">
        <f>IF('Physical Effects - Numerical'!AR9&lt;0,'Physical Effects - Numerical'!AR9,"")</f>
        <v/>
      </c>
      <c r="AP9" s="72" t="str">
        <f>IF('Physical Effects - Numerical'!AS9&lt;0,'Physical Effects - Numerical'!AS9,"")</f>
        <v/>
      </c>
      <c r="AQ9" s="72" t="str">
        <f>IF('Physical Effects - Numerical'!AT9&lt;0,'Physical Effects - Numerical'!AT9,"")</f>
        <v/>
      </c>
      <c r="AR9" s="72" t="str">
        <f>IF('Physical Effects - Numerical'!AU9&lt;0,'Physical Effects - Numerical'!AU9,"")</f>
        <v/>
      </c>
      <c r="AS9" s="72" t="str">
        <f>IF('Physical Effects - Numerical'!AV9&lt;0,'Physical Effects - Numerical'!AV9,"")</f>
        <v/>
      </c>
      <c r="AT9" s="72" t="str">
        <f>IF('Physical Effects - Numerical'!AW9&lt;0,'Physical Effects - Numerical'!AW9,"")</f>
        <v/>
      </c>
      <c r="AU9" s="72" t="str">
        <f>IF('Physical Effects - Numerical'!AX9&lt;0,'Physical Effects - Numerical'!AX9,"")</f>
        <v/>
      </c>
      <c r="AV9" s="84" t="str">
        <f>IF('Physical Effects - Numerical'!AY9&lt;0,'Physical Effects - Numerical'!AY9,"")</f>
        <v/>
      </c>
      <c r="AW9" t="str">
        <f>IF('Physical Effects - Numerical'!AZ9&lt;0,'Physical Effects - Numerical'!AZ9,"")</f>
        <v/>
      </c>
      <c r="AX9" t="str">
        <f>IF('Physical Effects - Numerical'!BA9&lt;0,'Physical Effects - Numerical'!BA9,"")</f>
        <v/>
      </c>
      <c r="AY9" t="str">
        <f>IF('Physical Effects - Numerical'!BB9&lt;0,'Physical Effects - Numerical'!BB9,"")</f>
        <v/>
      </c>
      <c r="AZ9" t="str">
        <f>IF('Physical Effects - Numerical'!BC9&lt;0,'Physical Effects - Numerical'!BC9,"")</f>
        <v/>
      </c>
      <c r="BA9" t="str">
        <f>IF('Physical Effects - Numerical'!BD9&lt;0,'Physical Effects - Numerical'!BD9,"")</f>
        <v/>
      </c>
      <c r="BB9" t="str">
        <f>IF('Physical Effects - Numerical'!BE9&lt;0,'Physical Effects - Numerical'!BE9,"")</f>
        <v/>
      </c>
      <c r="BC9" t="str">
        <f>IF('Physical Effects - Numerical'!BF9&lt;0,'Physical Effects - Numerical'!BF9,"")</f>
        <v/>
      </c>
      <c r="BD9" t="str">
        <f>IF('Physical Effects - Numerical'!BG9&lt;0,'Physical Effects - Numerical'!BG9,"")</f>
        <v/>
      </c>
      <c r="BE9" t="str">
        <f>IF('Physical Effects - Numerical'!BH9&lt;0,'Physical Effects - Numerical'!BH9,"")</f>
        <v/>
      </c>
      <c r="BF9" t="str">
        <f>IF('Physical Effects - Numerical'!BI9&lt;0,'Physical Effects - Numerical'!BI9,"")</f>
        <v/>
      </c>
      <c r="BG9" t="str">
        <f>IF('Physical Effects - Numerical'!BJ9&lt;0,'Physical Effects - Numerical'!BJ9,"")</f>
        <v/>
      </c>
      <c r="BH9" t="str">
        <f>IF('Physical Effects - Numerical'!BK9&lt;0,'Physical Effects - Numerical'!BK9,"")</f>
        <v/>
      </c>
      <c r="BI9" t="str">
        <f>IF('Physical Effects - Numerical'!BL9&lt;0,'Physical Effects - Numerical'!BL9,"")</f>
        <v/>
      </c>
    </row>
    <row r="10" spans="1:63">
      <c r="A10" s="120" t="s">
        <v>229</v>
      </c>
      <c r="B10" s="72" t="str">
        <f>IF('Physical Effects - Numerical'!E10&lt;0,'Physical Effects - Numerical'!E10,"")</f>
        <v/>
      </c>
      <c r="C10" s="72" t="str">
        <f>IF('Physical Effects - Numerical'!F10&lt;0,'Physical Effects - Numerical'!F10,"")</f>
        <v/>
      </c>
      <c r="D10" s="72" t="str">
        <f>IF('Physical Effects - Numerical'!G10&lt;0,'Physical Effects - Numerical'!G10,"")</f>
        <v/>
      </c>
      <c r="E10" s="72" t="str">
        <f>IF('Physical Effects - Numerical'!H10&lt;0,'Physical Effects - Numerical'!H10,"")</f>
        <v/>
      </c>
      <c r="F10" s="72" t="str">
        <f>IF('Physical Effects - Numerical'!I10&lt;0,'Physical Effects - Numerical'!I10,"")</f>
        <v/>
      </c>
      <c r="G10" s="72" t="str">
        <f>IF('Physical Effects - Numerical'!J10&lt;0,'Physical Effects - Numerical'!J10,"")</f>
        <v/>
      </c>
      <c r="H10" s="72" t="str">
        <f>IF('Physical Effects - Numerical'!K10&lt;0,'Physical Effects - Numerical'!K10,"")</f>
        <v/>
      </c>
      <c r="I10" s="72" t="str">
        <f>IF('Physical Effects - Numerical'!L10&lt;0,'Physical Effects - Numerical'!L10,"")</f>
        <v/>
      </c>
      <c r="J10" s="72" t="str">
        <f>IF('Physical Effects - Numerical'!M10&lt;0,'Physical Effects - Numerical'!M10,"")</f>
        <v/>
      </c>
      <c r="K10" s="72" t="str">
        <f>IF('Physical Effects - Numerical'!N10&lt;0,'Physical Effects - Numerical'!N10,"")</f>
        <v/>
      </c>
      <c r="L10" s="72" t="str">
        <f>IF('Physical Effects - Numerical'!O10&lt;0,'Physical Effects - Numerical'!O10,"")</f>
        <v/>
      </c>
      <c r="M10" s="72" t="str">
        <f>IF('Physical Effects - Numerical'!P10&lt;0,'Physical Effects - Numerical'!P10,"")</f>
        <v/>
      </c>
      <c r="N10" s="72" t="str">
        <f>IF('Physical Effects - Numerical'!Q10&lt;0,'Physical Effects - Numerical'!Q10,"")</f>
        <v/>
      </c>
      <c r="O10" s="72" t="str">
        <f>IF('Physical Effects - Numerical'!R10&lt;0,'Physical Effects - Numerical'!R10,"")</f>
        <v/>
      </c>
      <c r="P10" s="72" t="str">
        <f>IF('Physical Effects - Numerical'!S10&lt;0,'Physical Effects - Numerical'!S10,"")</f>
        <v/>
      </c>
      <c r="Q10" s="72" t="str">
        <f>IF('Physical Effects - Numerical'!T10&lt;0,'Physical Effects - Numerical'!T10,"")</f>
        <v/>
      </c>
      <c r="R10" s="72" t="str">
        <f>IF('Physical Effects - Numerical'!U10&lt;0,'Physical Effects - Numerical'!U10,"")</f>
        <v/>
      </c>
      <c r="S10" s="72" t="str">
        <f>IF('Physical Effects - Numerical'!V10&lt;0,'Physical Effects - Numerical'!V10,"")</f>
        <v/>
      </c>
      <c r="T10" s="72" t="str">
        <f>IF('Physical Effects - Numerical'!W10&lt;0,'Physical Effects - Numerical'!W10,"")</f>
        <v/>
      </c>
      <c r="U10" s="72" t="str">
        <f>IF('Physical Effects - Numerical'!X10&lt;0,'Physical Effects - Numerical'!X10,"")</f>
        <v/>
      </c>
      <c r="V10" s="72" t="str">
        <f>IF('Physical Effects - Numerical'!Y10&lt;0,'Physical Effects - Numerical'!Y10,"")</f>
        <v/>
      </c>
      <c r="W10" s="72" t="str">
        <f>IF('Physical Effects - Numerical'!Z10&lt;0,'Physical Effects - Numerical'!Z10,"")</f>
        <v/>
      </c>
      <c r="X10" s="72" t="str">
        <f>IF('Physical Effects - Numerical'!AA10&lt;0,'Physical Effects - Numerical'!AA10,"")</f>
        <v/>
      </c>
      <c r="Y10" s="72" t="str">
        <f>IF('Physical Effects - Numerical'!AB10&lt;0,'Physical Effects - Numerical'!AB10,"")</f>
        <v/>
      </c>
      <c r="Z10" s="72" t="str">
        <f>IF('Physical Effects - Numerical'!AC10&lt;0,'Physical Effects - Numerical'!AC10,"")</f>
        <v/>
      </c>
      <c r="AA10" s="72" t="str">
        <f>IF('Physical Effects - Numerical'!AD10&lt;0,'Physical Effects - Numerical'!AD10,"")</f>
        <v/>
      </c>
      <c r="AB10" s="72" t="str">
        <f>IF('Physical Effects - Numerical'!AE10&lt;0,'Physical Effects - Numerical'!AE10,"")</f>
        <v/>
      </c>
      <c r="AC10" s="72" t="str">
        <f>IF('Physical Effects - Numerical'!AF10&lt;0,'Physical Effects - Numerical'!AF10,"")</f>
        <v/>
      </c>
      <c r="AD10" s="72" t="str">
        <f>IF('Physical Effects - Numerical'!AG10&lt;0,'Physical Effects - Numerical'!AG10,"")</f>
        <v/>
      </c>
      <c r="AE10" s="72" t="str">
        <f>IF('Physical Effects - Numerical'!AH10&lt;0,'Physical Effects - Numerical'!AH10,"")</f>
        <v/>
      </c>
      <c r="AF10" s="72" t="str">
        <f>IF('Physical Effects - Numerical'!AI10&lt;0,'Physical Effects - Numerical'!AI10,"")</f>
        <v/>
      </c>
      <c r="AG10" s="72" t="str">
        <f>IF('Physical Effects - Numerical'!AJ10&lt;0,'Physical Effects - Numerical'!AJ10,"")</f>
        <v/>
      </c>
      <c r="AH10" s="72" t="str">
        <f>IF('Physical Effects - Numerical'!AK10&lt;0,'Physical Effects - Numerical'!AK10,"")</f>
        <v/>
      </c>
      <c r="AI10" s="72" t="str">
        <f>IF('Physical Effects - Numerical'!AL10&lt;0,'Physical Effects - Numerical'!AL10,"")</f>
        <v/>
      </c>
      <c r="AJ10" s="72" t="str">
        <f>IF('Physical Effects - Numerical'!AM10&lt;0,'Physical Effects - Numerical'!AM10,"")</f>
        <v/>
      </c>
      <c r="AK10" s="72">
        <f>IF('Physical Effects - Numerical'!AN10&lt;0,'Physical Effects - Numerical'!AN10,"")</f>
        <v>-1</v>
      </c>
      <c r="AL10" s="72" t="str">
        <f>IF('Physical Effects - Numerical'!AO10&lt;0,'Physical Effects - Numerical'!AO10,"")</f>
        <v/>
      </c>
      <c r="AM10" s="72" t="str">
        <f>IF('Physical Effects - Numerical'!AP10&lt;0,'Physical Effects - Numerical'!AP10,"")</f>
        <v/>
      </c>
      <c r="AN10" s="72" t="str">
        <f>IF('Physical Effects - Numerical'!AQ10&lt;0,'Physical Effects - Numerical'!AQ10,"")</f>
        <v/>
      </c>
      <c r="AO10" s="72" t="str">
        <f>IF('Physical Effects - Numerical'!AR10&lt;0,'Physical Effects - Numerical'!AR10,"")</f>
        <v/>
      </c>
      <c r="AP10" s="72" t="str">
        <f>IF('Physical Effects - Numerical'!AS10&lt;0,'Physical Effects - Numerical'!AS10,"")</f>
        <v/>
      </c>
      <c r="AQ10" s="72" t="str">
        <f>IF('Physical Effects - Numerical'!AT10&lt;0,'Physical Effects - Numerical'!AT10,"")</f>
        <v/>
      </c>
      <c r="AR10" s="72" t="str">
        <f>IF('Physical Effects - Numerical'!AU10&lt;0,'Physical Effects - Numerical'!AU10,"")</f>
        <v/>
      </c>
      <c r="AS10" s="72" t="str">
        <f>IF('Physical Effects - Numerical'!AV10&lt;0,'Physical Effects - Numerical'!AV10,"")</f>
        <v/>
      </c>
      <c r="AT10" s="72" t="str">
        <f>IF('Physical Effects - Numerical'!AW10&lt;0,'Physical Effects - Numerical'!AW10,"")</f>
        <v/>
      </c>
      <c r="AU10" s="72" t="str">
        <f>IF('Physical Effects - Numerical'!AX10&lt;0,'Physical Effects - Numerical'!AX10,"")</f>
        <v/>
      </c>
      <c r="AV10" s="84" t="str">
        <f>IF('Physical Effects - Numerical'!AY10&lt;0,'Physical Effects - Numerical'!AY10,"")</f>
        <v/>
      </c>
      <c r="AW10" t="str">
        <f>IF('Physical Effects - Numerical'!AZ10&lt;0,'Physical Effects - Numerical'!AZ10,"")</f>
        <v/>
      </c>
      <c r="AX10" t="str">
        <f>IF('Physical Effects - Numerical'!BA10&lt;0,'Physical Effects - Numerical'!BA10,"")</f>
        <v/>
      </c>
      <c r="AY10" t="str">
        <f>IF('Physical Effects - Numerical'!BB10&lt;0,'Physical Effects - Numerical'!BB10,"")</f>
        <v/>
      </c>
      <c r="AZ10" t="str">
        <f>IF('Physical Effects - Numerical'!BC10&lt;0,'Physical Effects - Numerical'!BC10,"")</f>
        <v/>
      </c>
      <c r="BA10" t="str">
        <f>IF('Physical Effects - Numerical'!BD10&lt;0,'Physical Effects - Numerical'!BD10,"")</f>
        <v/>
      </c>
      <c r="BB10" t="str">
        <f>IF('Physical Effects - Numerical'!BE10&lt;0,'Physical Effects - Numerical'!BE10,"")</f>
        <v/>
      </c>
      <c r="BC10" t="str">
        <f>IF('Physical Effects - Numerical'!BF10&lt;0,'Physical Effects - Numerical'!BF10,"")</f>
        <v/>
      </c>
      <c r="BD10" t="str">
        <f>IF('Physical Effects - Numerical'!BG10&lt;0,'Physical Effects - Numerical'!BG10,"")</f>
        <v/>
      </c>
      <c r="BE10" t="str">
        <f>IF('Physical Effects - Numerical'!BH10&lt;0,'Physical Effects - Numerical'!BH10,"")</f>
        <v/>
      </c>
      <c r="BF10" t="str">
        <f>IF('Physical Effects - Numerical'!BI10&lt;0,'Physical Effects - Numerical'!BI10,"")</f>
        <v/>
      </c>
      <c r="BG10" t="str">
        <f>IF('Physical Effects - Numerical'!BJ10&lt;0,'Physical Effects - Numerical'!BJ10,"")</f>
        <v/>
      </c>
      <c r="BH10" t="str">
        <f>IF('Physical Effects - Numerical'!BK10&lt;0,'Physical Effects - Numerical'!BK10,"")</f>
        <v/>
      </c>
      <c r="BI10" t="str">
        <f>IF('Physical Effects - Numerical'!BL10&lt;0,'Physical Effects - Numerical'!BL10,"")</f>
        <v/>
      </c>
    </row>
    <row r="11" spans="1:63">
      <c r="A11" s="120" t="s">
        <v>243</v>
      </c>
      <c r="B11" s="72" t="str">
        <f>IF('Physical Effects - Numerical'!E11&lt;0,'Physical Effects - Numerical'!E11,"")</f>
        <v/>
      </c>
      <c r="C11" s="72" t="str">
        <f>IF('Physical Effects - Numerical'!F11&lt;0,'Physical Effects - Numerical'!F11,"")</f>
        <v/>
      </c>
      <c r="D11" s="72" t="str">
        <f>IF('Physical Effects - Numerical'!G11&lt;0,'Physical Effects - Numerical'!G11,"")</f>
        <v/>
      </c>
      <c r="E11" s="72" t="str">
        <f>IF('Physical Effects - Numerical'!H11&lt;0,'Physical Effects - Numerical'!H11,"")</f>
        <v/>
      </c>
      <c r="F11" s="72" t="str">
        <f>IF('Physical Effects - Numerical'!I11&lt;0,'Physical Effects - Numerical'!I11,"")</f>
        <v/>
      </c>
      <c r="G11" s="72" t="str">
        <f>IF('Physical Effects - Numerical'!J11&lt;0,'Physical Effects - Numerical'!J11,"")</f>
        <v/>
      </c>
      <c r="H11" s="72" t="str">
        <f>IF('Physical Effects - Numerical'!K11&lt;0,'Physical Effects - Numerical'!K11,"")</f>
        <v/>
      </c>
      <c r="I11" s="72" t="str">
        <f>IF('Physical Effects - Numerical'!L11&lt;0,'Physical Effects - Numerical'!L11,"")</f>
        <v/>
      </c>
      <c r="J11" s="72" t="str">
        <f>IF('Physical Effects - Numerical'!M11&lt;0,'Physical Effects - Numerical'!M11,"")</f>
        <v/>
      </c>
      <c r="K11" s="72" t="str">
        <f>IF('Physical Effects - Numerical'!N11&lt;0,'Physical Effects - Numerical'!N11,"")</f>
        <v/>
      </c>
      <c r="L11" s="72" t="str">
        <f>IF('Physical Effects - Numerical'!O11&lt;0,'Physical Effects - Numerical'!O11,"")</f>
        <v/>
      </c>
      <c r="M11" s="72" t="str">
        <f>IF('Physical Effects - Numerical'!P11&lt;0,'Physical Effects - Numerical'!P11,"")</f>
        <v/>
      </c>
      <c r="N11" s="72" t="str">
        <f>IF('Physical Effects - Numerical'!Q11&lt;0,'Physical Effects - Numerical'!Q11,"")</f>
        <v/>
      </c>
      <c r="O11" s="72" t="str">
        <f>IF('Physical Effects - Numerical'!R11&lt;0,'Physical Effects - Numerical'!R11,"")</f>
        <v/>
      </c>
      <c r="P11" s="72" t="str">
        <f>IF('Physical Effects - Numerical'!S11&lt;0,'Physical Effects - Numerical'!S11,"")</f>
        <v/>
      </c>
      <c r="Q11" s="72" t="str">
        <f>IF('Physical Effects - Numerical'!T11&lt;0,'Physical Effects - Numerical'!T11,"")</f>
        <v/>
      </c>
      <c r="R11" s="72" t="str">
        <f>IF('Physical Effects - Numerical'!U11&lt;0,'Physical Effects - Numerical'!U11,"")</f>
        <v/>
      </c>
      <c r="S11" s="72" t="str">
        <f>IF('Physical Effects - Numerical'!V11&lt;0,'Physical Effects - Numerical'!V11,"")</f>
        <v/>
      </c>
      <c r="T11" s="72" t="str">
        <f>IF('Physical Effects - Numerical'!W11&lt;0,'Physical Effects - Numerical'!W11,"")</f>
        <v/>
      </c>
      <c r="U11" s="72" t="str">
        <f>IF('Physical Effects - Numerical'!X11&lt;0,'Physical Effects - Numerical'!X11,"")</f>
        <v/>
      </c>
      <c r="V11" s="72" t="str">
        <f>IF('Physical Effects - Numerical'!Y11&lt;0,'Physical Effects - Numerical'!Y11,"")</f>
        <v/>
      </c>
      <c r="W11" s="72" t="str">
        <f>IF('Physical Effects - Numerical'!Z11&lt;0,'Physical Effects - Numerical'!Z11,"")</f>
        <v/>
      </c>
      <c r="X11" s="72" t="str">
        <f>IF('Physical Effects - Numerical'!AA11&lt;0,'Physical Effects - Numerical'!AA11,"")</f>
        <v/>
      </c>
      <c r="Y11" s="72" t="str">
        <f>IF('Physical Effects - Numerical'!AB11&lt;0,'Physical Effects - Numerical'!AB11,"")</f>
        <v/>
      </c>
      <c r="Z11" s="72" t="str">
        <f>IF('Physical Effects - Numerical'!AC11&lt;0,'Physical Effects - Numerical'!AC11,"")</f>
        <v/>
      </c>
      <c r="AA11" s="72" t="str">
        <f>IF('Physical Effects - Numerical'!AD11&lt;0,'Physical Effects - Numerical'!AD11,"")</f>
        <v/>
      </c>
      <c r="AB11" s="72" t="str">
        <f>IF('Physical Effects - Numerical'!AE11&lt;0,'Physical Effects - Numerical'!AE11,"")</f>
        <v/>
      </c>
      <c r="AC11" s="72" t="str">
        <f>IF('Physical Effects - Numerical'!AF11&lt;0,'Physical Effects - Numerical'!AF11,"")</f>
        <v/>
      </c>
      <c r="AD11" s="72" t="str">
        <f>IF('Physical Effects - Numerical'!AG11&lt;0,'Physical Effects - Numerical'!AG11,"")</f>
        <v/>
      </c>
      <c r="AE11" s="72" t="str">
        <f>IF('Physical Effects - Numerical'!AH11&lt;0,'Physical Effects - Numerical'!AH11,"")</f>
        <v/>
      </c>
      <c r="AF11" s="72" t="str">
        <f>IF('Physical Effects - Numerical'!AI11&lt;0,'Physical Effects - Numerical'!AI11,"")</f>
        <v/>
      </c>
      <c r="AG11" s="72" t="str">
        <f>IF('Physical Effects - Numerical'!AJ11&lt;0,'Physical Effects - Numerical'!AJ11,"")</f>
        <v/>
      </c>
      <c r="AH11" s="72" t="str">
        <f>IF('Physical Effects - Numerical'!AK11&lt;0,'Physical Effects - Numerical'!AK11,"")</f>
        <v/>
      </c>
      <c r="AI11" s="72">
        <f>IF('Physical Effects - Numerical'!AL11&lt;0,'Physical Effects - Numerical'!AL11,"")</f>
        <v>-1</v>
      </c>
      <c r="AJ11" s="72" t="str">
        <f>IF('Physical Effects - Numerical'!AM11&lt;0,'Physical Effects - Numerical'!AM11,"")</f>
        <v/>
      </c>
      <c r="AK11" s="72" t="str">
        <f>IF('Physical Effects - Numerical'!AN11&lt;0,'Physical Effects - Numerical'!AN11,"")</f>
        <v/>
      </c>
      <c r="AL11" s="72" t="str">
        <f>IF('Physical Effects - Numerical'!AO11&lt;0,'Physical Effects - Numerical'!AO11,"")</f>
        <v/>
      </c>
      <c r="AM11" s="72" t="str">
        <f>IF('Physical Effects - Numerical'!AP11&lt;0,'Physical Effects - Numerical'!AP11,"")</f>
        <v/>
      </c>
      <c r="AN11" s="72" t="str">
        <f>IF('Physical Effects - Numerical'!AQ11&lt;0,'Physical Effects - Numerical'!AQ11,"")</f>
        <v/>
      </c>
      <c r="AO11" s="72" t="str">
        <f>IF('Physical Effects - Numerical'!AR11&lt;0,'Physical Effects - Numerical'!AR11,"")</f>
        <v/>
      </c>
      <c r="AP11" s="72" t="str">
        <f>IF('Physical Effects - Numerical'!AS11&lt;0,'Physical Effects - Numerical'!AS11,"")</f>
        <v/>
      </c>
      <c r="AQ11" s="72" t="str">
        <f>IF('Physical Effects - Numerical'!AT11&lt;0,'Physical Effects - Numerical'!AT11,"")</f>
        <v/>
      </c>
      <c r="AR11" s="72" t="str">
        <f>IF('Physical Effects - Numerical'!AU11&lt;0,'Physical Effects - Numerical'!AU11,"")</f>
        <v/>
      </c>
      <c r="AS11" s="72" t="str">
        <f>IF('Physical Effects - Numerical'!AV11&lt;0,'Physical Effects - Numerical'!AV11,"")</f>
        <v/>
      </c>
      <c r="AT11" s="72" t="str">
        <f>IF('Physical Effects - Numerical'!AW11&lt;0,'Physical Effects - Numerical'!AW11,"")</f>
        <v/>
      </c>
      <c r="AU11" s="72" t="str">
        <f>IF('Physical Effects - Numerical'!AX11&lt;0,'Physical Effects - Numerical'!AX11,"")</f>
        <v/>
      </c>
      <c r="AV11" s="84" t="str">
        <f>IF('Physical Effects - Numerical'!AY11&lt;0,'Physical Effects - Numerical'!AY11,"")</f>
        <v/>
      </c>
      <c r="AW11" t="str">
        <f>IF('Physical Effects - Numerical'!AZ11&lt;0,'Physical Effects - Numerical'!AZ11,"")</f>
        <v/>
      </c>
      <c r="AX11" t="str">
        <f>IF('Physical Effects - Numerical'!BA11&lt;0,'Physical Effects - Numerical'!BA11,"")</f>
        <v/>
      </c>
      <c r="AY11" t="str">
        <f>IF('Physical Effects - Numerical'!BB11&lt;0,'Physical Effects - Numerical'!BB11,"")</f>
        <v/>
      </c>
      <c r="AZ11" t="str">
        <f>IF('Physical Effects - Numerical'!BC11&lt;0,'Physical Effects - Numerical'!BC11,"")</f>
        <v/>
      </c>
      <c r="BA11" t="str">
        <f>IF('Physical Effects - Numerical'!BD11&lt;0,'Physical Effects - Numerical'!BD11,"")</f>
        <v/>
      </c>
      <c r="BB11" t="str">
        <f>IF('Physical Effects - Numerical'!BE11&lt;0,'Physical Effects - Numerical'!BE11,"")</f>
        <v/>
      </c>
      <c r="BC11" t="str">
        <f>IF('Physical Effects - Numerical'!BF11&lt;0,'Physical Effects - Numerical'!BF11,"")</f>
        <v/>
      </c>
      <c r="BD11" t="str">
        <f>IF('Physical Effects - Numerical'!BG11&lt;0,'Physical Effects - Numerical'!BG11,"")</f>
        <v/>
      </c>
      <c r="BE11" t="str">
        <f>IF('Physical Effects - Numerical'!BH11&lt;0,'Physical Effects - Numerical'!BH11,"")</f>
        <v/>
      </c>
      <c r="BF11" t="str">
        <f>IF('Physical Effects - Numerical'!BI11&lt;0,'Physical Effects - Numerical'!BI11,"")</f>
        <v/>
      </c>
      <c r="BG11" t="str">
        <f>IF('Physical Effects - Numerical'!BJ11&lt;0,'Physical Effects - Numerical'!BJ11,"")</f>
        <v/>
      </c>
      <c r="BH11" t="str">
        <f>IF('Physical Effects - Numerical'!BK11&lt;0,'Physical Effects - Numerical'!BK11,"")</f>
        <v/>
      </c>
      <c r="BI11" t="str">
        <f>IF('Physical Effects - Numerical'!BL11&lt;0,'Physical Effects - Numerical'!BL11,"")</f>
        <v/>
      </c>
    </row>
    <row r="12" spans="1:63" ht="26">
      <c r="A12" s="120" t="s">
        <v>255</v>
      </c>
      <c r="B12" s="72" t="str">
        <f>IF('Physical Effects - Numerical'!E12&lt;0,'Physical Effects - Numerical'!E12,"")</f>
        <v/>
      </c>
      <c r="C12" s="72" t="str">
        <f>IF('Physical Effects - Numerical'!F12&lt;0,'Physical Effects - Numerical'!F12,"")</f>
        <v/>
      </c>
      <c r="D12" s="72" t="str">
        <f>IF('Physical Effects - Numerical'!G12&lt;0,'Physical Effects - Numerical'!G12,"")</f>
        <v/>
      </c>
      <c r="E12" s="72" t="str">
        <f>IF('Physical Effects - Numerical'!H12&lt;0,'Physical Effects - Numerical'!H12,"")</f>
        <v/>
      </c>
      <c r="F12" s="72" t="str">
        <f>IF('Physical Effects - Numerical'!I12&lt;0,'Physical Effects - Numerical'!I12,"")</f>
        <v/>
      </c>
      <c r="G12" s="72" t="str">
        <f>IF('Physical Effects - Numerical'!J12&lt;0,'Physical Effects - Numerical'!J12,"")</f>
        <v/>
      </c>
      <c r="H12" s="72" t="str">
        <f>IF('Physical Effects - Numerical'!K12&lt;0,'Physical Effects - Numerical'!K12,"")</f>
        <v/>
      </c>
      <c r="I12" s="72" t="str">
        <f>IF('Physical Effects - Numerical'!L12&lt;0,'Physical Effects - Numerical'!L12,"")</f>
        <v/>
      </c>
      <c r="J12" s="72" t="str">
        <f>IF('Physical Effects - Numerical'!M12&lt;0,'Physical Effects - Numerical'!M12,"")</f>
        <v/>
      </c>
      <c r="K12" s="72" t="str">
        <f>IF('Physical Effects - Numerical'!N12&lt;0,'Physical Effects - Numerical'!N12,"")</f>
        <v/>
      </c>
      <c r="L12" s="72" t="str">
        <f>IF('Physical Effects - Numerical'!O12&lt;0,'Physical Effects - Numerical'!O12,"")</f>
        <v/>
      </c>
      <c r="M12" s="72" t="str">
        <f>IF('Physical Effects - Numerical'!P12&lt;0,'Physical Effects - Numerical'!P12,"")</f>
        <v/>
      </c>
      <c r="N12" s="72" t="str">
        <f>IF('Physical Effects - Numerical'!Q12&lt;0,'Physical Effects - Numerical'!Q12,"")</f>
        <v/>
      </c>
      <c r="O12" s="72" t="str">
        <f>IF('Physical Effects - Numerical'!R12&lt;0,'Physical Effects - Numerical'!R12,"")</f>
        <v/>
      </c>
      <c r="P12" s="72" t="str">
        <f>IF('Physical Effects - Numerical'!S12&lt;0,'Physical Effects - Numerical'!S12,"")</f>
        <v/>
      </c>
      <c r="Q12" s="72" t="str">
        <f>IF('Physical Effects - Numerical'!T12&lt;0,'Physical Effects - Numerical'!T12,"")</f>
        <v/>
      </c>
      <c r="R12" s="72" t="str">
        <f>IF('Physical Effects - Numerical'!U12&lt;0,'Physical Effects - Numerical'!U12,"")</f>
        <v/>
      </c>
      <c r="S12" s="72" t="str">
        <f>IF('Physical Effects - Numerical'!V12&lt;0,'Physical Effects - Numerical'!V12,"")</f>
        <v/>
      </c>
      <c r="T12" s="72" t="str">
        <f>IF('Physical Effects - Numerical'!W12&lt;0,'Physical Effects - Numerical'!W12,"")</f>
        <v/>
      </c>
      <c r="U12" s="72" t="str">
        <f>IF('Physical Effects - Numerical'!X12&lt;0,'Physical Effects - Numerical'!X12,"")</f>
        <v/>
      </c>
      <c r="V12" s="72">
        <f>IF('Physical Effects - Numerical'!Y12&lt;0,'Physical Effects - Numerical'!Y12,"")</f>
        <v>-1</v>
      </c>
      <c r="W12" s="72" t="str">
        <f>IF('Physical Effects - Numerical'!Z12&lt;0,'Physical Effects - Numerical'!Z12,"")</f>
        <v/>
      </c>
      <c r="X12" s="72" t="str">
        <f>IF('Physical Effects - Numerical'!AA12&lt;0,'Physical Effects - Numerical'!AA12,"")</f>
        <v/>
      </c>
      <c r="Y12" s="72" t="str">
        <f>IF('Physical Effects - Numerical'!AB12&lt;0,'Physical Effects - Numerical'!AB12,"")</f>
        <v/>
      </c>
      <c r="Z12" s="72" t="str">
        <f>IF('Physical Effects - Numerical'!AC12&lt;0,'Physical Effects - Numerical'!AC12,"")</f>
        <v/>
      </c>
      <c r="AA12" s="72">
        <f>IF('Physical Effects - Numerical'!AD12&lt;0,'Physical Effects - Numerical'!AD12,"")</f>
        <v>-1</v>
      </c>
      <c r="AB12" s="72" t="str">
        <f>IF('Physical Effects - Numerical'!AE12&lt;0,'Physical Effects - Numerical'!AE12,"")</f>
        <v/>
      </c>
      <c r="AC12" s="72" t="str">
        <f>IF('Physical Effects - Numerical'!AF12&lt;0,'Physical Effects - Numerical'!AF12,"")</f>
        <v/>
      </c>
      <c r="AD12" s="72" t="str">
        <f>IF('Physical Effects - Numerical'!AG12&lt;0,'Physical Effects - Numerical'!AG12,"")</f>
        <v/>
      </c>
      <c r="AE12" s="72" t="str">
        <f>IF('Physical Effects - Numerical'!AH12&lt;0,'Physical Effects - Numerical'!AH12,"")</f>
        <v/>
      </c>
      <c r="AF12" s="72" t="str">
        <f>IF('Physical Effects - Numerical'!AI12&lt;0,'Physical Effects - Numerical'!AI12,"")</f>
        <v/>
      </c>
      <c r="AG12" s="72" t="str">
        <f>IF('Physical Effects - Numerical'!AJ12&lt;0,'Physical Effects - Numerical'!AJ12,"")</f>
        <v/>
      </c>
      <c r="AH12" s="72" t="str">
        <f>IF('Physical Effects - Numerical'!AK12&lt;0,'Physical Effects - Numerical'!AK12,"")</f>
        <v/>
      </c>
      <c r="AI12" s="72" t="str">
        <f>IF('Physical Effects - Numerical'!AL12&lt;0,'Physical Effects - Numerical'!AL12,"")</f>
        <v/>
      </c>
      <c r="AJ12" s="72" t="str">
        <f>IF('Physical Effects - Numerical'!AM12&lt;0,'Physical Effects - Numerical'!AM12,"")</f>
        <v/>
      </c>
      <c r="AK12" s="72" t="str">
        <f>IF('Physical Effects - Numerical'!AN12&lt;0,'Physical Effects - Numerical'!AN12,"")</f>
        <v/>
      </c>
      <c r="AL12" s="72" t="str">
        <f>IF('Physical Effects - Numerical'!AO12&lt;0,'Physical Effects - Numerical'!AO12,"")</f>
        <v/>
      </c>
      <c r="AM12" s="72" t="str">
        <f>IF('Physical Effects - Numerical'!AP12&lt;0,'Physical Effects - Numerical'!AP12,"")</f>
        <v/>
      </c>
      <c r="AN12" s="72" t="str">
        <f>IF('Physical Effects - Numerical'!AQ12&lt;0,'Physical Effects - Numerical'!AQ12,"")</f>
        <v/>
      </c>
      <c r="AO12" s="72" t="str">
        <f>IF('Physical Effects - Numerical'!AR12&lt;0,'Physical Effects - Numerical'!AR12,"")</f>
        <v/>
      </c>
      <c r="AP12" s="72" t="str">
        <f>IF('Physical Effects - Numerical'!AS12&lt;0,'Physical Effects - Numerical'!AS12,"")</f>
        <v/>
      </c>
      <c r="AQ12" s="72" t="str">
        <f>IF('Physical Effects - Numerical'!AT12&lt;0,'Physical Effects - Numerical'!AT12,"")</f>
        <v/>
      </c>
      <c r="AR12" s="72" t="str">
        <f>IF('Physical Effects - Numerical'!AU12&lt;0,'Physical Effects - Numerical'!AU12,"")</f>
        <v/>
      </c>
      <c r="AS12" s="72" t="str">
        <f>IF('Physical Effects - Numerical'!AV12&lt;0,'Physical Effects - Numerical'!AV12,"")</f>
        <v/>
      </c>
      <c r="AT12" s="72" t="str">
        <f>IF('Physical Effects - Numerical'!AW12&lt;0,'Physical Effects - Numerical'!AW12,"")</f>
        <v/>
      </c>
      <c r="AU12" s="72" t="str">
        <f>IF('Physical Effects - Numerical'!AX12&lt;0,'Physical Effects - Numerical'!AX12,"")</f>
        <v/>
      </c>
      <c r="AV12" s="84" t="str">
        <f>IF('Physical Effects - Numerical'!AY12&lt;0,'Physical Effects - Numerical'!AY12,"")</f>
        <v/>
      </c>
      <c r="AW12" t="str">
        <f>IF('Physical Effects - Numerical'!AZ12&lt;0,'Physical Effects - Numerical'!AZ12,"")</f>
        <v/>
      </c>
      <c r="AX12" t="str">
        <f>IF('Physical Effects - Numerical'!BA12&lt;0,'Physical Effects - Numerical'!BA12,"")</f>
        <v/>
      </c>
      <c r="AY12" t="str">
        <f>IF('Physical Effects - Numerical'!BB12&lt;0,'Physical Effects - Numerical'!BB12,"")</f>
        <v/>
      </c>
      <c r="AZ12" t="str">
        <f>IF('Physical Effects - Numerical'!BC12&lt;0,'Physical Effects - Numerical'!BC12,"")</f>
        <v/>
      </c>
      <c r="BA12" t="str">
        <f>IF('Physical Effects - Numerical'!BD12&lt;0,'Physical Effects - Numerical'!BD12,"")</f>
        <v/>
      </c>
      <c r="BB12" t="str">
        <f>IF('Physical Effects - Numerical'!BE12&lt;0,'Physical Effects - Numerical'!BE12,"")</f>
        <v/>
      </c>
      <c r="BC12" t="str">
        <f>IF('Physical Effects - Numerical'!BF12&lt;0,'Physical Effects - Numerical'!BF12,"")</f>
        <v/>
      </c>
      <c r="BD12" t="str">
        <f>IF('Physical Effects - Numerical'!BG12&lt;0,'Physical Effects - Numerical'!BG12,"")</f>
        <v/>
      </c>
      <c r="BE12" t="str">
        <f>IF('Physical Effects - Numerical'!BH12&lt;0,'Physical Effects - Numerical'!BH12,"")</f>
        <v/>
      </c>
      <c r="BF12" t="str">
        <f>IF('Physical Effects - Numerical'!BI12&lt;0,'Physical Effects - Numerical'!BI12,"")</f>
        <v/>
      </c>
      <c r="BG12" t="str">
        <f>IF('Physical Effects - Numerical'!BJ12&lt;0,'Physical Effects - Numerical'!BJ12,"")</f>
        <v/>
      </c>
      <c r="BH12" t="str">
        <f>IF('Physical Effects - Numerical'!BK12&lt;0,'Physical Effects - Numerical'!BK12,"")</f>
        <v/>
      </c>
      <c r="BI12" t="str">
        <f>IF('Physical Effects - Numerical'!BL12&lt;0,'Physical Effects - Numerical'!BL12,"")</f>
        <v/>
      </c>
    </row>
    <row r="13" spans="1:63">
      <c r="A13" s="120" t="s">
        <v>272</v>
      </c>
      <c r="B13" s="72" t="str">
        <f>IF('Physical Effects - Numerical'!E13&lt;0,'Physical Effects - Numerical'!E13,"")</f>
        <v/>
      </c>
      <c r="C13" s="72" t="str">
        <f>IF('Physical Effects - Numerical'!F13&lt;0,'Physical Effects - Numerical'!F13,"")</f>
        <v/>
      </c>
      <c r="D13" s="72" t="str">
        <f>IF('Physical Effects - Numerical'!G13&lt;0,'Physical Effects - Numerical'!G13,"")</f>
        <v/>
      </c>
      <c r="E13" s="72" t="str">
        <f>IF('Physical Effects - Numerical'!H13&lt;0,'Physical Effects - Numerical'!H13,"")</f>
        <v/>
      </c>
      <c r="F13" s="72" t="str">
        <f>IF('Physical Effects - Numerical'!I13&lt;0,'Physical Effects - Numerical'!I13,"")</f>
        <v/>
      </c>
      <c r="G13" s="72" t="str">
        <f>IF('Physical Effects - Numerical'!J13&lt;0,'Physical Effects - Numerical'!J13,"")</f>
        <v/>
      </c>
      <c r="H13" s="72" t="str">
        <f>IF('Physical Effects - Numerical'!K13&lt;0,'Physical Effects - Numerical'!K13,"")</f>
        <v/>
      </c>
      <c r="I13" s="72" t="str">
        <f>IF('Physical Effects - Numerical'!L13&lt;0,'Physical Effects - Numerical'!L13,"")</f>
        <v/>
      </c>
      <c r="J13" s="72" t="str">
        <f>IF('Physical Effects - Numerical'!M13&lt;0,'Physical Effects - Numerical'!M13,"")</f>
        <v/>
      </c>
      <c r="K13" s="72" t="str">
        <f>IF('Physical Effects - Numerical'!N13&lt;0,'Physical Effects - Numerical'!N13,"")</f>
        <v/>
      </c>
      <c r="L13" s="72" t="str">
        <f>IF('Physical Effects - Numerical'!O13&lt;0,'Physical Effects - Numerical'!O13,"")</f>
        <v/>
      </c>
      <c r="M13" s="72" t="str">
        <f>IF('Physical Effects - Numerical'!P13&lt;0,'Physical Effects - Numerical'!P13,"")</f>
        <v/>
      </c>
      <c r="N13" s="72" t="str">
        <f>IF('Physical Effects - Numerical'!Q13&lt;0,'Physical Effects - Numerical'!Q13,"")</f>
        <v/>
      </c>
      <c r="O13" s="72" t="str">
        <f>IF('Physical Effects - Numerical'!R13&lt;0,'Physical Effects - Numerical'!R13,"")</f>
        <v/>
      </c>
      <c r="P13" s="72" t="str">
        <f>IF('Physical Effects - Numerical'!S13&lt;0,'Physical Effects - Numerical'!S13,"")</f>
        <v/>
      </c>
      <c r="Q13" s="72" t="str">
        <f>IF('Physical Effects - Numerical'!T13&lt;0,'Physical Effects - Numerical'!T13,"")</f>
        <v/>
      </c>
      <c r="R13" s="72" t="str">
        <f>IF('Physical Effects - Numerical'!U13&lt;0,'Physical Effects - Numerical'!U13,"")</f>
        <v/>
      </c>
      <c r="S13" s="72" t="str">
        <f>IF('Physical Effects - Numerical'!V13&lt;0,'Physical Effects - Numerical'!V13,"")</f>
        <v/>
      </c>
      <c r="T13" s="72" t="str">
        <f>IF('Physical Effects - Numerical'!W13&lt;0,'Physical Effects - Numerical'!W13,"")</f>
        <v/>
      </c>
      <c r="U13" s="72">
        <f>IF('Physical Effects - Numerical'!X13&lt;0,'Physical Effects - Numerical'!X13,"")</f>
        <v>-2</v>
      </c>
      <c r="V13" s="72">
        <f>IF('Physical Effects - Numerical'!Y13&lt;0,'Physical Effects - Numerical'!Y13,"")</f>
        <v>-2</v>
      </c>
      <c r="W13" s="72">
        <f>IF('Physical Effects - Numerical'!Z13&lt;0,'Physical Effects - Numerical'!Z13,"")</f>
        <v>-2</v>
      </c>
      <c r="X13" s="72" t="str">
        <f>IF('Physical Effects - Numerical'!AA13&lt;0,'Physical Effects - Numerical'!AA13,"")</f>
        <v/>
      </c>
      <c r="Y13" s="72" t="str">
        <f>IF('Physical Effects - Numerical'!AB13&lt;0,'Physical Effects - Numerical'!AB13,"")</f>
        <v/>
      </c>
      <c r="Z13" s="72" t="str">
        <f>IF('Physical Effects - Numerical'!AC13&lt;0,'Physical Effects - Numerical'!AC13,"")</f>
        <v/>
      </c>
      <c r="AA13" s="72" t="str">
        <f>IF('Physical Effects - Numerical'!AD13&lt;0,'Physical Effects - Numerical'!AD13,"")</f>
        <v/>
      </c>
      <c r="AB13" s="72" t="str">
        <f>IF('Physical Effects - Numerical'!AE13&lt;0,'Physical Effects - Numerical'!AE13,"")</f>
        <v/>
      </c>
      <c r="AC13" s="72" t="str">
        <f>IF('Physical Effects - Numerical'!AF13&lt;0,'Physical Effects - Numerical'!AF13,"")</f>
        <v/>
      </c>
      <c r="AD13" s="72" t="str">
        <f>IF('Physical Effects - Numerical'!AG13&lt;0,'Physical Effects - Numerical'!AG13,"")</f>
        <v/>
      </c>
      <c r="AE13" s="72" t="str">
        <f>IF('Physical Effects - Numerical'!AH13&lt;0,'Physical Effects - Numerical'!AH13,"")</f>
        <v/>
      </c>
      <c r="AF13" s="72">
        <f>IF('Physical Effects - Numerical'!AI13&lt;0,'Physical Effects - Numerical'!AI13,"")</f>
        <v>-2</v>
      </c>
      <c r="AG13" s="72" t="str">
        <f>IF('Physical Effects - Numerical'!AJ13&lt;0,'Physical Effects - Numerical'!AJ13,"")</f>
        <v/>
      </c>
      <c r="AH13" s="72" t="str">
        <f>IF('Physical Effects - Numerical'!AK13&lt;0,'Physical Effects - Numerical'!AK13,"")</f>
        <v/>
      </c>
      <c r="AI13" s="72" t="str">
        <f>IF('Physical Effects - Numerical'!AL13&lt;0,'Physical Effects - Numerical'!AL13,"")</f>
        <v/>
      </c>
      <c r="AJ13" s="72" t="str">
        <f>IF('Physical Effects - Numerical'!AM13&lt;0,'Physical Effects - Numerical'!AM13,"")</f>
        <v/>
      </c>
      <c r="AK13" s="72" t="str">
        <f>IF('Physical Effects - Numerical'!AN13&lt;0,'Physical Effects - Numerical'!AN13,"")</f>
        <v/>
      </c>
      <c r="AL13" s="72" t="str">
        <f>IF('Physical Effects - Numerical'!AO13&lt;0,'Physical Effects - Numerical'!AO13,"")</f>
        <v/>
      </c>
      <c r="AM13" s="72" t="str">
        <f>IF('Physical Effects - Numerical'!AP13&lt;0,'Physical Effects - Numerical'!AP13,"")</f>
        <v/>
      </c>
      <c r="AN13" s="72" t="str">
        <f>IF('Physical Effects - Numerical'!AQ13&lt;0,'Physical Effects - Numerical'!AQ13,"")</f>
        <v/>
      </c>
      <c r="AO13" s="72" t="str">
        <f>IF('Physical Effects - Numerical'!AR13&lt;0,'Physical Effects - Numerical'!AR13,"")</f>
        <v/>
      </c>
      <c r="AP13" s="72" t="str">
        <f>IF('Physical Effects - Numerical'!AS13&lt;0,'Physical Effects - Numerical'!AS13,"")</f>
        <v/>
      </c>
      <c r="AQ13" s="72" t="str">
        <f>IF('Physical Effects - Numerical'!AT13&lt;0,'Physical Effects - Numerical'!AT13,"")</f>
        <v/>
      </c>
      <c r="AR13" s="72" t="str">
        <f>IF('Physical Effects - Numerical'!AU13&lt;0,'Physical Effects - Numerical'!AU13,"")</f>
        <v/>
      </c>
      <c r="AS13" s="72" t="str">
        <f>IF('Physical Effects - Numerical'!AV13&lt;0,'Physical Effects - Numerical'!AV13,"")</f>
        <v/>
      </c>
      <c r="AT13" s="72" t="str">
        <f>IF('Physical Effects - Numerical'!AW13&lt;0,'Physical Effects - Numerical'!AW13,"")</f>
        <v/>
      </c>
      <c r="AU13" s="72" t="str">
        <f>IF('Physical Effects - Numerical'!AX13&lt;0,'Physical Effects - Numerical'!AX13,"")</f>
        <v/>
      </c>
      <c r="AV13" s="84" t="str">
        <f>IF('Physical Effects - Numerical'!AY13&lt;0,'Physical Effects - Numerical'!AY13,"")</f>
        <v/>
      </c>
      <c r="AW13" t="str">
        <f>IF('Physical Effects - Numerical'!AZ13&lt;0,'Physical Effects - Numerical'!AZ13,"")</f>
        <v/>
      </c>
      <c r="AX13" t="str">
        <f>IF('Physical Effects - Numerical'!BA13&lt;0,'Physical Effects - Numerical'!BA13,"")</f>
        <v/>
      </c>
      <c r="AY13" t="str">
        <f>IF('Physical Effects - Numerical'!BB13&lt;0,'Physical Effects - Numerical'!BB13,"")</f>
        <v/>
      </c>
      <c r="AZ13" t="str">
        <f>IF('Physical Effects - Numerical'!BC13&lt;0,'Physical Effects - Numerical'!BC13,"")</f>
        <v/>
      </c>
      <c r="BA13" t="str">
        <f>IF('Physical Effects - Numerical'!BD13&lt;0,'Physical Effects - Numerical'!BD13,"")</f>
        <v/>
      </c>
      <c r="BB13" t="str">
        <f>IF('Physical Effects - Numerical'!BE13&lt;0,'Physical Effects - Numerical'!BE13,"")</f>
        <v/>
      </c>
      <c r="BC13" t="str">
        <f>IF('Physical Effects - Numerical'!BF13&lt;0,'Physical Effects - Numerical'!BF13,"")</f>
        <v/>
      </c>
      <c r="BD13" t="str">
        <f>IF('Physical Effects - Numerical'!BG13&lt;0,'Physical Effects - Numerical'!BG13,"")</f>
        <v/>
      </c>
      <c r="BE13" t="str">
        <f>IF('Physical Effects - Numerical'!BH13&lt;0,'Physical Effects - Numerical'!BH13,"")</f>
        <v/>
      </c>
      <c r="BF13" t="str">
        <f>IF('Physical Effects - Numerical'!BI13&lt;0,'Physical Effects - Numerical'!BI13,"")</f>
        <v/>
      </c>
      <c r="BG13" t="str">
        <f>IF('Physical Effects - Numerical'!BJ13&lt;0,'Physical Effects - Numerical'!BJ13,"")</f>
        <v/>
      </c>
      <c r="BH13" t="str">
        <f>IF('Physical Effects - Numerical'!BK13&lt;0,'Physical Effects - Numerical'!BK13,"")</f>
        <v/>
      </c>
      <c r="BI13" t="str">
        <f>IF('Physical Effects - Numerical'!BL13&lt;0,'Physical Effects - Numerical'!BL13,"")</f>
        <v/>
      </c>
    </row>
    <row r="14" spans="1:63">
      <c r="A14" s="120" t="s">
        <v>286</v>
      </c>
      <c r="B14" s="72" t="str">
        <f>IF('Physical Effects - Numerical'!E14&lt;0,'Physical Effects - Numerical'!E14,"")</f>
        <v/>
      </c>
      <c r="C14" s="72" t="str">
        <f>IF('Physical Effects - Numerical'!F14&lt;0,'Physical Effects - Numerical'!F14,"")</f>
        <v/>
      </c>
      <c r="D14" s="72" t="str">
        <f>IF('Physical Effects - Numerical'!G14&lt;0,'Physical Effects - Numerical'!G14,"")</f>
        <v/>
      </c>
      <c r="E14" s="72" t="str">
        <f>IF('Physical Effects - Numerical'!H14&lt;0,'Physical Effects - Numerical'!H14,"")</f>
        <v/>
      </c>
      <c r="F14" s="72" t="str">
        <f>IF('Physical Effects - Numerical'!I14&lt;0,'Physical Effects - Numerical'!I14,"")</f>
        <v/>
      </c>
      <c r="G14" s="72" t="str">
        <f>IF('Physical Effects - Numerical'!J14&lt;0,'Physical Effects - Numerical'!J14,"")</f>
        <v/>
      </c>
      <c r="H14" s="72" t="str">
        <f>IF('Physical Effects - Numerical'!K14&lt;0,'Physical Effects - Numerical'!K14,"")</f>
        <v/>
      </c>
      <c r="I14" s="72" t="str">
        <f>IF('Physical Effects - Numerical'!L14&lt;0,'Physical Effects - Numerical'!L14,"")</f>
        <v/>
      </c>
      <c r="J14" s="72" t="str">
        <f>IF('Physical Effects - Numerical'!M14&lt;0,'Physical Effects - Numerical'!M14,"")</f>
        <v/>
      </c>
      <c r="K14" s="72" t="str">
        <f>IF('Physical Effects - Numerical'!N14&lt;0,'Physical Effects - Numerical'!N14,"")</f>
        <v/>
      </c>
      <c r="L14" s="72" t="str">
        <f>IF('Physical Effects - Numerical'!O14&lt;0,'Physical Effects - Numerical'!O14,"")</f>
        <v/>
      </c>
      <c r="M14" s="72" t="str">
        <f>IF('Physical Effects - Numerical'!P14&lt;0,'Physical Effects - Numerical'!P14,"")</f>
        <v/>
      </c>
      <c r="N14" s="72" t="str">
        <f>IF('Physical Effects - Numerical'!Q14&lt;0,'Physical Effects - Numerical'!Q14,"")</f>
        <v/>
      </c>
      <c r="O14" s="72" t="str">
        <f>IF('Physical Effects - Numerical'!R14&lt;0,'Physical Effects - Numerical'!R14,"")</f>
        <v/>
      </c>
      <c r="P14" s="72" t="str">
        <f>IF('Physical Effects - Numerical'!S14&lt;0,'Physical Effects - Numerical'!S14,"")</f>
        <v/>
      </c>
      <c r="Q14" s="72" t="str">
        <f>IF('Physical Effects - Numerical'!T14&lt;0,'Physical Effects - Numerical'!T14,"")</f>
        <v/>
      </c>
      <c r="R14" s="72" t="str">
        <f>IF('Physical Effects - Numerical'!U14&lt;0,'Physical Effects - Numerical'!U14,"")</f>
        <v/>
      </c>
      <c r="S14" s="72" t="str">
        <f>IF('Physical Effects - Numerical'!V14&lt;0,'Physical Effects - Numerical'!V14,"")</f>
        <v/>
      </c>
      <c r="T14" s="72" t="str">
        <f>IF('Physical Effects - Numerical'!W14&lt;0,'Physical Effects - Numerical'!W14,"")</f>
        <v/>
      </c>
      <c r="U14" s="72" t="str">
        <f>IF('Physical Effects - Numerical'!X14&lt;0,'Physical Effects - Numerical'!X14,"")</f>
        <v/>
      </c>
      <c r="V14" s="72" t="str">
        <f>IF('Physical Effects - Numerical'!Y14&lt;0,'Physical Effects - Numerical'!Y14,"")</f>
        <v/>
      </c>
      <c r="W14" s="72" t="str">
        <f>IF('Physical Effects - Numerical'!Z14&lt;0,'Physical Effects - Numerical'!Z14,"")</f>
        <v/>
      </c>
      <c r="X14" s="72" t="str">
        <f>IF('Physical Effects - Numerical'!AA14&lt;0,'Physical Effects - Numerical'!AA14,"")</f>
        <v/>
      </c>
      <c r="Y14" s="72" t="str">
        <f>IF('Physical Effects - Numerical'!AB14&lt;0,'Physical Effects - Numerical'!AB14,"")</f>
        <v/>
      </c>
      <c r="Z14" s="72" t="str">
        <f>IF('Physical Effects - Numerical'!AC14&lt;0,'Physical Effects - Numerical'!AC14,"")</f>
        <v/>
      </c>
      <c r="AA14" s="72" t="str">
        <f>IF('Physical Effects - Numerical'!AD14&lt;0,'Physical Effects - Numerical'!AD14,"")</f>
        <v/>
      </c>
      <c r="AB14" s="72" t="str">
        <f>IF('Physical Effects - Numerical'!AE14&lt;0,'Physical Effects - Numerical'!AE14,"")</f>
        <v/>
      </c>
      <c r="AC14" s="72" t="str">
        <f>IF('Physical Effects - Numerical'!AF14&lt;0,'Physical Effects - Numerical'!AF14,"")</f>
        <v/>
      </c>
      <c r="AD14" s="72" t="str">
        <f>IF('Physical Effects - Numerical'!AG14&lt;0,'Physical Effects - Numerical'!AG14,"")</f>
        <v/>
      </c>
      <c r="AE14" s="72" t="str">
        <f>IF('Physical Effects - Numerical'!AH14&lt;0,'Physical Effects - Numerical'!AH14,"")</f>
        <v/>
      </c>
      <c r="AF14" s="72" t="str">
        <f>IF('Physical Effects - Numerical'!AI14&lt;0,'Physical Effects - Numerical'!AI14,"")</f>
        <v/>
      </c>
      <c r="AG14" s="72" t="str">
        <f>IF('Physical Effects - Numerical'!AJ14&lt;0,'Physical Effects - Numerical'!AJ14,"")</f>
        <v/>
      </c>
      <c r="AH14" s="72" t="str">
        <f>IF('Physical Effects - Numerical'!AK14&lt;0,'Physical Effects - Numerical'!AK14,"")</f>
        <v/>
      </c>
      <c r="AI14" s="72" t="str">
        <f>IF('Physical Effects - Numerical'!AL14&lt;0,'Physical Effects - Numerical'!AL14,"")</f>
        <v/>
      </c>
      <c r="AJ14" s="72" t="str">
        <f>IF('Physical Effects - Numerical'!AM14&lt;0,'Physical Effects - Numerical'!AM14,"")</f>
        <v/>
      </c>
      <c r="AK14" s="72" t="str">
        <f>IF('Physical Effects - Numerical'!AN14&lt;0,'Physical Effects - Numerical'!AN14,"")</f>
        <v/>
      </c>
      <c r="AL14" s="72" t="str">
        <f>IF('Physical Effects - Numerical'!AO14&lt;0,'Physical Effects - Numerical'!AO14,"")</f>
        <v/>
      </c>
      <c r="AM14" s="72" t="str">
        <f>IF('Physical Effects - Numerical'!AP14&lt;0,'Physical Effects - Numerical'!AP14,"")</f>
        <v/>
      </c>
      <c r="AN14" s="72" t="str">
        <f>IF('Physical Effects - Numerical'!AQ14&lt;0,'Physical Effects - Numerical'!AQ14,"")</f>
        <v/>
      </c>
      <c r="AO14" s="72" t="str">
        <f>IF('Physical Effects - Numerical'!AR14&lt;0,'Physical Effects - Numerical'!AR14,"")</f>
        <v/>
      </c>
      <c r="AP14" s="72" t="str">
        <f>IF('Physical Effects - Numerical'!AS14&lt;0,'Physical Effects - Numerical'!AS14,"")</f>
        <v/>
      </c>
      <c r="AQ14" s="72" t="str">
        <f>IF('Physical Effects - Numerical'!AT14&lt;0,'Physical Effects - Numerical'!AT14,"")</f>
        <v/>
      </c>
      <c r="AR14" s="72" t="str">
        <f>IF('Physical Effects - Numerical'!AU14&lt;0,'Physical Effects - Numerical'!AU14,"")</f>
        <v/>
      </c>
      <c r="AS14" s="72" t="str">
        <f>IF('Physical Effects - Numerical'!AV14&lt;0,'Physical Effects - Numerical'!AV14,"")</f>
        <v/>
      </c>
      <c r="AT14" s="72" t="str">
        <f>IF('Physical Effects - Numerical'!AW14&lt;0,'Physical Effects - Numerical'!AW14,"")</f>
        <v/>
      </c>
      <c r="AU14" s="72" t="str">
        <f>IF('Physical Effects - Numerical'!AX14&lt;0,'Physical Effects - Numerical'!AX14,"")</f>
        <v/>
      </c>
      <c r="AV14" s="84" t="str">
        <f>IF('Physical Effects - Numerical'!AY14&lt;0,'Physical Effects - Numerical'!AY14,"")</f>
        <v/>
      </c>
      <c r="AW14" t="str">
        <f>IF('Physical Effects - Numerical'!AZ14&lt;0,'Physical Effects - Numerical'!AZ14,"")</f>
        <v/>
      </c>
      <c r="AX14" t="str">
        <f>IF('Physical Effects - Numerical'!BA14&lt;0,'Physical Effects - Numerical'!BA14,"")</f>
        <v/>
      </c>
      <c r="AY14" t="str">
        <f>IF('Physical Effects - Numerical'!BB14&lt;0,'Physical Effects - Numerical'!BB14,"")</f>
        <v/>
      </c>
      <c r="AZ14" t="str">
        <f>IF('Physical Effects - Numerical'!BC14&lt;0,'Physical Effects - Numerical'!BC14,"")</f>
        <v/>
      </c>
      <c r="BA14" t="str">
        <f>IF('Physical Effects - Numerical'!BD14&lt;0,'Physical Effects - Numerical'!BD14,"")</f>
        <v/>
      </c>
      <c r="BB14" t="str">
        <f>IF('Physical Effects - Numerical'!BE14&lt;0,'Physical Effects - Numerical'!BE14,"")</f>
        <v/>
      </c>
      <c r="BC14" t="str">
        <f>IF('Physical Effects - Numerical'!BF14&lt;0,'Physical Effects - Numerical'!BF14,"")</f>
        <v/>
      </c>
      <c r="BD14" t="str">
        <f>IF('Physical Effects - Numerical'!BG14&lt;0,'Physical Effects - Numerical'!BG14,"")</f>
        <v/>
      </c>
      <c r="BE14" t="str">
        <f>IF('Physical Effects - Numerical'!BH14&lt;0,'Physical Effects - Numerical'!BH14,"")</f>
        <v/>
      </c>
      <c r="BF14" t="str">
        <f>IF('Physical Effects - Numerical'!BI14&lt;0,'Physical Effects - Numerical'!BI14,"")</f>
        <v/>
      </c>
      <c r="BG14" t="str">
        <f>IF('Physical Effects - Numerical'!BJ14&lt;0,'Physical Effects - Numerical'!BJ14,"")</f>
        <v/>
      </c>
      <c r="BH14" t="str">
        <f>IF('Physical Effects - Numerical'!BK14&lt;0,'Physical Effects - Numerical'!BK14,"")</f>
        <v/>
      </c>
      <c r="BI14" t="str">
        <f>IF('Physical Effects - Numerical'!BL14&lt;0,'Physical Effects - Numerical'!BL14,"")</f>
        <v/>
      </c>
    </row>
    <row r="15" spans="1:63" ht="26">
      <c r="A15" s="120" t="s">
        <v>295</v>
      </c>
      <c r="B15" s="72" t="str">
        <f>IF('Physical Effects - Numerical'!E15&lt;0,'Physical Effects - Numerical'!E15,"")</f>
        <v/>
      </c>
      <c r="C15" s="72" t="str">
        <f>IF('Physical Effects - Numerical'!F15&lt;0,'Physical Effects - Numerical'!F15,"")</f>
        <v/>
      </c>
      <c r="D15" s="72" t="str">
        <f>IF('Physical Effects - Numerical'!G15&lt;0,'Physical Effects - Numerical'!G15,"")</f>
        <v/>
      </c>
      <c r="E15" s="72" t="str">
        <f>IF('Physical Effects - Numerical'!H15&lt;0,'Physical Effects - Numerical'!H15,"")</f>
        <v/>
      </c>
      <c r="F15" s="72" t="str">
        <f>IF('Physical Effects - Numerical'!I15&lt;0,'Physical Effects - Numerical'!I15,"")</f>
        <v/>
      </c>
      <c r="G15" s="72" t="str">
        <f>IF('Physical Effects - Numerical'!J15&lt;0,'Physical Effects - Numerical'!J15,"")</f>
        <v/>
      </c>
      <c r="H15" s="72" t="str">
        <f>IF('Physical Effects - Numerical'!K15&lt;0,'Physical Effects - Numerical'!K15,"")</f>
        <v/>
      </c>
      <c r="I15" s="72" t="str">
        <f>IF('Physical Effects - Numerical'!L15&lt;0,'Physical Effects - Numerical'!L15,"")</f>
        <v/>
      </c>
      <c r="J15" s="72" t="str">
        <f>IF('Physical Effects - Numerical'!M15&lt;0,'Physical Effects - Numerical'!M15,"")</f>
        <v/>
      </c>
      <c r="K15" s="72" t="str">
        <f>IF('Physical Effects - Numerical'!N15&lt;0,'Physical Effects - Numerical'!N15,"")</f>
        <v/>
      </c>
      <c r="L15" s="72" t="str">
        <f>IF('Physical Effects - Numerical'!O15&lt;0,'Physical Effects - Numerical'!O15,"")</f>
        <v/>
      </c>
      <c r="M15" s="72" t="str">
        <f>IF('Physical Effects - Numerical'!P15&lt;0,'Physical Effects - Numerical'!P15,"")</f>
        <v/>
      </c>
      <c r="N15" s="72" t="str">
        <f>IF('Physical Effects - Numerical'!Q15&lt;0,'Physical Effects - Numerical'!Q15,"")</f>
        <v/>
      </c>
      <c r="O15" s="72" t="str">
        <f>IF('Physical Effects - Numerical'!R15&lt;0,'Physical Effects - Numerical'!R15,"")</f>
        <v/>
      </c>
      <c r="P15" s="72" t="str">
        <f>IF('Physical Effects - Numerical'!S15&lt;0,'Physical Effects - Numerical'!S15,"")</f>
        <v/>
      </c>
      <c r="Q15" s="72" t="str">
        <f>IF('Physical Effects - Numerical'!T15&lt;0,'Physical Effects - Numerical'!T15,"")</f>
        <v/>
      </c>
      <c r="R15" s="72" t="str">
        <f>IF('Physical Effects - Numerical'!U15&lt;0,'Physical Effects - Numerical'!U15,"")</f>
        <v/>
      </c>
      <c r="S15" s="72" t="str">
        <f>IF('Physical Effects - Numerical'!V15&lt;0,'Physical Effects - Numerical'!V15,"")</f>
        <v/>
      </c>
      <c r="T15" s="72" t="str">
        <f>IF('Physical Effects - Numerical'!W15&lt;0,'Physical Effects - Numerical'!W15,"")</f>
        <v/>
      </c>
      <c r="U15" s="72" t="str">
        <f>IF('Physical Effects - Numerical'!X15&lt;0,'Physical Effects - Numerical'!X15,"")</f>
        <v/>
      </c>
      <c r="V15" s="72" t="str">
        <f>IF('Physical Effects - Numerical'!Y15&lt;0,'Physical Effects - Numerical'!Y15,"")</f>
        <v/>
      </c>
      <c r="W15" s="72" t="str">
        <f>IF('Physical Effects - Numerical'!Z15&lt;0,'Physical Effects - Numerical'!Z15,"")</f>
        <v/>
      </c>
      <c r="X15" s="72" t="str">
        <f>IF('Physical Effects - Numerical'!AA15&lt;0,'Physical Effects - Numerical'!AA15,"")</f>
        <v/>
      </c>
      <c r="Y15" s="72" t="str">
        <f>IF('Physical Effects - Numerical'!AB15&lt;0,'Physical Effects - Numerical'!AB15,"")</f>
        <v/>
      </c>
      <c r="Z15" s="72" t="str">
        <f>IF('Physical Effects - Numerical'!AC15&lt;0,'Physical Effects - Numerical'!AC15,"")</f>
        <v/>
      </c>
      <c r="AA15" s="72" t="str">
        <f>IF('Physical Effects - Numerical'!AD15&lt;0,'Physical Effects - Numerical'!AD15,"")</f>
        <v/>
      </c>
      <c r="AB15" s="72" t="str">
        <f>IF('Physical Effects - Numerical'!AE15&lt;0,'Physical Effects - Numerical'!AE15,"")</f>
        <v/>
      </c>
      <c r="AC15" s="72" t="str">
        <f>IF('Physical Effects - Numerical'!AF15&lt;0,'Physical Effects - Numerical'!AF15,"")</f>
        <v/>
      </c>
      <c r="AD15" s="72" t="str">
        <f>IF('Physical Effects - Numerical'!AG15&lt;0,'Physical Effects - Numerical'!AG15,"")</f>
        <v/>
      </c>
      <c r="AE15" s="72" t="str">
        <f>IF('Physical Effects - Numerical'!AH15&lt;0,'Physical Effects - Numerical'!AH15,"")</f>
        <v/>
      </c>
      <c r="AF15" s="72" t="str">
        <f>IF('Physical Effects - Numerical'!AI15&lt;0,'Physical Effects - Numerical'!AI15,"")</f>
        <v/>
      </c>
      <c r="AG15" s="72" t="str">
        <f>IF('Physical Effects - Numerical'!AJ15&lt;0,'Physical Effects - Numerical'!AJ15,"")</f>
        <v/>
      </c>
      <c r="AH15" s="72" t="str">
        <f>IF('Physical Effects - Numerical'!AK15&lt;0,'Physical Effects - Numerical'!AK15,"")</f>
        <v/>
      </c>
      <c r="AI15" s="72" t="str">
        <f>IF('Physical Effects - Numerical'!AL15&lt;0,'Physical Effects - Numerical'!AL15,"")</f>
        <v/>
      </c>
      <c r="AJ15" s="72" t="str">
        <f>IF('Physical Effects - Numerical'!AM15&lt;0,'Physical Effects - Numerical'!AM15,"")</f>
        <v/>
      </c>
      <c r="AK15" s="72" t="str">
        <f>IF('Physical Effects - Numerical'!AN15&lt;0,'Physical Effects - Numerical'!AN15,"")</f>
        <v/>
      </c>
      <c r="AL15" s="72" t="str">
        <f>IF('Physical Effects - Numerical'!AO15&lt;0,'Physical Effects - Numerical'!AO15,"")</f>
        <v/>
      </c>
      <c r="AM15" s="72" t="str">
        <f>IF('Physical Effects - Numerical'!AP15&lt;0,'Physical Effects - Numerical'!AP15,"")</f>
        <v/>
      </c>
      <c r="AN15" s="72" t="str">
        <f>IF('Physical Effects - Numerical'!AQ15&lt;0,'Physical Effects - Numerical'!AQ15,"")</f>
        <v/>
      </c>
      <c r="AO15" s="72" t="str">
        <f>IF('Physical Effects - Numerical'!AR15&lt;0,'Physical Effects - Numerical'!AR15,"")</f>
        <v/>
      </c>
      <c r="AP15" s="72" t="str">
        <f>IF('Physical Effects - Numerical'!AS15&lt;0,'Physical Effects - Numerical'!AS15,"")</f>
        <v/>
      </c>
      <c r="AQ15" s="72" t="str">
        <f>IF('Physical Effects - Numerical'!AT15&lt;0,'Physical Effects - Numerical'!AT15,"")</f>
        <v/>
      </c>
      <c r="AR15" s="72" t="str">
        <f>IF('Physical Effects - Numerical'!AU15&lt;0,'Physical Effects - Numerical'!AU15,"")</f>
        <v/>
      </c>
      <c r="AS15" s="72" t="str">
        <f>IF('Physical Effects - Numerical'!AV15&lt;0,'Physical Effects - Numerical'!AV15,"")</f>
        <v/>
      </c>
      <c r="AT15" s="72" t="str">
        <f>IF('Physical Effects - Numerical'!AW15&lt;0,'Physical Effects - Numerical'!AW15,"")</f>
        <v/>
      </c>
      <c r="AU15" s="72" t="str">
        <f>IF('Physical Effects - Numerical'!AX15&lt;0,'Physical Effects - Numerical'!AX15,"")</f>
        <v/>
      </c>
      <c r="AV15" s="84" t="str">
        <f>IF('Physical Effects - Numerical'!AY15&lt;0,'Physical Effects - Numerical'!AY15,"")</f>
        <v/>
      </c>
      <c r="AW15" t="str">
        <f>IF('Physical Effects - Numerical'!AZ15&lt;0,'Physical Effects - Numerical'!AZ15,"")</f>
        <v/>
      </c>
      <c r="AX15" t="str">
        <f>IF('Physical Effects - Numerical'!BA15&lt;0,'Physical Effects - Numerical'!BA15,"")</f>
        <v/>
      </c>
      <c r="AY15" t="str">
        <f>IF('Physical Effects - Numerical'!BB15&lt;0,'Physical Effects - Numerical'!BB15,"")</f>
        <v/>
      </c>
      <c r="AZ15" t="str">
        <f>IF('Physical Effects - Numerical'!BC15&lt;0,'Physical Effects - Numerical'!BC15,"")</f>
        <v/>
      </c>
      <c r="BA15" t="str">
        <f>IF('Physical Effects - Numerical'!BD15&lt;0,'Physical Effects - Numerical'!BD15,"")</f>
        <v/>
      </c>
      <c r="BB15" t="str">
        <f>IF('Physical Effects - Numerical'!BE15&lt;0,'Physical Effects - Numerical'!BE15,"")</f>
        <v/>
      </c>
      <c r="BC15" t="str">
        <f>IF('Physical Effects - Numerical'!BF15&lt;0,'Physical Effects - Numerical'!BF15,"")</f>
        <v/>
      </c>
      <c r="BD15" t="str">
        <f>IF('Physical Effects - Numerical'!BG15&lt;0,'Physical Effects - Numerical'!BG15,"")</f>
        <v/>
      </c>
      <c r="BE15" t="str">
        <f>IF('Physical Effects - Numerical'!BH15&lt;0,'Physical Effects - Numerical'!BH15,"")</f>
        <v/>
      </c>
      <c r="BF15" t="str">
        <f>IF('Physical Effects - Numerical'!BI15&lt;0,'Physical Effects - Numerical'!BI15,"")</f>
        <v/>
      </c>
      <c r="BG15" t="str">
        <f>IF('Physical Effects - Numerical'!BJ15&lt;0,'Physical Effects - Numerical'!BJ15,"")</f>
        <v/>
      </c>
      <c r="BH15" t="str">
        <f>IF('Physical Effects - Numerical'!BK15&lt;0,'Physical Effects - Numerical'!BK15,"")</f>
        <v/>
      </c>
      <c r="BI15" t="str">
        <f>IF('Physical Effects - Numerical'!BL15&lt;0,'Physical Effects - Numerical'!BL15,"")</f>
        <v/>
      </c>
    </row>
    <row r="16" spans="1:63">
      <c r="A16" s="120" t="s">
        <v>302</v>
      </c>
      <c r="B16" s="72" t="str">
        <f>IF('Physical Effects - Numerical'!E16&lt;0,'Physical Effects - Numerical'!E16,"")</f>
        <v/>
      </c>
      <c r="C16" s="72" t="str">
        <f>IF('Physical Effects - Numerical'!F16&lt;0,'Physical Effects - Numerical'!F16,"")</f>
        <v/>
      </c>
      <c r="D16" s="72" t="str">
        <f>IF('Physical Effects - Numerical'!G16&lt;0,'Physical Effects - Numerical'!G16,"")</f>
        <v/>
      </c>
      <c r="E16" s="72" t="str">
        <f>IF('Physical Effects - Numerical'!H16&lt;0,'Physical Effects - Numerical'!H16,"")</f>
        <v/>
      </c>
      <c r="F16" s="72" t="str">
        <f>IF('Physical Effects - Numerical'!I16&lt;0,'Physical Effects - Numerical'!I16,"")</f>
        <v/>
      </c>
      <c r="G16" s="72" t="str">
        <f>IF('Physical Effects - Numerical'!J16&lt;0,'Physical Effects - Numerical'!J16,"")</f>
        <v/>
      </c>
      <c r="H16" s="72" t="str">
        <f>IF('Physical Effects - Numerical'!K16&lt;0,'Physical Effects - Numerical'!K16,"")</f>
        <v/>
      </c>
      <c r="I16" s="72" t="str">
        <f>IF('Physical Effects - Numerical'!L16&lt;0,'Physical Effects - Numerical'!L16,"")</f>
        <v/>
      </c>
      <c r="J16" s="72" t="str">
        <f>IF('Physical Effects - Numerical'!M16&lt;0,'Physical Effects - Numerical'!M16,"")</f>
        <v/>
      </c>
      <c r="K16" s="72" t="str">
        <f>IF('Physical Effects - Numerical'!N16&lt;0,'Physical Effects - Numerical'!N16,"")</f>
        <v/>
      </c>
      <c r="L16" s="72" t="str">
        <f>IF('Physical Effects - Numerical'!O16&lt;0,'Physical Effects - Numerical'!O16,"")</f>
        <v/>
      </c>
      <c r="M16" s="72" t="str">
        <f>IF('Physical Effects - Numerical'!P16&lt;0,'Physical Effects - Numerical'!P16,"")</f>
        <v/>
      </c>
      <c r="N16" s="72" t="str">
        <f>IF('Physical Effects - Numerical'!Q16&lt;0,'Physical Effects - Numerical'!Q16,"")</f>
        <v/>
      </c>
      <c r="O16" s="72" t="str">
        <f>IF('Physical Effects - Numerical'!R16&lt;0,'Physical Effects - Numerical'!R16,"")</f>
        <v/>
      </c>
      <c r="P16" s="72" t="str">
        <f>IF('Physical Effects - Numerical'!S16&lt;0,'Physical Effects - Numerical'!S16,"")</f>
        <v/>
      </c>
      <c r="Q16" s="72" t="str">
        <f>IF('Physical Effects - Numerical'!T16&lt;0,'Physical Effects - Numerical'!T16,"")</f>
        <v/>
      </c>
      <c r="R16" s="72" t="str">
        <f>IF('Physical Effects - Numerical'!U16&lt;0,'Physical Effects - Numerical'!U16,"")</f>
        <v/>
      </c>
      <c r="S16" s="72" t="str">
        <f>IF('Physical Effects - Numerical'!V16&lt;0,'Physical Effects - Numerical'!V16,"")</f>
        <v/>
      </c>
      <c r="T16" s="72" t="str">
        <f>IF('Physical Effects - Numerical'!W16&lt;0,'Physical Effects - Numerical'!W16,"")</f>
        <v/>
      </c>
      <c r="U16" s="72" t="str">
        <f>IF('Physical Effects - Numerical'!X16&lt;0,'Physical Effects - Numerical'!X16,"")</f>
        <v/>
      </c>
      <c r="V16" s="72" t="str">
        <f>IF('Physical Effects - Numerical'!Y16&lt;0,'Physical Effects - Numerical'!Y16,"")</f>
        <v/>
      </c>
      <c r="W16" s="72" t="str">
        <f>IF('Physical Effects - Numerical'!Z16&lt;0,'Physical Effects - Numerical'!Z16,"")</f>
        <v/>
      </c>
      <c r="X16" s="72" t="str">
        <f>IF('Physical Effects - Numerical'!AA16&lt;0,'Physical Effects - Numerical'!AA16,"")</f>
        <v/>
      </c>
      <c r="Y16" s="72" t="str">
        <f>IF('Physical Effects - Numerical'!AB16&lt;0,'Physical Effects - Numerical'!AB16,"")</f>
        <v/>
      </c>
      <c r="Z16" s="72">
        <f>IF('Physical Effects - Numerical'!AC16&lt;0,'Physical Effects - Numerical'!AC16,"")</f>
        <v>-1</v>
      </c>
      <c r="AA16" s="72" t="str">
        <f>IF('Physical Effects - Numerical'!AD16&lt;0,'Physical Effects - Numerical'!AD16,"")</f>
        <v/>
      </c>
      <c r="AB16" s="72" t="str">
        <f>IF('Physical Effects - Numerical'!AE16&lt;0,'Physical Effects - Numerical'!AE16,"")</f>
        <v/>
      </c>
      <c r="AC16" s="72" t="str">
        <f>IF('Physical Effects - Numerical'!AF16&lt;0,'Physical Effects - Numerical'!AF16,"")</f>
        <v/>
      </c>
      <c r="AD16" s="72" t="str">
        <f>IF('Physical Effects - Numerical'!AG16&lt;0,'Physical Effects - Numerical'!AG16,"")</f>
        <v/>
      </c>
      <c r="AE16" s="72" t="str">
        <f>IF('Physical Effects - Numerical'!AH16&lt;0,'Physical Effects - Numerical'!AH16,"")</f>
        <v/>
      </c>
      <c r="AF16" s="72" t="str">
        <f>IF('Physical Effects - Numerical'!AI16&lt;0,'Physical Effects - Numerical'!AI16,"")</f>
        <v/>
      </c>
      <c r="AG16" s="72" t="str">
        <f>IF('Physical Effects - Numerical'!AJ16&lt;0,'Physical Effects - Numerical'!AJ16,"")</f>
        <v/>
      </c>
      <c r="AH16" s="72" t="str">
        <f>IF('Physical Effects - Numerical'!AK16&lt;0,'Physical Effects - Numerical'!AK16,"")</f>
        <v/>
      </c>
      <c r="AI16" s="72" t="str">
        <f>IF('Physical Effects - Numerical'!AL16&lt;0,'Physical Effects - Numerical'!AL16,"")</f>
        <v/>
      </c>
      <c r="AJ16" s="72" t="str">
        <f>IF('Physical Effects - Numerical'!AM16&lt;0,'Physical Effects - Numerical'!AM16,"")</f>
        <v/>
      </c>
      <c r="AK16" s="72" t="str">
        <f>IF('Physical Effects - Numerical'!AN16&lt;0,'Physical Effects - Numerical'!AN16,"")</f>
        <v/>
      </c>
      <c r="AL16" s="72" t="str">
        <f>IF('Physical Effects - Numerical'!AO16&lt;0,'Physical Effects - Numerical'!AO16,"")</f>
        <v/>
      </c>
      <c r="AM16" s="72" t="str">
        <f>IF('Physical Effects - Numerical'!AP16&lt;0,'Physical Effects - Numerical'!AP16,"")</f>
        <v/>
      </c>
      <c r="AN16" s="72" t="str">
        <f>IF('Physical Effects - Numerical'!AQ16&lt;0,'Physical Effects - Numerical'!AQ16,"")</f>
        <v/>
      </c>
      <c r="AO16" s="72" t="str">
        <f>IF('Physical Effects - Numerical'!AR16&lt;0,'Physical Effects - Numerical'!AR16,"")</f>
        <v/>
      </c>
      <c r="AP16" s="72" t="str">
        <f>IF('Physical Effects - Numerical'!AS16&lt;0,'Physical Effects - Numerical'!AS16,"")</f>
        <v/>
      </c>
      <c r="AQ16" s="72" t="str">
        <f>IF('Physical Effects - Numerical'!AT16&lt;0,'Physical Effects - Numerical'!AT16,"")</f>
        <v/>
      </c>
      <c r="AR16" s="72" t="str">
        <f>IF('Physical Effects - Numerical'!AU16&lt;0,'Physical Effects - Numerical'!AU16,"")</f>
        <v/>
      </c>
      <c r="AS16" s="72" t="str">
        <f>IF('Physical Effects - Numerical'!AV16&lt;0,'Physical Effects - Numerical'!AV16,"")</f>
        <v/>
      </c>
      <c r="AT16" s="72" t="str">
        <f>IF('Physical Effects - Numerical'!AW16&lt;0,'Physical Effects - Numerical'!AW16,"")</f>
        <v/>
      </c>
      <c r="AU16" s="72" t="str">
        <f>IF('Physical Effects - Numerical'!AX16&lt;0,'Physical Effects - Numerical'!AX16,"")</f>
        <v/>
      </c>
      <c r="AV16" s="84" t="str">
        <f>IF('Physical Effects - Numerical'!AY16&lt;0,'Physical Effects - Numerical'!AY16,"")</f>
        <v/>
      </c>
      <c r="AW16" t="str">
        <f>IF('Physical Effects - Numerical'!AZ16&lt;0,'Physical Effects - Numerical'!AZ16,"")</f>
        <v/>
      </c>
      <c r="AX16" t="str">
        <f>IF('Physical Effects - Numerical'!BA16&lt;0,'Physical Effects - Numerical'!BA16,"")</f>
        <v/>
      </c>
      <c r="AY16" t="str">
        <f>IF('Physical Effects - Numerical'!BB16&lt;0,'Physical Effects - Numerical'!BB16,"")</f>
        <v/>
      </c>
      <c r="AZ16" t="str">
        <f>IF('Physical Effects - Numerical'!BC16&lt;0,'Physical Effects - Numerical'!BC16,"")</f>
        <v/>
      </c>
      <c r="BA16" t="str">
        <f>IF('Physical Effects - Numerical'!BD16&lt;0,'Physical Effects - Numerical'!BD16,"")</f>
        <v/>
      </c>
      <c r="BB16" t="str">
        <f>IF('Physical Effects - Numerical'!BE16&lt;0,'Physical Effects - Numerical'!BE16,"")</f>
        <v/>
      </c>
      <c r="BC16" t="str">
        <f>IF('Physical Effects - Numerical'!BF16&lt;0,'Physical Effects - Numerical'!BF16,"")</f>
        <v/>
      </c>
      <c r="BD16" t="str">
        <f>IF('Physical Effects - Numerical'!BG16&lt;0,'Physical Effects - Numerical'!BG16,"")</f>
        <v/>
      </c>
      <c r="BE16" t="str">
        <f>IF('Physical Effects - Numerical'!BH16&lt;0,'Physical Effects - Numerical'!BH16,"")</f>
        <v/>
      </c>
      <c r="BF16" t="str">
        <f>IF('Physical Effects - Numerical'!BI16&lt;0,'Physical Effects - Numerical'!BI16,"")</f>
        <v/>
      </c>
      <c r="BG16" t="str">
        <f>IF('Physical Effects - Numerical'!BJ16&lt;0,'Physical Effects - Numerical'!BJ16,"")</f>
        <v/>
      </c>
      <c r="BH16" t="str">
        <f>IF('Physical Effects - Numerical'!BK16&lt;0,'Physical Effects - Numerical'!BK16,"")</f>
        <v/>
      </c>
      <c r="BI16" t="str">
        <f>IF('Physical Effects - Numerical'!BL16&lt;0,'Physical Effects - Numerical'!BL16,"")</f>
        <v/>
      </c>
    </row>
    <row r="17" spans="1:61">
      <c r="A17" s="120" t="s">
        <v>322</v>
      </c>
      <c r="B17" s="72" t="str">
        <f>IF('Physical Effects - Numerical'!E17&lt;0,'Physical Effects - Numerical'!E17,"")</f>
        <v/>
      </c>
      <c r="C17" s="72" t="str">
        <f>IF('Physical Effects - Numerical'!F17&lt;0,'Physical Effects - Numerical'!F17,"")</f>
        <v/>
      </c>
      <c r="D17" s="72" t="str">
        <f>IF('Physical Effects - Numerical'!G17&lt;0,'Physical Effects - Numerical'!G17,"")</f>
        <v/>
      </c>
      <c r="E17" s="72" t="str">
        <f>IF('Physical Effects - Numerical'!H17&lt;0,'Physical Effects - Numerical'!H17,"")</f>
        <v/>
      </c>
      <c r="F17" s="72" t="str">
        <f>IF('Physical Effects - Numerical'!I17&lt;0,'Physical Effects - Numerical'!I17,"")</f>
        <v/>
      </c>
      <c r="G17" s="72" t="str">
        <f>IF('Physical Effects - Numerical'!J17&lt;0,'Physical Effects - Numerical'!J17,"")</f>
        <v/>
      </c>
      <c r="H17" s="72" t="str">
        <f>IF('Physical Effects - Numerical'!K17&lt;0,'Physical Effects - Numerical'!K17,"")</f>
        <v/>
      </c>
      <c r="I17" s="72" t="str">
        <f>IF('Physical Effects - Numerical'!L17&lt;0,'Physical Effects - Numerical'!L17,"")</f>
        <v/>
      </c>
      <c r="J17" s="72" t="str">
        <f>IF('Physical Effects - Numerical'!M17&lt;0,'Physical Effects - Numerical'!M17,"")</f>
        <v/>
      </c>
      <c r="K17" s="72" t="str">
        <f>IF('Physical Effects - Numerical'!N17&lt;0,'Physical Effects - Numerical'!N17,"")</f>
        <v/>
      </c>
      <c r="L17" s="72" t="str">
        <f>IF('Physical Effects - Numerical'!O17&lt;0,'Physical Effects - Numerical'!O17,"")</f>
        <v/>
      </c>
      <c r="M17" s="72" t="str">
        <f>IF('Physical Effects - Numerical'!P17&lt;0,'Physical Effects - Numerical'!P17,"")</f>
        <v/>
      </c>
      <c r="N17" s="72" t="str">
        <f>IF('Physical Effects - Numerical'!Q17&lt;0,'Physical Effects - Numerical'!Q17,"")</f>
        <v/>
      </c>
      <c r="O17" s="72" t="str">
        <f>IF('Physical Effects - Numerical'!R17&lt;0,'Physical Effects - Numerical'!R17,"")</f>
        <v/>
      </c>
      <c r="P17" s="72" t="str">
        <f>IF('Physical Effects - Numerical'!S17&lt;0,'Physical Effects - Numerical'!S17,"")</f>
        <v/>
      </c>
      <c r="Q17" s="72" t="str">
        <f>IF('Physical Effects - Numerical'!T17&lt;0,'Physical Effects - Numerical'!T17,"")</f>
        <v/>
      </c>
      <c r="R17" s="72" t="str">
        <f>IF('Physical Effects - Numerical'!U17&lt;0,'Physical Effects - Numerical'!U17,"")</f>
        <v/>
      </c>
      <c r="S17" s="72" t="str">
        <f>IF('Physical Effects - Numerical'!V17&lt;0,'Physical Effects - Numerical'!V17,"")</f>
        <v/>
      </c>
      <c r="T17" s="72" t="str">
        <f>IF('Physical Effects - Numerical'!W17&lt;0,'Physical Effects - Numerical'!W17,"")</f>
        <v/>
      </c>
      <c r="U17" s="72" t="str">
        <f>IF('Physical Effects - Numerical'!X17&lt;0,'Physical Effects - Numerical'!X17,"")</f>
        <v/>
      </c>
      <c r="V17" s="72" t="str">
        <f>IF('Physical Effects - Numerical'!Y17&lt;0,'Physical Effects - Numerical'!Y17,"")</f>
        <v/>
      </c>
      <c r="W17" s="72" t="str">
        <f>IF('Physical Effects - Numerical'!Z17&lt;0,'Physical Effects - Numerical'!Z17,"")</f>
        <v/>
      </c>
      <c r="X17" s="72" t="str">
        <f>IF('Physical Effects - Numerical'!AA17&lt;0,'Physical Effects - Numerical'!AA17,"")</f>
        <v/>
      </c>
      <c r="Y17" s="72" t="str">
        <f>IF('Physical Effects - Numerical'!AB17&lt;0,'Physical Effects - Numerical'!AB17,"")</f>
        <v/>
      </c>
      <c r="Z17" s="72" t="str">
        <f>IF('Physical Effects - Numerical'!AC17&lt;0,'Physical Effects - Numerical'!AC17,"")</f>
        <v/>
      </c>
      <c r="AA17" s="72" t="str">
        <f>IF('Physical Effects - Numerical'!AD17&lt;0,'Physical Effects - Numerical'!AD17,"")</f>
        <v/>
      </c>
      <c r="AB17" s="72" t="str">
        <f>IF('Physical Effects - Numerical'!AE17&lt;0,'Physical Effects - Numerical'!AE17,"")</f>
        <v/>
      </c>
      <c r="AC17" s="72" t="str">
        <f>IF('Physical Effects - Numerical'!AF17&lt;0,'Physical Effects - Numerical'!AF17,"")</f>
        <v/>
      </c>
      <c r="AD17" s="72" t="str">
        <f>IF('Physical Effects - Numerical'!AG17&lt;0,'Physical Effects - Numerical'!AG17,"")</f>
        <v/>
      </c>
      <c r="AE17" s="72" t="str">
        <f>IF('Physical Effects - Numerical'!AH17&lt;0,'Physical Effects - Numerical'!AH17,"")</f>
        <v/>
      </c>
      <c r="AF17" s="72" t="str">
        <f>IF('Physical Effects - Numerical'!AI17&lt;0,'Physical Effects - Numerical'!AI17,"")</f>
        <v/>
      </c>
      <c r="AG17" s="72" t="str">
        <f>IF('Physical Effects - Numerical'!AJ17&lt;0,'Physical Effects - Numerical'!AJ17,"")</f>
        <v/>
      </c>
      <c r="AH17" s="72" t="str">
        <f>IF('Physical Effects - Numerical'!AK17&lt;0,'Physical Effects - Numerical'!AK17,"")</f>
        <v/>
      </c>
      <c r="AI17" s="72" t="str">
        <f>IF('Physical Effects - Numerical'!AL17&lt;0,'Physical Effects - Numerical'!AL17,"")</f>
        <v/>
      </c>
      <c r="AJ17" s="72" t="str">
        <f>IF('Physical Effects - Numerical'!AM17&lt;0,'Physical Effects - Numerical'!AM17,"")</f>
        <v/>
      </c>
      <c r="AK17" s="72" t="str">
        <f>IF('Physical Effects - Numerical'!AN17&lt;0,'Physical Effects - Numerical'!AN17,"")</f>
        <v/>
      </c>
      <c r="AL17" s="72" t="str">
        <f>IF('Physical Effects - Numerical'!AO17&lt;0,'Physical Effects - Numerical'!AO17,"")</f>
        <v/>
      </c>
      <c r="AM17" s="72" t="str">
        <f>IF('Physical Effects - Numerical'!AP17&lt;0,'Physical Effects - Numerical'!AP17,"")</f>
        <v/>
      </c>
      <c r="AN17" s="72" t="str">
        <f>IF('Physical Effects - Numerical'!AQ17&lt;0,'Physical Effects - Numerical'!AQ17,"")</f>
        <v/>
      </c>
      <c r="AO17" s="72" t="str">
        <f>IF('Physical Effects - Numerical'!AR17&lt;0,'Physical Effects - Numerical'!AR17,"")</f>
        <v/>
      </c>
      <c r="AP17" s="72" t="str">
        <f>IF('Physical Effects - Numerical'!AS17&lt;0,'Physical Effects - Numerical'!AS17,"")</f>
        <v/>
      </c>
      <c r="AQ17" s="72" t="str">
        <f>IF('Physical Effects - Numerical'!AT17&lt;0,'Physical Effects - Numerical'!AT17,"")</f>
        <v/>
      </c>
      <c r="AR17" s="72" t="str">
        <f>IF('Physical Effects - Numerical'!AU17&lt;0,'Physical Effects - Numerical'!AU17,"")</f>
        <v/>
      </c>
      <c r="AS17" s="72" t="str">
        <f>IF('Physical Effects - Numerical'!AV17&lt;0,'Physical Effects - Numerical'!AV17,"")</f>
        <v/>
      </c>
      <c r="AT17" s="72" t="str">
        <f>IF('Physical Effects - Numerical'!AW17&lt;0,'Physical Effects - Numerical'!AW17,"")</f>
        <v/>
      </c>
      <c r="AU17" s="72" t="str">
        <f>IF('Physical Effects - Numerical'!AX17&lt;0,'Physical Effects - Numerical'!AX17,"")</f>
        <v/>
      </c>
      <c r="AV17" s="84" t="str">
        <f>IF('Physical Effects - Numerical'!AY17&lt;0,'Physical Effects - Numerical'!AY17,"")</f>
        <v/>
      </c>
      <c r="AW17" t="str">
        <f>IF('Physical Effects - Numerical'!AZ17&lt;0,'Physical Effects - Numerical'!AZ17,"")</f>
        <v/>
      </c>
      <c r="AX17" t="str">
        <f>IF('Physical Effects - Numerical'!BA17&lt;0,'Physical Effects - Numerical'!BA17,"")</f>
        <v/>
      </c>
      <c r="AY17" t="str">
        <f>IF('Physical Effects - Numerical'!BB17&lt;0,'Physical Effects - Numerical'!BB17,"")</f>
        <v/>
      </c>
      <c r="AZ17" t="str">
        <f>IF('Physical Effects - Numerical'!BC17&lt;0,'Physical Effects - Numerical'!BC17,"")</f>
        <v/>
      </c>
      <c r="BA17" t="str">
        <f>IF('Physical Effects - Numerical'!BD17&lt;0,'Physical Effects - Numerical'!BD17,"")</f>
        <v/>
      </c>
      <c r="BB17" t="str">
        <f>IF('Physical Effects - Numerical'!BE17&lt;0,'Physical Effects - Numerical'!BE17,"")</f>
        <v/>
      </c>
      <c r="BC17" t="str">
        <f>IF('Physical Effects - Numerical'!BF17&lt;0,'Physical Effects - Numerical'!BF17,"")</f>
        <v/>
      </c>
      <c r="BD17" t="str">
        <f>IF('Physical Effects - Numerical'!BG17&lt;0,'Physical Effects - Numerical'!BG17,"")</f>
        <v/>
      </c>
      <c r="BE17" t="str">
        <f>IF('Physical Effects - Numerical'!BH17&lt;0,'Physical Effects - Numerical'!BH17,"")</f>
        <v/>
      </c>
      <c r="BF17" t="str">
        <f>IF('Physical Effects - Numerical'!BI17&lt;0,'Physical Effects - Numerical'!BI17,"")</f>
        <v/>
      </c>
      <c r="BG17" t="str">
        <f>IF('Physical Effects - Numerical'!BJ17&lt;0,'Physical Effects - Numerical'!BJ17,"")</f>
        <v/>
      </c>
      <c r="BH17" t="str">
        <f>IF('Physical Effects - Numerical'!BK17&lt;0,'Physical Effects - Numerical'!BK17,"")</f>
        <v/>
      </c>
      <c r="BI17" t="str">
        <f>IF('Physical Effects - Numerical'!BL17&lt;0,'Physical Effects - Numerical'!BL17,"")</f>
        <v/>
      </c>
    </row>
    <row r="18" spans="1:61">
      <c r="A18" s="120" t="s">
        <v>333</v>
      </c>
      <c r="B18" s="72" t="str">
        <f>IF('Physical Effects - Numerical'!E18&lt;0,'Physical Effects - Numerical'!E18,"")</f>
        <v/>
      </c>
      <c r="C18" s="72" t="str">
        <f>IF('Physical Effects - Numerical'!F18&lt;0,'Physical Effects - Numerical'!F18,"")</f>
        <v/>
      </c>
      <c r="D18" s="72" t="str">
        <f>IF('Physical Effects - Numerical'!G18&lt;0,'Physical Effects - Numerical'!G18,"")</f>
        <v/>
      </c>
      <c r="E18" s="72" t="str">
        <f>IF('Physical Effects - Numerical'!H18&lt;0,'Physical Effects - Numerical'!H18,"")</f>
        <v/>
      </c>
      <c r="F18" s="72" t="str">
        <f>IF('Physical Effects - Numerical'!I18&lt;0,'Physical Effects - Numerical'!I18,"")</f>
        <v/>
      </c>
      <c r="G18" s="72" t="str">
        <f>IF('Physical Effects - Numerical'!J18&lt;0,'Physical Effects - Numerical'!J18,"")</f>
        <v/>
      </c>
      <c r="H18" s="72" t="str">
        <f>IF('Physical Effects - Numerical'!K18&lt;0,'Physical Effects - Numerical'!K18,"")</f>
        <v/>
      </c>
      <c r="I18" s="72" t="str">
        <f>IF('Physical Effects - Numerical'!L18&lt;0,'Physical Effects - Numerical'!L18,"")</f>
        <v/>
      </c>
      <c r="J18" s="72" t="str">
        <f>IF('Physical Effects - Numerical'!M18&lt;0,'Physical Effects - Numerical'!M18,"")</f>
        <v/>
      </c>
      <c r="K18" s="72" t="str">
        <f>IF('Physical Effects - Numerical'!N18&lt;0,'Physical Effects - Numerical'!N18,"")</f>
        <v/>
      </c>
      <c r="L18" s="72" t="str">
        <f>IF('Physical Effects - Numerical'!O18&lt;0,'Physical Effects - Numerical'!O18,"")</f>
        <v/>
      </c>
      <c r="M18" s="72" t="str">
        <f>IF('Physical Effects - Numerical'!P18&lt;0,'Physical Effects - Numerical'!P18,"")</f>
        <v/>
      </c>
      <c r="N18" s="72" t="str">
        <f>IF('Physical Effects - Numerical'!Q18&lt;0,'Physical Effects - Numerical'!Q18,"")</f>
        <v/>
      </c>
      <c r="O18" s="72" t="str">
        <f>IF('Physical Effects - Numerical'!R18&lt;0,'Physical Effects - Numerical'!R18,"")</f>
        <v/>
      </c>
      <c r="P18" s="72" t="str">
        <f>IF('Physical Effects - Numerical'!S18&lt;0,'Physical Effects - Numerical'!S18,"")</f>
        <v/>
      </c>
      <c r="Q18" s="72" t="str">
        <f>IF('Physical Effects - Numerical'!T18&lt;0,'Physical Effects - Numerical'!T18,"")</f>
        <v/>
      </c>
      <c r="R18" s="72" t="str">
        <f>IF('Physical Effects - Numerical'!U18&lt;0,'Physical Effects - Numerical'!U18,"")</f>
        <v/>
      </c>
      <c r="S18" s="72" t="str">
        <f>IF('Physical Effects - Numerical'!V18&lt;0,'Physical Effects - Numerical'!V18,"")</f>
        <v/>
      </c>
      <c r="T18" s="72" t="str">
        <f>IF('Physical Effects - Numerical'!W18&lt;0,'Physical Effects - Numerical'!W18,"")</f>
        <v/>
      </c>
      <c r="U18" s="72" t="str">
        <f>IF('Physical Effects - Numerical'!X18&lt;0,'Physical Effects - Numerical'!X18,"")</f>
        <v/>
      </c>
      <c r="V18" s="72" t="str">
        <f>IF('Physical Effects - Numerical'!Y18&lt;0,'Physical Effects - Numerical'!Y18,"")</f>
        <v/>
      </c>
      <c r="W18" s="72" t="str">
        <f>IF('Physical Effects - Numerical'!Z18&lt;0,'Physical Effects - Numerical'!Z18,"")</f>
        <v/>
      </c>
      <c r="X18" s="72" t="str">
        <f>IF('Physical Effects - Numerical'!AA18&lt;0,'Physical Effects - Numerical'!AA18,"")</f>
        <v/>
      </c>
      <c r="Y18" s="72">
        <f>IF('Physical Effects - Numerical'!AB18&lt;0,'Physical Effects - Numerical'!AB18,"")</f>
        <v>-2</v>
      </c>
      <c r="Z18" s="72" t="str">
        <f>IF('Physical Effects - Numerical'!AC18&lt;0,'Physical Effects - Numerical'!AC18,"")</f>
        <v/>
      </c>
      <c r="AA18" s="72" t="str">
        <f>IF('Physical Effects - Numerical'!AD18&lt;0,'Physical Effects - Numerical'!AD18,"")</f>
        <v/>
      </c>
      <c r="AB18" s="72" t="str">
        <f>IF('Physical Effects - Numerical'!AE18&lt;0,'Physical Effects - Numerical'!AE18,"")</f>
        <v/>
      </c>
      <c r="AC18" s="72" t="str">
        <f>IF('Physical Effects - Numerical'!AF18&lt;0,'Physical Effects - Numerical'!AF18,"")</f>
        <v/>
      </c>
      <c r="AD18" s="72" t="str">
        <f>IF('Physical Effects - Numerical'!AG18&lt;0,'Physical Effects - Numerical'!AG18,"")</f>
        <v/>
      </c>
      <c r="AE18" s="72" t="str">
        <f>IF('Physical Effects - Numerical'!AH18&lt;0,'Physical Effects - Numerical'!AH18,"")</f>
        <v/>
      </c>
      <c r="AF18" s="72">
        <f>IF('Physical Effects - Numerical'!AI18&lt;0,'Physical Effects - Numerical'!AI18,"")</f>
        <v>-1</v>
      </c>
      <c r="AG18" s="72" t="str">
        <f>IF('Physical Effects - Numerical'!AJ18&lt;0,'Physical Effects - Numerical'!AJ18,"")</f>
        <v/>
      </c>
      <c r="AH18" s="72" t="str">
        <f>IF('Physical Effects - Numerical'!AK18&lt;0,'Physical Effects - Numerical'!AK18,"")</f>
        <v/>
      </c>
      <c r="AI18" s="72" t="str">
        <f>IF('Physical Effects - Numerical'!AL18&lt;0,'Physical Effects - Numerical'!AL18,"")</f>
        <v/>
      </c>
      <c r="AJ18" s="72" t="str">
        <f>IF('Physical Effects - Numerical'!AM18&lt;0,'Physical Effects - Numerical'!AM18,"")</f>
        <v/>
      </c>
      <c r="AK18" s="72" t="str">
        <f>IF('Physical Effects - Numerical'!AN18&lt;0,'Physical Effects - Numerical'!AN18,"")</f>
        <v/>
      </c>
      <c r="AL18" s="72" t="str">
        <f>IF('Physical Effects - Numerical'!AO18&lt;0,'Physical Effects - Numerical'!AO18,"")</f>
        <v/>
      </c>
      <c r="AM18" s="72" t="str">
        <f>IF('Physical Effects - Numerical'!AP18&lt;0,'Physical Effects - Numerical'!AP18,"")</f>
        <v/>
      </c>
      <c r="AN18" s="72" t="str">
        <f>IF('Physical Effects - Numerical'!AQ18&lt;0,'Physical Effects - Numerical'!AQ18,"")</f>
        <v/>
      </c>
      <c r="AO18" s="72" t="str">
        <f>IF('Physical Effects - Numerical'!AR18&lt;0,'Physical Effects - Numerical'!AR18,"")</f>
        <v/>
      </c>
      <c r="AP18" s="72" t="str">
        <f>IF('Physical Effects - Numerical'!AS18&lt;0,'Physical Effects - Numerical'!AS18,"")</f>
        <v/>
      </c>
      <c r="AQ18" s="72" t="str">
        <f>IF('Physical Effects - Numerical'!AT18&lt;0,'Physical Effects - Numerical'!AT18,"")</f>
        <v/>
      </c>
      <c r="AR18" s="72" t="str">
        <f>IF('Physical Effects - Numerical'!AU18&lt;0,'Physical Effects - Numerical'!AU18,"")</f>
        <v/>
      </c>
      <c r="AS18" s="72">
        <f>IF('Physical Effects - Numerical'!AV18&lt;0,'Physical Effects - Numerical'!AV18,"")</f>
        <v>-1</v>
      </c>
      <c r="AT18" s="72" t="str">
        <f>IF('Physical Effects - Numerical'!AW18&lt;0,'Physical Effects - Numerical'!AW18,"")</f>
        <v/>
      </c>
      <c r="AU18" s="72" t="str">
        <f>IF('Physical Effects - Numerical'!AX18&lt;0,'Physical Effects - Numerical'!AX18,"")</f>
        <v/>
      </c>
      <c r="AV18" s="84" t="str">
        <f>IF('Physical Effects - Numerical'!AY18&lt;0,'Physical Effects - Numerical'!AY18,"")</f>
        <v/>
      </c>
      <c r="AW18" t="str">
        <f>IF('Physical Effects - Numerical'!AZ18&lt;0,'Physical Effects - Numerical'!AZ18,"")</f>
        <v/>
      </c>
      <c r="AX18" t="str">
        <f>IF('Physical Effects - Numerical'!BA18&lt;0,'Physical Effects - Numerical'!BA18,"")</f>
        <v/>
      </c>
      <c r="AY18" t="str">
        <f>IF('Physical Effects - Numerical'!BB18&lt;0,'Physical Effects - Numerical'!BB18,"")</f>
        <v/>
      </c>
      <c r="AZ18" t="str">
        <f>IF('Physical Effects - Numerical'!BC18&lt;0,'Physical Effects - Numerical'!BC18,"")</f>
        <v/>
      </c>
      <c r="BA18" t="str">
        <f>IF('Physical Effects - Numerical'!BD18&lt;0,'Physical Effects - Numerical'!BD18,"")</f>
        <v/>
      </c>
      <c r="BB18" t="str">
        <f>IF('Physical Effects - Numerical'!BE18&lt;0,'Physical Effects - Numerical'!BE18,"")</f>
        <v/>
      </c>
      <c r="BC18" t="str">
        <f>IF('Physical Effects - Numerical'!BF18&lt;0,'Physical Effects - Numerical'!BF18,"")</f>
        <v/>
      </c>
      <c r="BD18" t="str">
        <f>IF('Physical Effects - Numerical'!BG18&lt;0,'Physical Effects - Numerical'!BG18,"")</f>
        <v/>
      </c>
      <c r="BE18" t="str">
        <f>IF('Physical Effects - Numerical'!BH18&lt;0,'Physical Effects - Numerical'!BH18,"")</f>
        <v/>
      </c>
      <c r="BF18" t="str">
        <f>IF('Physical Effects - Numerical'!BI18&lt;0,'Physical Effects - Numerical'!BI18,"")</f>
        <v/>
      </c>
      <c r="BG18" t="str">
        <f>IF('Physical Effects - Numerical'!BJ18&lt;0,'Physical Effects - Numerical'!BJ18,"")</f>
        <v/>
      </c>
      <c r="BH18" t="str">
        <f>IF('Physical Effects - Numerical'!BK18&lt;0,'Physical Effects - Numerical'!BK18,"")</f>
        <v/>
      </c>
      <c r="BI18" t="str">
        <f>IF('Physical Effects - Numerical'!BL18&lt;0,'Physical Effects - Numerical'!BL18,"")</f>
        <v/>
      </c>
    </row>
    <row r="19" spans="1:61">
      <c r="A19" s="120" t="s">
        <v>342</v>
      </c>
      <c r="B19" s="72" t="str">
        <f>IF('Physical Effects - Numerical'!E19&lt;0,'Physical Effects - Numerical'!E19,"")</f>
        <v/>
      </c>
      <c r="C19" s="72" t="str">
        <f>IF('Physical Effects - Numerical'!F19&lt;0,'Physical Effects - Numerical'!F19,"")</f>
        <v/>
      </c>
      <c r="D19" s="72" t="str">
        <f>IF('Physical Effects - Numerical'!G19&lt;0,'Physical Effects - Numerical'!G19,"")</f>
        <v/>
      </c>
      <c r="E19" s="72" t="str">
        <f>IF('Physical Effects - Numerical'!H19&lt;0,'Physical Effects - Numerical'!H19,"")</f>
        <v/>
      </c>
      <c r="F19" s="72" t="str">
        <f>IF('Physical Effects - Numerical'!I19&lt;0,'Physical Effects - Numerical'!I19,"")</f>
        <v/>
      </c>
      <c r="G19" s="72" t="str">
        <f>IF('Physical Effects - Numerical'!J19&lt;0,'Physical Effects - Numerical'!J19,"")</f>
        <v/>
      </c>
      <c r="H19" s="72" t="str">
        <f>IF('Physical Effects - Numerical'!K19&lt;0,'Physical Effects - Numerical'!K19,"")</f>
        <v/>
      </c>
      <c r="I19" s="72" t="str">
        <f>IF('Physical Effects - Numerical'!L19&lt;0,'Physical Effects - Numerical'!L19,"")</f>
        <v/>
      </c>
      <c r="J19" s="72" t="str">
        <f>IF('Physical Effects - Numerical'!M19&lt;0,'Physical Effects - Numerical'!M19,"")</f>
        <v/>
      </c>
      <c r="K19" s="72" t="str">
        <f>IF('Physical Effects - Numerical'!N19&lt;0,'Physical Effects - Numerical'!N19,"")</f>
        <v/>
      </c>
      <c r="L19" s="72" t="str">
        <f>IF('Physical Effects - Numerical'!O19&lt;0,'Physical Effects - Numerical'!O19,"")</f>
        <v/>
      </c>
      <c r="M19" s="72" t="str">
        <f>IF('Physical Effects - Numerical'!P19&lt;0,'Physical Effects - Numerical'!P19,"")</f>
        <v/>
      </c>
      <c r="N19" s="72" t="str">
        <f>IF('Physical Effects - Numerical'!Q19&lt;0,'Physical Effects - Numerical'!Q19,"")</f>
        <v/>
      </c>
      <c r="O19" s="72" t="str">
        <f>IF('Physical Effects - Numerical'!R19&lt;0,'Physical Effects - Numerical'!R19,"")</f>
        <v/>
      </c>
      <c r="P19" s="72" t="str">
        <f>IF('Physical Effects - Numerical'!S19&lt;0,'Physical Effects - Numerical'!S19,"")</f>
        <v/>
      </c>
      <c r="Q19" s="72" t="str">
        <f>IF('Physical Effects - Numerical'!T19&lt;0,'Physical Effects - Numerical'!T19,"")</f>
        <v/>
      </c>
      <c r="R19" s="72" t="str">
        <f>IF('Physical Effects - Numerical'!U19&lt;0,'Physical Effects - Numerical'!U19,"")</f>
        <v/>
      </c>
      <c r="S19" s="72" t="str">
        <f>IF('Physical Effects - Numerical'!V19&lt;0,'Physical Effects - Numerical'!V19,"")</f>
        <v/>
      </c>
      <c r="T19" s="72" t="str">
        <f>IF('Physical Effects - Numerical'!W19&lt;0,'Physical Effects - Numerical'!W19,"")</f>
        <v/>
      </c>
      <c r="U19" s="72" t="str">
        <f>IF('Physical Effects - Numerical'!X19&lt;0,'Physical Effects - Numerical'!X19,"")</f>
        <v/>
      </c>
      <c r="V19" s="72" t="str">
        <f>IF('Physical Effects - Numerical'!Y19&lt;0,'Physical Effects - Numerical'!Y19,"")</f>
        <v/>
      </c>
      <c r="W19" s="72" t="str">
        <f>IF('Physical Effects - Numerical'!Z19&lt;0,'Physical Effects - Numerical'!Z19,"")</f>
        <v/>
      </c>
      <c r="X19" s="72" t="str">
        <f>IF('Physical Effects - Numerical'!AA19&lt;0,'Physical Effects - Numerical'!AA19,"")</f>
        <v/>
      </c>
      <c r="Y19" s="72" t="str">
        <f>IF('Physical Effects - Numerical'!AB19&lt;0,'Physical Effects - Numerical'!AB19,"")</f>
        <v/>
      </c>
      <c r="Z19" s="72" t="str">
        <f>IF('Physical Effects - Numerical'!AC19&lt;0,'Physical Effects - Numerical'!AC19,"")</f>
        <v/>
      </c>
      <c r="AA19" s="72" t="str">
        <f>IF('Physical Effects - Numerical'!AD19&lt;0,'Physical Effects - Numerical'!AD19,"")</f>
        <v/>
      </c>
      <c r="AB19" s="72" t="str">
        <f>IF('Physical Effects - Numerical'!AE19&lt;0,'Physical Effects - Numerical'!AE19,"")</f>
        <v/>
      </c>
      <c r="AC19" s="72" t="str">
        <f>IF('Physical Effects - Numerical'!AF19&lt;0,'Physical Effects - Numerical'!AF19,"")</f>
        <v/>
      </c>
      <c r="AD19" s="72" t="str">
        <f>IF('Physical Effects - Numerical'!AG19&lt;0,'Physical Effects - Numerical'!AG19,"")</f>
        <v/>
      </c>
      <c r="AE19" s="72" t="str">
        <f>IF('Physical Effects - Numerical'!AH19&lt;0,'Physical Effects - Numerical'!AH19,"")</f>
        <v/>
      </c>
      <c r="AF19" s="72" t="str">
        <f>IF('Physical Effects - Numerical'!AI19&lt;0,'Physical Effects - Numerical'!AI19,"")</f>
        <v/>
      </c>
      <c r="AG19" s="72" t="str">
        <f>IF('Physical Effects - Numerical'!AJ19&lt;0,'Physical Effects - Numerical'!AJ19,"")</f>
        <v/>
      </c>
      <c r="AH19" s="72" t="str">
        <f>IF('Physical Effects - Numerical'!AK19&lt;0,'Physical Effects - Numerical'!AK19,"")</f>
        <v/>
      </c>
      <c r="AI19" s="72" t="str">
        <f>IF('Physical Effects - Numerical'!AL19&lt;0,'Physical Effects - Numerical'!AL19,"")</f>
        <v/>
      </c>
      <c r="AJ19" s="72" t="str">
        <f>IF('Physical Effects - Numerical'!AM19&lt;0,'Physical Effects - Numerical'!AM19,"")</f>
        <v/>
      </c>
      <c r="AK19" s="72" t="str">
        <f>IF('Physical Effects - Numerical'!AN19&lt;0,'Physical Effects - Numerical'!AN19,"")</f>
        <v/>
      </c>
      <c r="AL19" s="72" t="str">
        <f>IF('Physical Effects - Numerical'!AO19&lt;0,'Physical Effects - Numerical'!AO19,"")</f>
        <v/>
      </c>
      <c r="AM19" s="72" t="str">
        <f>IF('Physical Effects - Numerical'!AP19&lt;0,'Physical Effects - Numerical'!AP19,"")</f>
        <v/>
      </c>
      <c r="AN19" s="72" t="str">
        <f>IF('Physical Effects - Numerical'!AQ19&lt;0,'Physical Effects - Numerical'!AQ19,"")</f>
        <v/>
      </c>
      <c r="AO19" s="72" t="str">
        <f>IF('Physical Effects - Numerical'!AR19&lt;0,'Physical Effects - Numerical'!AR19,"")</f>
        <v/>
      </c>
      <c r="AP19" s="72" t="str">
        <f>IF('Physical Effects - Numerical'!AS19&lt;0,'Physical Effects - Numerical'!AS19,"")</f>
        <v/>
      </c>
      <c r="AQ19" s="72" t="str">
        <f>IF('Physical Effects - Numerical'!AT19&lt;0,'Physical Effects - Numerical'!AT19,"")</f>
        <v/>
      </c>
      <c r="AR19" s="72" t="str">
        <f>IF('Physical Effects - Numerical'!AU19&lt;0,'Physical Effects - Numerical'!AU19,"")</f>
        <v/>
      </c>
      <c r="AS19" s="72" t="str">
        <f>IF('Physical Effects - Numerical'!AV19&lt;0,'Physical Effects - Numerical'!AV19,"")</f>
        <v/>
      </c>
      <c r="AT19" s="72" t="str">
        <f>IF('Physical Effects - Numerical'!AW19&lt;0,'Physical Effects - Numerical'!AW19,"")</f>
        <v/>
      </c>
      <c r="AU19" s="72" t="str">
        <f>IF('Physical Effects - Numerical'!AX19&lt;0,'Physical Effects - Numerical'!AX19,"")</f>
        <v/>
      </c>
      <c r="AV19" s="84" t="str">
        <f>IF('Physical Effects - Numerical'!AY19&lt;0,'Physical Effects - Numerical'!AY19,"")</f>
        <v/>
      </c>
      <c r="AW19" t="str">
        <f>IF('Physical Effects - Numerical'!AZ19&lt;0,'Physical Effects - Numerical'!AZ19,"")</f>
        <v/>
      </c>
      <c r="AX19" t="str">
        <f>IF('Physical Effects - Numerical'!BA19&lt;0,'Physical Effects - Numerical'!BA19,"")</f>
        <v/>
      </c>
      <c r="AY19" t="str">
        <f>IF('Physical Effects - Numerical'!BB19&lt;0,'Physical Effects - Numerical'!BB19,"")</f>
        <v/>
      </c>
      <c r="AZ19" t="str">
        <f>IF('Physical Effects - Numerical'!BC19&lt;0,'Physical Effects - Numerical'!BC19,"")</f>
        <v/>
      </c>
      <c r="BA19" t="str">
        <f>IF('Physical Effects - Numerical'!BD19&lt;0,'Physical Effects - Numerical'!BD19,"")</f>
        <v/>
      </c>
      <c r="BB19" t="str">
        <f>IF('Physical Effects - Numerical'!BE19&lt;0,'Physical Effects - Numerical'!BE19,"")</f>
        <v/>
      </c>
      <c r="BC19" t="str">
        <f>IF('Physical Effects - Numerical'!BF19&lt;0,'Physical Effects - Numerical'!BF19,"")</f>
        <v/>
      </c>
      <c r="BD19" t="str">
        <f>IF('Physical Effects - Numerical'!BG19&lt;0,'Physical Effects - Numerical'!BG19,"")</f>
        <v/>
      </c>
      <c r="BE19" t="str">
        <f>IF('Physical Effects - Numerical'!BH19&lt;0,'Physical Effects - Numerical'!BH19,"")</f>
        <v/>
      </c>
      <c r="BF19" t="str">
        <f>IF('Physical Effects - Numerical'!BI19&lt;0,'Physical Effects - Numerical'!BI19,"")</f>
        <v/>
      </c>
      <c r="BG19" t="str">
        <f>IF('Physical Effects - Numerical'!BJ19&lt;0,'Physical Effects - Numerical'!BJ19,"")</f>
        <v/>
      </c>
      <c r="BH19" t="str">
        <f>IF('Physical Effects - Numerical'!BK19&lt;0,'Physical Effects - Numerical'!BK19,"")</f>
        <v/>
      </c>
      <c r="BI19" t="str">
        <f>IF('Physical Effects - Numerical'!BL19&lt;0,'Physical Effects - Numerical'!BL19,"")</f>
        <v/>
      </c>
    </row>
    <row r="20" spans="1:61">
      <c r="A20" s="120" t="s">
        <v>350</v>
      </c>
      <c r="B20" s="72" t="str">
        <f>IF('Physical Effects - Numerical'!E20&lt;0,'Physical Effects - Numerical'!E20,"")</f>
        <v/>
      </c>
      <c r="C20" s="72" t="str">
        <f>IF('Physical Effects - Numerical'!F20&lt;0,'Physical Effects - Numerical'!F20,"")</f>
        <v/>
      </c>
      <c r="D20" s="72" t="str">
        <f>IF('Physical Effects - Numerical'!G20&lt;0,'Physical Effects - Numerical'!G20,"")</f>
        <v/>
      </c>
      <c r="E20" s="72" t="str">
        <f>IF('Physical Effects - Numerical'!H20&lt;0,'Physical Effects - Numerical'!H20,"")</f>
        <v/>
      </c>
      <c r="F20" s="72" t="str">
        <f>IF('Physical Effects - Numerical'!I20&lt;0,'Physical Effects - Numerical'!I20,"")</f>
        <v/>
      </c>
      <c r="G20" s="72" t="str">
        <f>IF('Physical Effects - Numerical'!J20&lt;0,'Physical Effects - Numerical'!J20,"")</f>
        <v/>
      </c>
      <c r="H20" s="72" t="str">
        <f>IF('Physical Effects - Numerical'!K20&lt;0,'Physical Effects - Numerical'!K20,"")</f>
        <v/>
      </c>
      <c r="I20" s="72" t="str">
        <f>IF('Physical Effects - Numerical'!L20&lt;0,'Physical Effects - Numerical'!L20,"")</f>
        <v/>
      </c>
      <c r="J20" s="72" t="str">
        <f>IF('Physical Effects - Numerical'!M20&lt;0,'Physical Effects - Numerical'!M20,"")</f>
        <v/>
      </c>
      <c r="K20" s="72" t="str">
        <f>IF('Physical Effects - Numerical'!N20&lt;0,'Physical Effects - Numerical'!N20,"")</f>
        <v/>
      </c>
      <c r="L20" s="72" t="str">
        <f>IF('Physical Effects - Numerical'!O20&lt;0,'Physical Effects - Numerical'!O20,"")</f>
        <v/>
      </c>
      <c r="M20" s="72" t="str">
        <f>IF('Physical Effects - Numerical'!P20&lt;0,'Physical Effects - Numerical'!P20,"")</f>
        <v/>
      </c>
      <c r="N20" s="72" t="str">
        <f>IF('Physical Effects - Numerical'!Q20&lt;0,'Physical Effects - Numerical'!Q20,"")</f>
        <v/>
      </c>
      <c r="O20" s="72" t="str">
        <f>IF('Physical Effects - Numerical'!R20&lt;0,'Physical Effects - Numerical'!R20,"")</f>
        <v/>
      </c>
      <c r="P20" s="72" t="str">
        <f>IF('Physical Effects - Numerical'!S20&lt;0,'Physical Effects - Numerical'!S20,"")</f>
        <v/>
      </c>
      <c r="Q20" s="72" t="str">
        <f>IF('Physical Effects - Numerical'!T20&lt;0,'Physical Effects - Numerical'!T20,"")</f>
        <v/>
      </c>
      <c r="R20" s="72" t="str">
        <f>IF('Physical Effects - Numerical'!U20&lt;0,'Physical Effects - Numerical'!U20,"")</f>
        <v/>
      </c>
      <c r="S20" s="72" t="str">
        <f>IF('Physical Effects - Numerical'!V20&lt;0,'Physical Effects - Numerical'!V20,"")</f>
        <v/>
      </c>
      <c r="T20" s="72" t="str">
        <f>IF('Physical Effects - Numerical'!W20&lt;0,'Physical Effects - Numerical'!W20,"")</f>
        <v/>
      </c>
      <c r="U20" s="72" t="str">
        <f>IF('Physical Effects - Numerical'!X20&lt;0,'Physical Effects - Numerical'!X20,"")</f>
        <v/>
      </c>
      <c r="V20" s="72" t="str">
        <f>IF('Physical Effects - Numerical'!Y20&lt;0,'Physical Effects - Numerical'!Y20,"")</f>
        <v/>
      </c>
      <c r="W20" s="72" t="str">
        <f>IF('Physical Effects - Numerical'!Z20&lt;0,'Physical Effects - Numerical'!Z20,"")</f>
        <v/>
      </c>
      <c r="X20" s="72" t="str">
        <f>IF('Physical Effects - Numerical'!AA20&lt;0,'Physical Effects - Numerical'!AA20,"")</f>
        <v/>
      </c>
      <c r="Y20" s="72" t="str">
        <f>IF('Physical Effects - Numerical'!AB20&lt;0,'Physical Effects - Numerical'!AB20,"")</f>
        <v/>
      </c>
      <c r="Z20" s="72" t="str">
        <f>IF('Physical Effects - Numerical'!AC20&lt;0,'Physical Effects - Numerical'!AC20,"")</f>
        <v/>
      </c>
      <c r="AA20" s="72" t="str">
        <f>IF('Physical Effects - Numerical'!AD20&lt;0,'Physical Effects - Numerical'!AD20,"")</f>
        <v/>
      </c>
      <c r="AB20" s="72" t="str">
        <f>IF('Physical Effects - Numerical'!AE20&lt;0,'Physical Effects - Numerical'!AE20,"")</f>
        <v/>
      </c>
      <c r="AC20" s="72" t="str">
        <f>IF('Physical Effects - Numerical'!AF20&lt;0,'Physical Effects - Numerical'!AF20,"")</f>
        <v/>
      </c>
      <c r="AD20" s="72" t="str">
        <f>IF('Physical Effects - Numerical'!AG20&lt;0,'Physical Effects - Numerical'!AG20,"")</f>
        <v/>
      </c>
      <c r="AE20" s="72" t="str">
        <f>IF('Physical Effects - Numerical'!AH20&lt;0,'Physical Effects - Numerical'!AH20,"")</f>
        <v/>
      </c>
      <c r="AF20" s="72" t="str">
        <f>IF('Physical Effects - Numerical'!AI20&lt;0,'Physical Effects - Numerical'!AI20,"")</f>
        <v/>
      </c>
      <c r="AG20" s="72" t="str">
        <f>IF('Physical Effects - Numerical'!AJ20&lt;0,'Physical Effects - Numerical'!AJ20,"")</f>
        <v/>
      </c>
      <c r="AH20" s="72" t="str">
        <f>IF('Physical Effects - Numerical'!AK20&lt;0,'Physical Effects - Numerical'!AK20,"")</f>
        <v/>
      </c>
      <c r="AI20" s="72" t="str">
        <f>IF('Physical Effects - Numerical'!AL20&lt;0,'Physical Effects - Numerical'!AL20,"")</f>
        <v/>
      </c>
      <c r="AJ20" s="72" t="str">
        <f>IF('Physical Effects - Numerical'!AM20&lt;0,'Physical Effects - Numerical'!AM20,"")</f>
        <v/>
      </c>
      <c r="AK20" s="72" t="str">
        <f>IF('Physical Effects - Numerical'!AN20&lt;0,'Physical Effects - Numerical'!AN20,"")</f>
        <v/>
      </c>
      <c r="AL20" s="72" t="str">
        <f>IF('Physical Effects - Numerical'!AO20&lt;0,'Physical Effects - Numerical'!AO20,"")</f>
        <v/>
      </c>
      <c r="AM20" s="72" t="str">
        <f>IF('Physical Effects - Numerical'!AP20&lt;0,'Physical Effects - Numerical'!AP20,"")</f>
        <v/>
      </c>
      <c r="AN20" s="72" t="str">
        <f>IF('Physical Effects - Numerical'!AQ20&lt;0,'Physical Effects - Numerical'!AQ20,"")</f>
        <v/>
      </c>
      <c r="AO20" s="72" t="str">
        <f>IF('Physical Effects - Numerical'!AR20&lt;0,'Physical Effects - Numerical'!AR20,"")</f>
        <v/>
      </c>
      <c r="AP20" s="72" t="str">
        <f>IF('Physical Effects - Numerical'!AS20&lt;0,'Physical Effects - Numerical'!AS20,"")</f>
        <v/>
      </c>
      <c r="AQ20" s="72" t="str">
        <f>IF('Physical Effects - Numerical'!AT20&lt;0,'Physical Effects - Numerical'!AT20,"")</f>
        <v/>
      </c>
      <c r="AR20" s="72" t="str">
        <f>IF('Physical Effects - Numerical'!AU20&lt;0,'Physical Effects - Numerical'!AU20,"")</f>
        <v/>
      </c>
      <c r="AS20" s="72" t="str">
        <f>IF('Physical Effects - Numerical'!AV20&lt;0,'Physical Effects - Numerical'!AV20,"")</f>
        <v/>
      </c>
      <c r="AT20" s="72" t="str">
        <f>IF('Physical Effects - Numerical'!AW20&lt;0,'Physical Effects - Numerical'!AW20,"")</f>
        <v/>
      </c>
      <c r="AU20" s="72" t="str">
        <f>IF('Physical Effects - Numerical'!AX20&lt;0,'Physical Effects - Numerical'!AX20,"")</f>
        <v/>
      </c>
      <c r="AV20" s="84" t="str">
        <f>IF('Physical Effects - Numerical'!AY20&lt;0,'Physical Effects - Numerical'!AY20,"")</f>
        <v/>
      </c>
      <c r="AW20" t="str">
        <f>IF('Physical Effects - Numerical'!AZ20&lt;0,'Physical Effects - Numerical'!AZ20,"")</f>
        <v/>
      </c>
      <c r="AX20" t="str">
        <f>IF('Physical Effects - Numerical'!BA20&lt;0,'Physical Effects - Numerical'!BA20,"")</f>
        <v/>
      </c>
      <c r="AY20" t="str">
        <f>IF('Physical Effects - Numerical'!BB20&lt;0,'Physical Effects - Numerical'!BB20,"")</f>
        <v/>
      </c>
      <c r="AZ20" t="str">
        <f>IF('Physical Effects - Numerical'!BC20&lt;0,'Physical Effects - Numerical'!BC20,"")</f>
        <v/>
      </c>
      <c r="BA20" t="str">
        <f>IF('Physical Effects - Numerical'!BD20&lt;0,'Physical Effects - Numerical'!BD20,"")</f>
        <v/>
      </c>
      <c r="BB20" t="str">
        <f>IF('Physical Effects - Numerical'!BE20&lt;0,'Physical Effects - Numerical'!BE20,"")</f>
        <v/>
      </c>
      <c r="BC20" t="str">
        <f>IF('Physical Effects - Numerical'!BF20&lt;0,'Physical Effects - Numerical'!BF20,"")</f>
        <v/>
      </c>
      <c r="BD20" t="str">
        <f>IF('Physical Effects - Numerical'!BG20&lt;0,'Physical Effects - Numerical'!BG20,"")</f>
        <v/>
      </c>
      <c r="BE20" t="str">
        <f>IF('Physical Effects - Numerical'!BH20&lt;0,'Physical Effects - Numerical'!BH20,"")</f>
        <v/>
      </c>
      <c r="BF20" t="str">
        <f>IF('Physical Effects - Numerical'!BI20&lt;0,'Physical Effects - Numerical'!BI20,"")</f>
        <v/>
      </c>
      <c r="BG20" t="str">
        <f>IF('Physical Effects - Numerical'!BJ20&lt;0,'Physical Effects - Numerical'!BJ20,"")</f>
        <v/>
      </c>
      <c r="BH20" t="str">
        <f>IF('Physical Effects - Numerical'!BK20&lt;0,'Physical Effects - Numerical'!BK20,"")</f>
        <v/>
      </c>
      <c r="BI20" t="str">
        <f>IF('Physical Effects - Numerical'!BL20&lt;0,'Physical Effects - Numerical'!BL20,"")</f>
        <v/>
      </c>
    </row>
    <row r="21" spans="1:61">
      <c r="A21" s="120" t="s">
        <v>366</v>
      </c>
      <c r="B21" s="72" t="str">
        <f>IF('Physical Effects - Numerical'!E21&lt;0,'Physical Effects - Numerical'!E21,"")</f>
        <v/>
      </c>
      <c r="C21" s="72" t="str">
        <f>IF('Physical Effects - Numerical'!F21&lt;0,'Physical Effects - Numerical'!F21,"")</f>
        <v/>
      </c>
      <c r="D21" s="72" t="str">
        <f>IF('Physical Effects - Numerical'!G21&lt;0,'Physical Effects - Numerical'!G21,"")</f>
        <v/>
      </c>
      <c r="E21" s="72" t="str">
        <f>IF('Physical Effects - Numerical'!H21&lt;0,'Physical Effects - Numerical'!H21,"")</f>
        <v/>
      </c>
      <c r="F21" s="72" t="str">
        <f>IF('Physical Effects - Numerical'!I21&lt;0,'Physical Effects - Numerical'!I21,"")</f>
        <v/>
      </c>
      <c r="G21" s="72" t="str">
        <f>IF('Physical Effects - Numerical'!J21&lt;0,'Physical Effects - Numerical'!J21,"")</f>
        <v/>
      </c>
      <c r="H21" s="72" t="str">
        <f>IF('Physical Effects - Numerical'!K21&lt;0,'Physical Effects - Numerical'!K21,"")</f>
        <v/>
      </c>
      <c r="I21" s="72" t="str">
        <f>IF('Physical Effects - Numerical'!L21&lt;0,'Physical Effects - Numerical'!L21,"")</f>
        <v/>
      </c>
      <c r="J21" s="72" t="str">
        <f>IF('Physical Effects - Numerical'!M21&lt;0,'Physical Effects - Numerical'!M21,"")</f>
        <v/>
      </c>
      <c r="K21" s="72" t="str">
        <f>IF('Physical Effects - Numerical'!N21&lt;0,'Physical Effects - Numerical'!N21,"")</f>
        <v/>
      </c>
      <c r="L21" s="72" t="str">
        <f>IF('Physical Effects - Numerical'!O21&lt;0,'Physical Effects - Numerical'!O21,"")</f>
        <v/>
      </c>
      <c r="M21" s="72" t="str">
        <f>IF('Physical Effects - Numerical'!P21&lt;0,'Physical Effects - Numerical'!P21,"")</f>
        <v/>
      </c>
      <c r="N21" s="72" t="str">
        <f>IF('Physical Effects - Numerical'!Q21&lt;0,'Physical Effects - Numerical'!Q21,"")</f>
        <v/>
      </c>
      <c r="O21" s="72" t="str">
        <f>IF('Physical Effects - Numerical'!R21&lt;0,'Physical Effects - Numerical'!R21,"")</f>
        <v/>
      </c>
      <c r="P21" s="72" t="str">
        <f>IF('Physical Effects - Numerical'!S21&lt;0,'Physical Effects - Numerical'!S21,"")</f>
        <v/>
      </c>
      <c r="Q21" s="72" t="str">
        <f>IF('Physical Effects - Numerical'!T21&lt;0,'Physical Effects - Numerical'!T21,"")</f>
        <v/>
      </c>
      <c r="R21" s="72" t="str">
        <f>IF('Physical Effects - Numerical'!U21&lt;0,'Physical Effects - Numerical'!U21,"")</f>
        <v/>
      </c>
      <c r="S21" s="72" t="str">
        <f>IF('Physical Effects - Numerical'!V21&lt;0,'Physical Effects - Numerical'!V21,"")</f>
        <v/>
      </c>
      <c r="T21" s="72" t="str">
        <f>IF('Physical Effects - Numerical'!W21&lt;0,'Physical Effects - Numerical'!W21,"")</f>
        <v/>
      </c>
      <c r="U21" s="72" t="str">
        <f>IF('Physical Effects - Numerical'!X21&lt;0,'Physical Effects - Numerical'!X21,"")</f>
        <v/>
      </c>
      <c r="V21" s="72" t="str">
        <f>IF('Physical Effects - Numerical'!Y21&lt;0,'Physical Effects - Numerical'!Y21,"")</f>
        <v/>
      </c>
      <c r="W21" s="72" t="str">
        <f>IF('Physical Effects - Numerical'!Z21&lt;0,'Physical Effects - Numerical'!Z21,"")</f>
        <v/>
      </c>
      <c r="X21" s="72" t="str">
        <f>IF('Physical Effects - Numerical'!AA21&lt;0,'Physical Effects - Numerical'!AA21,"")</f>
        <v/>
      </c>
      <c r="Y21" s="72" t="str">
        <f>IF('Physical Effects - Numerical'!AB21&lt;0,'Physical Effects - Numerical'!AB21,"")</f>
        <v/>
      </c>
      <c r="Z21" s="72" t="str">
        <f>IF('Physical Effects - Numerical'!AC21&lt;0,'Physical Effects - Numerical'!AC21,"")</f>
        <v/>
      </c>
      <c r="AA21" s="72" t="str">
        <f>IF('Physical Effects - Numerical'!AD21&lt;0,'Physical Effects - Numerical'!AD21,"")</f>
        <v/>
      </c>
      <c r="AB21" s="72" t="str">
        <f>IF('Physical Effects - Numerical'!AE21&lt;0,'Physical Effects - Numerical'!AE21,"")</f>
        <v/>
      </c>
      <c r="AC21" s="72" t="str">
        <f>IF('Physical Effects - Numerical'!AF21&lt;0,'Physical Effects - Numerical'!AF21,"")</f>
        <v/>
      </c>
      <c r="AD21" s="72" t="str">
        <f>IF('Physical Effects - Numerical'!AG21&lt;0,'Physical Effects - Numerical'!AG21,"")</f>
        <v/>
      </c>
      <c r="AE21" s="72" t="str">
        <f>IF('Physical Effects - Numerical'!AH21&lt;0,'Physical Effects - Numerical'!AH21,"")</f>
        <v/>
      </c>
      <c r="AF21" s="72" t="str">
        <f>IF('Physical Effects - Numerical'!AI21&lt;0,'Physical Effects - Numerical'!AI21,"")</f>
        <v/>
      </c>
      <c r="AG21" s="72" t="str">
        <f>IF('Physical Effects - Numerical'!AJ21&lt;0,'Physical Effects - Numerical'!AJ21,"")</f>
        <v/>
      </c>
      <c r="AH21" s="72" t="str">
        <f>IF('Physical Effects - Numerical'!AK21&lt;0,'Physical Effects - Numerical'!AK21,"")</f>
        <v/>
      </c>
      <c r="AI21" s="72" t="str">
        <f>IF('Physical Effects - Numerical'!AL21&lt;0,'Physical Effects - Numerical'!AL21,"")</f>
        <v/>
      </c>
      <c r="AJ21" s="72" t="str">
        <f>IF('Physical Effects - Numerical'!AM21&lt;0,'Physical Effects - Numerical'!AM21,"")</f>
        <v/>
      </c>
      <c r="AK21" s="72" t="str">
        <f>IF('Physical Effects - Numerical'!AN21&lt;0,'Physical Effects - Numerical'!AN21,"")</f>
        <v/>
      </c>
      <c r="AL21" s="72" t="str">
        <f>IF('Physical Effects - Numerical'!AO21&lt;0,'Physical Effects - Numerical'!AO21,"")</f>
        <v/>
      </c>
      <c r="AM21" s="72" t="str">
        <f>IF('Physical Effects - Numerical'!AP21&lt;0,'Physical Effects - Numerical'!AP21,"")</f>
        <v/>
      </c>
      <c r="AN21" s="72" t="str">
        <f>IF('Physical Effects - Numerical'!AQ21&lt;0,'Physical Effects - Numerical'!AQ21,"")</f>
        <v/>
      </c>
      <c r="AO21" s="72" t="str">
        <f>IF('Physical Effects - Numerical'!AR21&lt;0,'Physical Effects - Numerical'!AR21,"")</f>
        <v/>
      </c>
      <c r="AP21" s="72" t="str">
        <f>IF('Physical Effects - Numerical'!AS21&lt;0,'Physical Effects - Numerical'!AS21,"")</f>
        <v/>
      </c>
      <c r="AQ21" s="72" t="str">
        <f>IF('Physical Effects - Numerical'!AT21&lt;0,'Physical Effects - Numerical'!AT21,"")</f>
        <v/>
      </c>
      <c r="AR21" s="72" t="str">
        <f>IF('Physical Effects - Numerical'!AU21&lt;0,'Physical Effects - Numerical'!AU21,"")</f>
        <v/>
      </c>
      <c r="AS21" s="72" t="str">
        <f>IF('Physical Effects - Numerical'!AV21&lt;0,'Physical Effects - Numerical'!AV21,"")</f>
        <v/>
      </c>
      <c r="AT21" s="72" t="str">
        <f>IF('Physical Effects - Numerical'!AW21&lt;0,'Physical Effects - Numerical'!AW21,"")</f>
        <v/>
      </c>
      <c r="AU21" s="72" t="str">
        <f>IF('Physical Effects - Numerical'!AX21&lt;0,'Physical Effects - Numerical'!AX21,"")</f>
        <v/>
      </c>
      <c r="AV21" s="84" t="str">
        <f>IF('Physical Effects - Numerical'!AY21&lt;0,'Physical Effects - Numerical'!AY21,"")</f>
        <v/>
      </c>
      <c r="AW21" t="str">
        <f>IF('Physical Effects - Numerical'!AZ21&lt;0,'Physical Effects - Numerical'!AZ21,"")</f>
        <v/>
      </c>
      <c r="AX21" t="str">
        <f>IF('Physical Effects - Numerical'!BA21&lt;0,'Physical Effects - Numerical'!BA21,"")</f>
        <v/>
      </c>
      <c r="AY21" t="str">
        <f>IF('Physical Effects - Numerical'!BB21&lt;0,'Physical Effects - Numerical'!BB21,"")</f>
        <v/>
      </c>
      <c r="AZ21" t="str">
        <f>IF('Physical Effects - Numerical'!BC21&lt;0,'Physical Effects - Numerical'!BC21,"")</f>
        <v/>
      </c>
      <c r="BA21" t="str">
        <f>IF('Physical Effects - Numerical'!BD21&lt;0,'Physical Effects - Numerical'!BD21,"")</f>
        <v/>
      </c>
      <c r="BB21" t="str">
        <f>IF('Physical Effects - Numerical'!BE21&lt;0,'Physical Effects - Numerical'!BE21,"")</f>
        <v/>
      </c>
      <c r="BC21" t="str">
        <f>IF('Physical Effects - Numerical'!BF21&lt;0,'Physical Effects - Numerical'!BF21,"")</f>
        <v/>
      </c>
      <c r="BD21" t="str">
        <f>IF('Physical Effects - Numerical'!BG21&lt;0,'Physical Effects - Numerical'!BG21,"")</f>
        <v/>
      </c>
      <c r="BE21" t="str">
        <f>IF('Physical Effects - Numerical'!BH21&lt;0,'Physical Effects - Numerical'!BH21,"")</f>
        <v/>
      </c>
      <c r="BF21" t="str">
        <f>IF('Physical Effects - Numerical'!BI21&lt;0,'Physical Effects - Numerical'!BI21,"")</f>
        <v/>
      </c>
      <c r="BG21" t="str">
        <f>IF('Physical Effects - Numerical'!BJ21&lt;0,'Physical Effects - Numerical'!BJ21,"")</f>
        <v/>
      </c>
      <c r="BH21" t="str">
        <f>IF('Physical Effects - Numerical'!BK21&lt;0,'Physical Effects - Numerical'!BK21,"")</f>
        <v/>
      </c>
      <c r="BI21" t="str">
        <f>IF('Physical Effects - Numerical'!BL21&lt;0,'Physical Effects - Numerical'!BL21,"")</f>
        <v/>
      </c>
    </row>
    <row r="22" spans="1:61">
      <c r="A22" s="120" t="s">
        <v>399</v>
      </c>
      <c r="B22" s="72" t="str">
        <f>IF('Physical Effects - Numerical'!E22&lt;0,'Physical Effects - Numerical'!E22,"")</f>
        <v/>
      </c>
      <c r="C22" s="72" t="str">
        <f>IF('Physical Effects - Numerical'!F22&lt;0,'Physical Effects - Numerical'!F22,"")</f>
        <v/>
      </c>
      <c r="D22" s="72" t="str">
        <f>IF('Physical Effects - Numerical'!G22&lt;0,'Physical Effects - Numerical'!G22,"")</f>
        <v/>
      </c>
      <c r="E22" s="72" t="str">
        <f>IF('Physical Effects - Numerical'!H22&lt;0,'Physical Effects - Numerical'!H22,"")</f>
        <v/>
      </c>
      <c r="F22" s="72" t="str">
        <f>IF('Physical Effects - Numerical'!I22&lt;0,'Physical Effects - Numerical'!I22,"")</f>
        <v/>
      </c>
      <c r="G22" s="72" t="str">
        <f>IF('Physical Effects - Numerical'!J22&lt;0,'Physical Effects - Numerical'!J22,"")</f>
        <v/>
      </c>
      <c r="H22" s="72" t="str">
        <f>IF('Physical Effects - Numerical'!K22&lt;0,'Physical Effects - Numerical'!K22,"")</f>
        <v/>
      </c>
      <c r="I22" s="72" t="str">
        <f>IF('Physical Effects - Numerical'!L22&lt;0,'Physical Effects - Numerical'!L22,"")</f>
        <v/>
      </c>
      <c r="J22" s="72" t="str">
        <f>IF('Physical Effects - Numerical'!M22&lt;0,'Physical Effects - Numerical'!M22,"")</f>
        <v/>
      </c>
      <c r="K22" s="72" t="str">
        <f>IF('Physical Effects - Numerical'!N22&lt;0,'Physical Effects - Numerical'!N22,"")</f>
        <v/>
      </c>
      <c r="L22" s="72" t="str">
        <f>IF('Physical Effects - Numerical'!O22&lt;0,'Physical Effects - Numerical'!O22,"")</f>
        <v/>
      </c>
      <c r="M22" s="72" t="str">
        <f>IF('Physical Effects - Numerical'!P22&lt;0,'Physical Effects - Numerical'!P22,"")</f>
        <v/>
      </c>
      <c r="N22" s="72" t="str">
        <f>IF('Physical Effects - Numerical'!Q22&lt;0,'Physical Effects - Numerical'!Q22,"")</f>
        <v/>
      </c>
      <c r="O22" s="72" t="str">
        <f>IF('Physical Effects - Numerical'!R22&lt;0,'Physical Effects - Numerical'!R22,"")</f>
        <v/>
      </c>
      <c r="P22" s="72" t="str">
        <f>IF('Physical Effects - Numerical'!S22&lt;0,'Physical Effects - Numerical'!S22,"")</f>
        <v/>
      </c>
      <c r="Q22" s="72" t="str">
        <f>IF('Physical Effects - Numerical'!T22&lt;0,'Physical Effects - Numerical'!T22,"")</f>
        <v/>
      </c>
      <c r="R22" s="72" t="str">
        <f>IF('Physical Effects - Numerical'!U22&lt;0,'Physical Effects - Numerical'!U22,"")</f>
        <v/>
      </c>
      <c r="S22" s="72" t="str">
        <f>IF('Physical Effects - Numerical'!V22&lt;0,'Physical Effects - Numerical'!V22,"")</f>
        <v/>
      </c>
      <c r="T22" s="72" t="str">
        <f>IF('Physical Effects - Numerical'!W22&lt;0,'Physical Effects - Numerical'!W22,"")</f>
        <v/>
      </c>
      <c r="U22" s="72" t="str">
        <f>IF('Physical Effects - Numerical'!X22&lt;0,'Physical Effects - Numerical'!X22,"")</f>
        <v/>
      </c>
      <c r="V22" s="72" t="str">
        <f>IF('Physical Effects - Numerical'!Y22&lt;0,'Physical Effects - Numerical'!Y22,"")</f>
        <v/>
      </c>
      <c r="W22" s="72" t="str">
        <f>IF('Physical Effects - Numerical'!Z22&lt;0,'Physical Effects - Numerical'!Z22,"")</f>
        <v/>
      </c>
      <c r="X22" s="72" t="str">
        <f>IF('Physical Effects - Numerical'!AA22&lt;0,'Physical Effects - Numerical'!AA22,"")</f>
        <v/>
      </c>
      <c r="Y22" s="72" t="str">
        <f>IF('Physical Effects - Numerical'!AB22&lt;0,'Physical Effects - Numerical'!AB22,"")</f>
        <v/>
      </c>
      <c r="Z22" s="72" t="str">
        <f>IF('Physical Effects - Numerical'!AC22&lt;0,'Physical Effects - Numerical'!AC22,"")</f>
        <v/>
      </c>
      <c r="AA22" s="72" t="str">
        <f>IF('Physical Effects - Numerical'!AD22&lt;0,'Physical Effects - Numerical'!AD22,"")</f>
        <v/>
      </c>
      <c r="AB22" s="72" t="str">
        <f>IF('Physical Effects - Numerical'!AE22&lt;0,'Physical Effects - Numerical'!AE22,"")</f>
        <v/>
      </c>
      <c r="AC22" s="72" t="str">
        <f>IF('Physical Effects - Numerical'!AF22&lt;0,'Physical Effects - Numerical'!AF22,"")</f>
        <v/>
      </c>
      <c r="AD22" s="72" t="str">
        <f>IF('Physical Effects - Numerical'!AG22&lt;0,'Physical Effects - Numerical'!AG22,"")</f>
        <v/>
      </c>
      <c r="AE22" s="72" t="str">
        <f>IF('Physical Effects - Numerical'!AH22&lt;0,'Physical Effects - Numerical'!AH22,"")</f>
        <v/>
      </c>
      <c r="AF22" s="72" t="str">
        <f>IF('Physical Effects - Numerical'!AI22&lt;0,'Physical Effects - Numerical'!AI22,"")</f>
        <v/>
      </c>
      <c r="AG22" s="72" t="str">
        <f>IF('Physical Effects - Numerical'!AJ22&lt;0,'Physical Effects - Numerical'!AJ22,"")</f>
        <v/>
      </c>
      <c r="AH22" s="72" t="str">
        <f>IF('Physical Effects - Numerical'!AK22&lt;0,'Physical Effects - Numerical'!AK22,"")</f>
        <v/>
      </c>
      <c r="AI22" s="72" t="str">
        <f>IF('Physical Effects - Numerical'!AL22&lt;0,'Physical Effects - Numerical'!AL22,"")</f>
        <v/>
      </c>
      <c r="AJ22" s="72" t="str">
        <f>IF('Physical Effects - Numerical'!AM22&lt;0,'Physical Effects - Numerical'!AM22,"")</f>
        <v/>
      </c>
      <c r="AK22" s="72" t="str">
        <f>IF('Physical Effects - Numerical'!AN22&lt;0,'Physical Effects - Numerical'!AN22,"")</f>
        <v/>
      </c>
      <c r="AL22" s="72" t="str">
        <f>IF('Physical Effects - Numerical'!AO22&lt;0,'Physical Effects - Numerical'!AO22,"")</f>
        <v/>
      </c>
      <c r="AM22" s="72" t="str">
        <f>IF('Physical Effects - Numerical'!AP22&lt;0,'Physical Effects - Numerical'!AP22,"")</f>
        <v/>
      </c>
      <c r="AN22" s="72" t="str">
        <f>IF('Physical Effects - Numerical'!AQ22&lt;0,'Physical Effects - Numerical'!AQ22,"")</f>
        <v/>
      </c>
      <c r="AO22" s="72" t="str">
        <f>IF('Physical Effects - Numerical'!AR22&lt;0,'Physical Effects - Numerical'!AR22,"")</f>
        <v/>
      </c>
      <c r="AP22" s="72" t="str">
        <f>IF('Physical Effects - Numerical'!AS22&lt;0,'Physical Effects - Numerical'!AS22,"")</f>
        <v/>
      </c>
      <c r="AQ22" s="72" t="str">
        <f>IF('Physical Effects - Numerical'!AT22&lt;0,'Physical Effects - Numerical'!AT22,"")</f>
        <v/>
      </c>
      <c r="AR22" s="72" t="str">
        <f>IF('Physical Effects - Numerical'!AU22&lt;0,'Physical Effects - Numerical'!AU22,"")</f>
        <v/>
      </c>
      <c r="AS22" s="72" t="str">
        <f>IF('Physical Effects - Numerical'!AV22&lt;0,'Physical Effects - Numerical'!AV22,"")</f>
        <v/>
      </c>
      <c r="AT22" s="72" t="str">
        <f>IF('Physical Effects - Numerical'!AW22&lt;0,'Physical Effects - Numerical'!AW22,"")</f>
        <v/>
      </c>
      <c r="AU22" s="72" t="str">
        <f>IF('Physical Effects - Numerical'!AX22&lt;0,'Physical Effects - Numerical'!AX22,"")</f>
        <v/>
      </c>
      <c r="AV22" s="84" t="str">
        <f>IF('Physical Effects - Numerical'!AY22&lt;0,'Physical Effects - Numerical'!AY22,"")</f>
        <v/>
      </c>
      <c r="AW22" t="str">
        <f>IF('Physical Effects - Numerical'!AZ22&lt;0,'Physical Effects - Numerical'!AZ22,"")</f>
        <v/>
      </c>
      <c r="AX22" t="str">
        <f>IF('Physical Effects - Numerical'!BA22&lt;0,'Physical Effects - Numerical'!BA22,"")</f>
        <v/>
      </c>
      <c r="AY22" t="str">
        <f>IF('Physical Effects - Numerical'!BB22&lt;0,'Physical Effects - Numerical'!BB22,"")</f>
        <v/>
      </c>
      <c r="AZ22" t="str">
        <f>IF('Physical Effects - Numerical'!BC22&lt;0,'Physical Effects - Numerical'!BC22,"")</f>
        <v/>
      </c>
      <c r="BA22" t="str">
        <f>IF('Physical Effects - Numerical'!BD22&lt;0,'Physical Effects - Numerical'!BD22,"")</f>
        <v/>
      </c>
      <c r="BB22" t="str">
        <f>IF('Physical Effects - Numerical'!BE22&lt;0,'Physical Effects - Numerical'!BE22,"")</f>
        <v/>
      </c>
      <c r="BC22" t="str">
        <f>IF('Physical Effects - Numerical'!BF22&lt;0,'Physical Effects - Numerical'!BF22,"")</f>
        <v/>
      </c>
      <c r="BD22" t="str">
        <f>IF('Physical Effects - Numerical'!BG22&lt;0,'Physical Effects - Numerical'!BG22,"")</f>
        <v/>
      </c>
      <c r="BE22" t="str">
        <f>IF('Physical Effects - Numerical'!BH22&lt;0,'Physical Effects - Numerical'!BH22,"")</f>
        <v/>
      </c>
      <c r="BF22" t="str">
        <f>IF('Physical Effects - Numerical'!BI22&lt;0,'Physical Effects - Numerical'!BI22,"")</f>
        <v/>
      </c>
      <c r="BG22" t="str">
        <f>IF('Physical Effects - Numerical'!BJ22&lt;0,'Physical Effects - Numerical'!BJ22,"")</f>
        <v/>
      </c>
      <c r="BH22" t="str">
        <f>IF('Physical Effects - Numerical'!BK22&lt;0,'Physical Effects - Numerical'!BK22,"")</f>
        <v/>
      </c>
      <c r="BI22" t="str">
        <f>IF('Physical Effects - Numerical'!BL22&lt;0,'Physical Effects - Numerical'!BL22,"")</f>
        <v/>
      </c>
    </row>
    <row r="23" spans="1:61">
      <c r="A23" s="120" t="s">
        <v>427</v>
      </c>
      <c r="B23" s="72" t="str">
        <f>IF('Physical Effects - Numerical'!E23&lt;0,'Physical Effects - Numerical'!E23,"")</f>
        <v/>
      </c>
      <c r="C23" s="72" t="str">
        <f>IF('Physical Effects - Numerical'!F23&lt;0,'Physical Effects - Numerical'!F23,"")</f>
        <v/>
      </c>
      <c r="D23" s="72" t="str">
        <f>IF('Physical Effects - Numerical'!G23&lt;0,'Physical Effects - Numerical'!G23,"")</f>
        <v/>
      </c>
      <c r="E23" s="72" t="str">
        <f>IF('Physical Effects - Numerical'!H23&lt;0,'Physical Effects - Numerical'!H23,"")</f>
        <v/>
      </c>
      <c r="F23" s="72" t="str">
        <f>IF('Physical Effects - Numerical'!I23&lt;0,'Physical Effects - Numerical'!I23,"")</f>
        <v/>
      </c>
      <c r="G23" s="72" t="str">
        <f>IF('Physical Effects - Numerical'!J23&lt;0,'Physical Effects - Numerical'!J23,"")</f>
        <v/>
      </c>
      <c r="H23" s="72" t="str">
        <f>IF('Physical Effects - Numerical'!K23&lt;0,'Physical Effects - Numerical'!K23,"")</f>
        <v/>
      </c>
      <c r="I23" s="72" t="str">
        <f>IF('Physical Effects - Numerical'!L23&lt;0,'Physical Effects - Numerical'!L23,"")</f>
        <v/>
      </c>
      <c r="J23" s="72" t="str">
        <f>IF('Physical Effects - Numerical'!M23&lt;0,'Physical Effects - Numerical'!M23,"")</f>
        <v/>
      </c>
      <c r="K23" s="72" t="str">
        <f>IF('Physical Effects - Numerical'!N23&lt;0,'Physical Effects - Numerical'!N23,"")</f>
        <v/>
      </c>
      <c r="L23" s="72" t="str">
        <f>IF('Physical Effects - Numerical'!O23&lt;0,'Physical Effects - Numerical'!O23,"")</f>
        <v/>
      </c>
      <c r="M23" s="72" t="str">
        <f>IF('Physical Effects - Numerical'!P23&lt;0,'Physical Effects - Numerical'!P23,"")</f>
        <v/>
      </c>
      <c r="N23" s="72" t="str">
        <f>IF('Physical Effects - Numerical'!Q23&lt;0,'Physical Effects - Numerical'!Q23,"")</f>
        <v/>
      </c>
      <c r="O23" s="72" t="str">
        <f>IF('Physical Effects - Numerical'!R23&lt;0,'Physical Effects - Numerical'!R23,"")</f>
        <v/>
      </c>
      <c r="P23" s="72" t="str">
        <f>IF('Physical Effects - Numerical'!S23&lt;0,'Physical Effects - Numerical'!S23,"")</f>
        <v/>
      </c>
      <c r="Q23" s="72" t="str">
        <f>IF('Physical Effects - Numerical'!T23&lt;0,'Physical Effects - Numerical'!T23,"")</f>
        <v/>
      </c>
      <c r="R23" s="72">
        <f>IF('Physical Effects - Numerical'!U23&lt;0,'Physical Effects - Numerical'!U23,"")</f>
        <v>-1</v>
      </c>
      <c r="S23" s="72" t="str">
        <f>IF('Physical Effects - Numerical'!V23&lt;0,'Physical Effects - Numerical'!V23,"")</f>
        <v/>
      </c>
      <c r="T23" s="72" t="str">
        <f>IF('Physical Effects - Numerical'!W23&lt;0,'Physical Effects - Numerical'!W23,"")</f>
        <v/>
      </c>
      <c r="U23" s="72" t="str">
        <f>IF('Physical Effects - Numerical'!X23&lt;0,'Physical Effects - Numerical'!X23,"")</f>
        <v/>
      </c>
      <c r="V23" s="72" t="str">
        <f>IF('Physical Effects - Numerical'!Y23&lt;0,'Physical Effects - Numerical'!Y23,"")</f>
        <v/>
      </c>
      <c r="W23" s="72" t="str">
        <f>IF('Physical Effects - Numerical'!Z23&lt;0,'Physical Effects - Numerical'!Z23,"")</f>
        <v/>
      </c>
      <c r="X23" s="72" t="str">
        <f>IF('Physical Effects - Numerical'!AA23&lt;0,'Physical Effects - Numerical'!AA23,"")</f>
        <v/>
      </c>
      <c r="Y23" s="72" t="str">
        <f>IF('Physical Effects - Numerical'!AB23&lt;0,'Physical Effects - Numerical'!AB23,"")</f>
        <v/>
      </c>
      <c r="Z23" s="72" t="str">
        <f>IF('Physical Effects - Numerical'!AC23&lt;0,'Physical Effects - Numerical'!AC23,"")</f>
        <v/>
      </c>
      <c r="AA23" s="72" t="str">
        <f>IF('Physical Effects - Numerical'!AD23&lt;0,'Physical Effects - Numerical'!AD23,"")</f>
        <v/>
      </c>
      <c r="AB23" s="72" t="str">
        <f>IF('Physical Effects - Numerical'!AE23&lt;0,'Physical Effects - Numerical'!AE23,"")</f>
        <v/>
      </c>
      <c r="AC23" s="72" t="str">
        <f>IF('Physical Effects - Numerical'!AF23&lt;0,'Physical Effects - Numerical'!AF23,"")</f>
        <v/>
      </c>
      <c r="AD23" s="72" t="str">
        <f>IF('Physical Effects - Numerical'!AG23&lt;0,'Physical Effects - Numerical'!AG23,"")</f>
        <v/>
      </c>
      <c r="AE23" s="72" t="str">
        <f>IF('Physical Effects - Numerical'!AH23&lt;0,'Physical Effects - Numerical'!AH23,"")</f>
        <v/>
      </c>
      <c r="AF23" s="72" t="str">
        <f>IF('Physical Effects - Numerical'!AI23&lt;0,'Physical Effects - Numerical'!AI23,"")</f>
        <v/>
      </c>
      <c r="AG23" s="72" t="str">
        <f>IF('Physical Effects - Numerical'!AJ23&lt;0,'Physical Effects - Numerical'!AJ23,"")</f>
        <v/>
      </c>
      <c r="AH23" s="72" t="str">
        <f>IF('Physical Effects - Numerical'!AK23&lt;0,'Physical Effects - Numerical'!AK23,"")</f>
        <v/>
      </c>
      <c r="AI23" s="72" t="str">
        <f>IF('Physical Effects - Numerical'!AL23&lt;0,'Physical Effects - Numerical'!AL23,"")</f>
        <v/>
      </c>
      <c r="AJ23" s="72">
        <f>IF('Physical Effects - Numerical'!AM23&lt;0,'Physical Effects - Numerical'!AM23,"")</f>
        <v>-1</v>
      </c>
      <c r="AK23" s="72" t="str">
        <f>IF('Physical Effects - Numerical'!AN23&lt;0,'Physical Effects - Numerical'!AN23,"")</f>
        <v/>
      </c>
      <c r="AL23" s="72">
        <f>IF('Physical Effects - Numerical'!AO23&lt;0,'Physical Effects - Numerical'!AO23,"")</f>
        <v>-2</v>
      </c>
      <c r="AM23" s="72" t="str">
        <f>IF('Physical Effects - Numerical'!AP23&lt;0,'Physical Effects - Numerical'!AP23,"")</f>
        <v/>
      </c>
      <c r="AN23" s="72" t="str">
        <f>IF('Physical Effects - Numerical'!AQ23&lt;0,'Physical Effects - Numerical'!AQ23,"")</f>
        <v/>
      </c>
      <c r="AO23" s="72" t="str">
        <f>IF('Physical Effects - Numerical'!AR23&lt;0,'Physical Effects - Numerical'!AR23,"")</f>
        <v/>
      </c>
      <c r="AP23" s="72" t="str">
        <f>IF('Physical Effects - Numerical'!AS23&lt;0,'Physical Effects - Numerical'!AS23,"")</f>
        <v/>
      </c>
      <c r="AQ23" s="72" t="str">
        <f>IF('Physical Effects - Numerical'!AT23&lt;0,'Physical Effects - Numerical'!AT23,"")</f>
        <v/>
      </c>
      <c r="AR23" s="72" t="str">
        <f>IF('Physical Effects - Numerical'!AU23&lt;0,'Physical Effects - Numerical'!AU23,"")</f>
        <v/>
      </c>
      <c r="AS23" s="72" t="str">
        <f>IF('Physical Effects - Numerical'!AV23&lt;0,'Physical Effects - Numerical'!AV23,"")</f>
        <v/>
      </c>
      <c r="AT23" s="72" t="str">
        <f>IF('Physical Effects - Numerical'!AW23&lt;0,'Physical Effects - Numerical'!AW23,"")</f>
        <v/>
      </c>
      <c r="AU23" s="72" t="str">
        <f>IF('Physical Effects - Numerical'!AX23&lt;0,'Physical Effects - Numerical'!AX23,"")</f>
        <v/>
      </c>
      <c r="AV23" s="84" t="str">
        <f>IF('Physical Effects - Numerical'!AY23&lt;0,'Physical Effects - Numerical'!AY23,"")</f>
        <v/>
      </c>
      <c r="AW23" t="str">
        <f>IF('Physical Effects - Numerical'!AZ23&lt;0,'Physical Effects - Numerical'!AZ23,"")</f>
        <v/>
      </c>
      <c r="AX23" t="str">
        <f>IF('Physical Effects - Numerical'!BA23&lt;0,'Physical Effects - Numerical'!BA23,"")</f>
        <v/>
      </c>
      <c r="AY23" t="str">
        <f>IF('Physical Effects - Numerical'!BB23&lt;0,'Physical Effects - Numerical'!BB23,"")</f>
        <v/>
      </c>
      <c r="AZ23" t="str">
        <f>IF('Physical Effects - Numerical'!BC23&lt;0,'Physical Effects - Numerical'!BC23,"")</f>
        <v/>
      </c>
      <c r="BA23" t="str">
        <f>IF('Physical Effects - Numerical'!BD23&lt;0,'Physical Effects - Numerical'!BD23,"")</f>
        <v/>
      </c>
      <c r="BB23" t="str">
        <f>IF('Physical Effects - Numerical'!BE23&lt;0,'Physical Effects - Numerical'!BE23,"")</f>
        <v/>
      </c>
      <c r="BC23" t="str">
        <f>IF('Physical Effects - Numerical'!BF23&lt;0,'Physical Effects - Numerical'!BF23,"")</f>
        <v/>
      </c>
      <c r="BD23" t="str">
        <f>IF('Physical Effects - Numerical'!BG23&lt;0,'Physical Effects - Numerical'!BG23,"")</f>
        <v/>
      </c>
      <c r="BE23" t="str">
        <f>IF('Physical Effects - Numerical'!BH23&lt;0,'Physical Effects - Numerical'!BH23,"")</f>
        <v/>
      </c>
      <c r="BF23" t="str">
        <f>IF('Physical Effects - Numerical'!BI23&lt;0,'Physical Effects - Numerical'!BI23,"")</f>
        <v/>
      </c>
      <c r="BG23" t="str">
        <f>IF('Physical Effects - Numerical'!BJ23&lt;0,'Physical Effects - Numerical'!BJ23,"")</f>
        <v/>
      </c>
      <c r="BH23" t="str">
        <f>IF('Physical Effects - Numerical'!BK23&lt;0,'Physical Effects - Numerical'!BK23,"")</f>
        <v/>
      </c>
      <c r="BI23" t="str">
        <f>IF('Physical Effects - Numerical'!BL23&lt;0,'Physical Effects - Numerical'!BL23,"")</f>
        <v/>
      </c>
    </row>
    <row r="24" spans="1:61">
      <c r="A24" s="120" t="s">
        <v>444</v>
      </c>
      <c r="B24" s="72" t="str">
        <f>IF('Physical Effects - Numerical'!E24&lt;0,'Physical Effects - Numerical'!E24,"")</f>
        <v/>
      </c>
      <c r="C24" s="72" t="str">
        <f>IF('Physical Effects - Numerical'!F24&lt;0,'Physical Effects - Numerical'!F24,"")</f>
        <v/>
      </c>
      <c r="D24" s="72" t="str">
        <f>IF('Physical Effects - Numerical'!G24&lt;0,'Physical Effects - Numerical'!G24,"")</f>
        <v/>
      </c>
      <c r="E24" s="72" t="str">
        <f>IF('Physical Effects - Numerical'!H24&lt;0,'Physical Effects - Numerical'!H24,"")</f>
        <v/>
      </c>
      <c r="F24" s="72" t="str">
        <f>IF('Physical Effects - Numerical'!I24&lt;0,'Physical Effects - Numerical'!I24,"")</f>
        <v/>
      </c>
      <c r="G24" s="72" t="str">
        <f>IF('Physical Effects - Numerical'!J24&lt;0,'Physical Effects - Numerical'!J24,"")</f>
        <v/>
      </c>
      <c r="H24" s="72" t="str">
        <f>IF('Physical Effects - Numerical'!K24&lt;0,'Physical Effects - Numerical'!K24,"")</f>
        <v/>
      </c>
      <c r="I24" s="72" t="str">
        <f>IF('Physical Effects - Numerical'!L24&lt;0,'Physical Effects - Numerical'!L24,"")</f>
        <v/>
      </c>
      <c r="J24" s="72" t="str">
        <f>IF('Physical Effects - Numerical'!M24&lt;0,'Physical Effects - Numerical'!M24,"")</f>
        <v/>
      </c>
      <c r="K24" s="72" t="str">
        <f>IF('Physical Effects - Numerical'!N24&lt;0,'Physical Effects - Numerical'!N24,"")</f>
        <v/>
      </c>
      <c r="L24" s="72" t="str">
        <f>IF('Physical Effects - Numerical'!O24&lt;0,'Physical Effects - Numerical'!O24,"")</f>
        <v/>
      </c>
      <c r="M24" s="72" t="str">
        <f>IF('Physical Effects - Numerical'!P24&lt;0,'Physical Effects - Numerical'!P24,"")</f>
        <v/>
      </c>
      <c r="N24" s="72" t="str">
        <f>IF('Physical Effects - Numerical'!Q24&lt;0,'Physical Effects - Numerical'!Q24,"")</f>
        <v/>
      </c>
      <c r="O24" s="72">
        <f>IF('Physical Effects - Numerical'!R24&lt;0,'Physical Effects - Numerical'!R24,"")</f>
        <v>-1</v>
      </c>
      <c r="P24" s="72" t="str">
        <f>IF('Physical Effects - Numerical'!S24&lt;0,'Physical Effects - Numerical'!S24,"")</f>
        <v/>
      </c>
      <c r="Q24" s="72" t="str">
        <f>IF('Physical Effects - Numerical'!T24&lt;0,'Physical Effects - Numerical'!T24,"")</f>
        <v/>
      </c>
      <c r="R24" s="72" t="str">
        <f>IF('Physical Effects - Numerical'!U24&lt;0,'Physical Effects - Numerical'!U24,"")</f>
        <v/>
      </c>
      <c r="S24" s="72" t="str">
        <f>IF('Physical Effects - Numerical'!V24&lt;0,'Physical Effects - Numerical'!V24,"")</f>
        <v/>
      </c>
      <c r="T24" s="72" t="str">
        <f>IF('Physical Effects - Numerical'!W24&lt;0,'Physical Effects - Numerical'!W24,"")</f>
        <v/>
      </c>
      <c r="U24" s="72" t="str">
        <f>IF('Physical Effects - Numerical'!X24&lt;0,'Physical Effects - Numerical'!X24,"")</f>
        <v/>
      </c>
      <c r="V24" s="72" t="str">
        <f>IF('Physical Effects - Numerical'!Y24&lt;0,'Physical Effects - Numerical'!Y24,"")</f>
        <v/>
      </c>
      <c r="W24" s="72" t="str">
        <f>IF('Physical Effects - Numerical'!Z24&lt;0,'Physical Effects - Numerical'!Z24,"")</f>
        <v/>
      </c>
      <c r="X24" s="72" t="str">
        <f>IF('Physical Effects - Numerical'!AA24&lt;0,'Physical Effects - Numerical'!AA24,"")</f>
        <v/>
      </c>
      <c r="Y24" s="72" t="str">
        <f>IF('Physical Effects - Numerical'!AB24&lt;0,'Physical Effects - Numerical'!AB24,"")</f>
        <v/>
      </c>
      <c r="Z24" s="72" t="str">
        <f>IF('Physical Effects - Numerical'!AC24&lt;0,'Physical Effects - Numerical'!AC24,"")</f>
        <v/>
      </c>
      <c r="AA24" s="72" t="str">
        <f>IF('Physical Effects - Numerical'!AD24&lt;0,'Physical Effects - Numerical'!AD24,"")</f>
        <v/>
      </c>
      <c r="AB24" s="72" t="str">
        <f>IF('Physical Effects - Numerical'!AE24&lt;0,'Physical Effects - Numerical'!AE24,"")</f>
        <v/>
      </c>
      <c r="AC24" s="72" t="str">
        <f>IF('Physical Effects - Numerical'!AF24&lt;0,'Physical Effects - Numerical'!AF24,"")</f>
        <v/>
      </c>
      <c r="AD24" s="72" t="str">
        <f>IF('Physical Effects - Numerical'!AG24&lt;0,'Physical Effects - Numerical'!AG24,"")</f>
        <v/>
      </c>
      <c r="AE24" s="72">
        <f>IF('Physical Effects - Numerical'!AH24&lt;0,'Physical Effects - Numerical'!AH24,"")</f>
        <v>-1</v>
      </c>
      <c r="AF24" s="72" t="str">
        <f>IF('Physical Effects - Numerical'!AI24&lt;0,'Physical Effects - Numerical'!AI24,"")</f>
        <v/>
      </c>
      <c r="AG24" s="72" t="str">
        <f>IF('Physical Effects - Numerical'!AJ24&lt;0,'Physical Effects - Numerical'!AJ24,"")</f>
        <v/>
      </c>
      <c r="AH24" s="72" t="str">
        <f>IF('Physical Effects - Numerical'!AK24&lt;0,'Physical Effects - Numerical'!AK24,"")</f>
        <v/>
      </c>
      <c r="AI24" s="72" t="str">
        <f>IF('Physical Effects - Numerical'!AL24&lt;0,'Physical Effects - Numerical'!AL24,"")</f>
        <v/>
      </c>
      <c r="AJ24" s="72" t="str">
        <f>IF('Physical Effects - Numerical'!AM24&lt;0,'Physical Effects - Numerical'!AM24,"")</f>
        <v/>
      </c>
      <c r="AK24" s="72" t="str">
        <f>IF('Physical Effects - Numerical'!AN24&lt;0,'Physical Effects - Numerical'!AN24,"")</f>
        <v/>
      </c>
      <c r="AL24" s="72" t="str">
        <f>IF('Physical Effects - Numerical'!AO24&lt;0,'Physical Effects - Numerical'!AO24,"")</f>
        <v/>
      </c>
      <c r="AM24" s="72" t="str">
        <f>IF('Physical Effects - Numerical'!AP24&lt;0,'Physical Effects - Numerical'!AP24,"")</f>
        <v/>
      </c>
      <c r="AN24" s="72" t="str">
        <f>IF('Physical Effects - Numerical'!AQ24&lt;0,'Physical Effects - Numerical'!AQ24,"")</f>
        <v/>
      </c>
      <c r="AO24" s="72" t="str">
        <f>IF('Physical Effects - Numerical'!AR24&lt;0,'Physical Effects - Numerical'!AR24,"")</f>
        <v/>
      </c>
      <c r="AP24" s="72" t="str">
        <f>IF('Physical Effects - Numerical'!AS24&lt;0,'Physical Effects - Numerical'!AS24,"")</f>
        <v/>
      </c>
      <c r="AQ24" s="72" t="str">
        <f>IF('Physical Effects - Numerical'!AT24&lt;0,'Physical Effects - Numerical'!AT24,"")</f>
        <v/>
      </c>
      <c r="AR24" s="72" t="str">
        <f>IF('Physical Effects - Numerical'!AU24&lt;0,'Physical Effects - Numerical'!AU24,"")</f>
        <v/>
      </c>
      <c r="AS24" s="72" t="str">
        <f>IF('Physical Effects - Numerical'!AV24&lt;0,'Physical Effects - Numerical'!AV24,"")</f>
        <v/>
      </c>
      <c r="AT24" s="72" t="str">
        <f>IF('Physical Effects - Numerical'!AW24&lt;0,'Physical Effects - Numerical'!AW24,"")</f>
        <v/>
      </c>
      <c r="AU24" s="72" t="str">
        <f>IF('Physical Effects - Numerical'!AX24&lt;0,'Physical Effects - Numerical'!AX24,"")</f>
        <v/>
      </c>
      <c r="AV24" s="84" t="str">
        <f>IF('Physical Effects - Numerical'!AY24&lt;0,'Physical Effects - Numerical'!AY24,"")</f>
        <v/>
      </c>
      <c r="AW24" t="str">
        <f>IF('Physical Effects - Numerical'!AZ24&lt;0,'Physical Effects - Numerical'!AZ24,"")</f>
        <v/>
      </c>
      <c r="AX24" t="str">
        <f>IF('Physical Effects - Numerical'!BA24&lt;0,'Physical Effects - Numerical'!BA24,"")</f>
        <v/>
      </c>
      <c r="AY24" t="str">
        <f>IF('Physical Effects - Numerical'!BB24&lt;0,'Physical Effects - Numerical'!BB24,"")</f>
        <v/>
      </c>
      <c r="AZ24" t="str">
        <f>IF('Physical Effects - Numerical'!BC24&lt;0,'Physical Effects - Numerical'!BC24,"")</f>
        <v/>
      </c>
      <c r="BA24" t="str">
        <f>IF('Physical Effects - Numerical'!BD24&lt;0,'Physical Effects - Numerical'!BD24,"")</f>
        <v/>
      </c>
      <c r="BB24" t="str">
        <f>IF('Physical Effects - Numerical'!BE24&lt;0,'Physical Effects - Numerical'!BE24,"")</f>
        <v/>
      </c>
      <c r="BC24" t="str">
        <f>IF('Physical Effects - Numerical'!BF24&lt;0,'Physical Effects - Numerical'!BF24,"")</f>
        <v/>
      </c>
      <c r="BD24" t="str">
        <f>IF('Physical Effects - Numerical'!BG24&lt;0,'Physical Effects - Numerical'!BG24,"")</f>
        <v/>
      </c>
      <c r="BE24" t="str">
        <f>IF('Physical Effects - Numerical'!BH24&lt;0,'Physical Effects - Numerical'!BH24,"")</f>
        <v/>
      </c>
      <c r="BF24" t="str">
        <f>IF('Physical Effects - Numerical'!BI24&lt;0,'Physical Effects - Numerical'!BI24,"")</f>
        <v/>
      </c>
      <c r="BG24" t="str">
        <f>IF('Physical Effects - Numerical'!BJ24&lt;0,'Physical Effects - Numerical'!BJ24,"")</f>
        <v/>
      </c>
      <c r="BH24" t="str">
        <f>IF('Physical Effects - Numerical'!BK24&lt;0,'Physical Effects - Numerical'!BK24,"")</f>
        <v/>
      </c>
      <c r="BI24" t="str">
        <f>IF('Physical Effects - Numerical'!BL24&lt;0,'Physical Effects - Numerical'!BL24,"")</f>
        <v/>
      </c>
    </row>
    <row r="25" spans="1:61">
      <c r="A25" s="120" t="s">
        <v>468</v>
      </c>
      <c r="B25" s="72" t="str">
        <f>IF('Physical Effects - Numerical'!E25&lt;0,'Physical Effects - Numerical'!E25,"")</f>
        <v/>
      </c>
      <c r="C25" s="72" t="str">
        <f>IF('Physical Effects - Numerical'!F25&lt;0,'Physical Effects - Numerical'!F25,"")</f>
        <v/>
      </c>
      <c r="D25" s="72" t="str">
        <f>IF('Physical Effects - Numerical'!G25&lt;0,'Physical Effects - Numerical'!G25,"")</f>
        <v/>
      </c>
      <c r="E25" s="72" t="str">
        <f>IF('Physical Effects - Numerical'!H25&lt;0,'Physical Effects - Numerical'!H25,"")</f>
        <v/>
      </c>
      <c r="F25" s="72" t="str">
        <f>IF('Physical Effects - Numerical'!I25&lt;0,'Physical Effects - Numerical'!I25,"")</f>
        <v/>
      </c>
      <c r="G25" s="72" t="str">
        <f>IF('Physical Effects - Numerical'!J25&lt;0,'Physical Effects - Numerical'!J25,"")</f>
        <v/>
      </c>
      <c r="H25" s="72" t="str">
        <f>IF('Physical Effects - Numerical'!K25&lt;0,'Physical Effects - Numerical'!K25,"")</f>
        <v/>
      </c>
      <c r="I25" s="72" t="str">
        <f>IF('Physical Effects - Numerical'!L25&lt;0,'Physical Effects - Numerical'!L25,"")</f>
        <v/>
      </c>
      <c r="J25" s="72" t="str">
        <f>IF('Physical Effects - Numerical'!M25&lt;0,'Physical Effects - Numerical'!M25,"")</f>
        <v/>
      </c>
      <c r="K25" s="72" t="str">
        <f>IF('Physical Effects - Numerical'!N25&lt;0,'Physical Effects - Numerical'!N25,"")</f>
        <v/>
      </c>
      <c r="L25" s="72" t="str">
        <f>IF('Physical Effects - Numerical'!O25&lt;0,'Physical Effects - Numerical'!O25,"")</f>
        <v/>
      </c>
      <c r="M25" s="72" t="str">
        <f>IF('Physical Effects - Numerical'!P25&lt;0,'Physical Effects - Numerical'!P25,"")</f>
        <v/>
      </c>
      <c r="N25" s="72" t="str">
        <f>IF('Physical Effects - Numerical'!Q25&lt;0,'Physical Effects - Numerical'!Q25,"")</f>
        <v/>
      </c>
      <c r="O25" s="72">
        <f>IF('Physical Effects - Numerical'!R25&lt;0,'Physical Effects - Numerical'!R25,"")</f>
        <v>-1</v>
      </c>
      <c r="P25" s="72" t="str">
        <f>IF('Physical Effects - Numerical'!S25&lt;0,'Physical Effects - Numerical'!S25,"")</f>
        <v/>
      </c>
      <c r="Q25" s="72" t="str">
        <f>IF('Physical Effects - Numerical'!T25&lt;0,'Physical Effects - Numerical'!T25,"")</f>
        <v/>
      </c>
      <c r="R25" s="72" t="str">
        <f>IF('Physical Effects - Numerical'!U25&lt;0,'Physical Effects - Numerical'!U25,"")</f>
        <v/>
      </c>
      <c r="S25" s="72" t="str">
        <f>IF('Physical Effects - Numerical'!V25&lt;0,'Physical Effects - Numerical'!V25,"")</f>
        <v/>
      </c>
      <c r="T25" s="72" t="str">
        <f>IF('Physical Effects - Numerical'!W25&lt;0,'Physical Effects - Numerical'!W25,"")</f>
        <v/>
      </c>
      <c r="U25" s="72" t="str">
        <f>IF('Physical Effects - Numerical'!X25&lt;0,'Physical Effects - Numerical'!X25,"")</f>
        <v/>
      </c>
      <c r="V25" s="72" t="str">
        <f>IF('Physical Effects - Numerical'!Y25&lt;0,'Physical Effects - Numerical'!Y25,"")</f>
        <v/>
      </c>
      <c r="W25" s="72" t="str">
        <f>IF('Physical Effects - Numerical'!Z25&lt;0,'Physical Effects - Numerical'!Z25,"")</f>
        <v/>
      </c>
      <c r="X25" s="72" t="str">
        <f>IF('Physical Effects - Numerical'!AA25&lt;0,'Physical Effects - Numerical'!AA25,"")</f>
        <v/>
      </c>
      <c r="Y25" s="72" t="str">
        <f>IF('Physical Effects - Numerical'!AB25&lt;0,'Physical Effects - Numerical'!AB25,"")</f>
        <v/>
      </c>
      <c r="Z25" s="72" t="str">
        <f>IF('Physical Effects - Numerical'!AC25&lt;0,'Physical Effects - Numerical'!AC25,"")</f>
        <v/>
      </c>
      <c r="AA25" s="72" t="str">
        <f>IF('Physical Effects - Numerical'!AD25&lt;0,'Physical Effects - Numerical'!AD25,"")</f>
        <v/>
      </c>
      <c r="AB25" s="72" t="str">
        <f>IF('Physical Effects - Numerical'!AE25&lt;0,'Physical Effects - Numerical'!AE25,"")</f>
        <v/>
      </c>
      <c r="AC25" s="72" t="str">
        <f>IF('Physical Effects - Numerical'!AF25&lt;0,'Physical Effects - Numerical'!AF25,"")</f>
        <v/>
      </c>
      <c r="AD25" s="72" t="str">
        <f>IF('Physical Effects - Numerical'!AG25&lt;0,'Physical Effects - Numerical'!AG25,"")</f>
        <v/>
      </c>
      <c r="AE25" s="72">
        <f>IF('Physical Effects - Numerical'!AH25&lt;0,'Physical Effects - Numerical'!AH25,"")</f>
        <v>-1</v>
      </c>
      <c r="AF25" s="72" t="str">
        <f>IF('Physical Effects - Numerical'!AI25&lt;0,'Physical Effects - Numerical'!AI25,"")</f>
        <v/>
      </c>
      <c r="AG25" s="72" t="str">
        <f>IF('Physical Effects - Numerical'!AJ25&lt;0,'Physical Effects - Numerical'!AJ25,"")</f>
        <v/>
      </c>
      <c r="AH25" s="72" t="str">
        <f>IF('Physical Effects - Numerical'!AK25&lt;0,'Physical Effects - Numerical'!AK25,"")</f>
        <v/>
      </c>
      <c r="AI25" s="72" t="str">
        <f>IF('Physical Effects - Numerical'!AL25&lt;0,'Physical Effects - Numerical'!AL25,"")</f>
        <v/>
      </c>
      <c r="AJ25" s="72" t="str">
        <f>IF('Physical Effects - Numerical'!AM25&lt;0,'Physical Effects - Numerical'!AM25,"")</f>
        <v/>
      </c>
      <c r="AK25" s="72" t="str">
        <f>IF('Physical Effects - Numerical'!AN25&lt;0,'Physical Effects - Numerical'!AN25,"")</f>
        <v/>
      </c>
      <c r="AL25" s="72" t="str">
        <f>IF('Physical Effects - Numerical'!AO25&lt;0,'Physical Effects - Numerical'!AO25,"")</f>
        <v/>
      </c>
      <c r="AM25" s="72" t="str">
        <f>IF('Physical Effects - Numerical'!AP25&lt;0,'Physical Effects - Numerical'!AP25,"")</f>
        <v/>
      </c>
      <c r="AN25" s="72" t="str">
        <f>IF('Physical Effects - Numerical'!AQ25&lt;0,'Physical Effects - Numerical'!AQ25,"")</f>
        <v/>
      </c>
      <c r="AO25" s="72" t="str">
        <f>IF('Physical Effects - Numerical'!AR25&lt;0,'Physical Effects - Numerical'!AR25,"")</f>
        <v/>
      </c>
      <c r="AP25" s="72" t="str">
        <f>IF('Physical Effects - Numerical'!AS25&lt;0,'Physical Effects - Numerical'!AS25,"")</f>
        <v/>
      </c>
      <c r="AQ25" s="72" t="str">
        <f>IF('Physical Effects - Numerical'!AT25&lt;0,'Physical Effects - Numerical'!AT25,"")</f>
        <v/>
      </c>
      <c r="AR25" s="72" t="str">
        <f>IF('Physical Effects - Numerical'!AU25&lt;0,'Physical Effects - Numerical'!AU25,"")</f>
        <v/>
      </c>
      <c r="AS25" s="72" t="str">
        <f>IF('Physical Effects - Numerical'!AV25&lt;0,'Physical Effects - Numerical'!AV25,"")</f>
        <v/>
      </c>
      <c r="AT25" s="72" t="str">
        <f>IF('Physical Effects - Numerical'!AW25&lt;0,'Physical Effects - Numerical'!AW25,"")</f>
        <v/>
      </c>
      <c r="AU25" s="72" t="str">
        <f>IF('Physical Effects - Numerical'!AX25&lt;0,'Physical Effects - Numerical'!AX25,"")</f>
        <v/>
      </c>
      <c r="AV25" s="84" t="str">
        <f>IF('Physical Effects - Numerical'!AY25&lt;0,'Physical Effects - Numerical'!AY25,"")</f>
        <v/>
      </c>
      <c r="AW25" t="str">
        <f>IF('Physical Effects - Numerical'!AZ25&lt;0,'Physical Effects - Numerical'!AZ25,"")</f>
        <v/>
      </c>
      <c r="AX25" t="str">
        <f>IF('Physical Effects - Numerical'!BA25&lt;0,'Physical Effects - Numerical'!BA25,"")</f>
        <v/>
      </c>
      <c r="AY25" t="str">
        <f>IF('Physical Effects - Numerical'!BB25&lt;0,'Physical Effects - Numerical'!BB25,"")</f>
        <v/>
      </c>
      <c r="AZ25" t="str">
        <f>IF('Physical Effects - Numerical'!BC25&lt;0,'Physical Effects - Numerical'!BC25,"")</f>
        <v/>
      </c>
      <c r="BA25" t="str">
        <f>IF('Physical Effects - Numerical'!BD25&lt;0,'Physical Effects - Numerical'!BD25,"")</f>
        <v/>
      </c>
      <c r="BB25" t="str">
        <f>IF('Physical Effects - Numerical'!BE25&lt;0,'Physical Effects - Numerical'!BE25,"")</f>
        <v/>
      </c>
      <c r="BC25" t="str">
        <f>IF('Physical Effects - Numerical'!BF25&lt;0,'Physical Effects - Numerical'!BF25,"")</f>
        <v/>
      </c>
      <c r="BD25" t="str">
        <f>IF('Physical Effects - Numerical'!BG25&lt;0,'Physical Effects - Numerical'!BG25,"")</f>
        <v/>
      </c>
      <c r="BE25" t="str">
        <f>IF('Physical Effects - Numerical'!BH25&lt;0,'Physical Effects - Numerical'!BH25,"")</f>
        <v/>
      </c>
      <c r="BF25" t="str">
        <f>IF('Physical Effects - Numerical'!BI25&lt;0,'Physical Effects - Numerical'!BI25,"")</f>
        <v/>
      </c>
      <c r="BG25" t="str">
        <f>IF('Physical Effects - Numerical'!BJ25&lt;0,'Physical Effects - Numerical'!BJ25,"")</f>
        <v/>
      </c>
      <c r="BH25" t="str">
        <f>IF('Physical Effects - Numerical'!BK25&lt;0,'Physical Effects - Numerical'!BK25,"")</f>
        <v/>
      </c>
      <c r="BI25" t="str">
        <f>IF('Physical Effects - Numerical'!BL25&lt;0,'Physical Effects - Numerical'!BL25,"")</f>
        <v/>
      </c>
    </row>
    <row r="26" spans="1:61" ht="26">
      <c r="A26" s="120" t="s">
        <v>486</v>
      </c>
      <c r="B26" s="72" t="str">
        <f>IF('Physical Effects - Numerical'!E26&lt;0,'Physical Effects - Numerical'!E26,"")</f>
        <v/>
      </c>
      <c r="C26" s="72" t="str">
        <f>IF('Physical Effects - Numerical'!F26&lt;0,'Physical Effects - Numerical'!F26,"")</f>
        <v/>
      </c>
      <c r="D26" s="72" t="str">
        <f>IF('Physical Effects - Numerical'!G26&lt;0,'Physical Effects - Numerical'!G26,"")</f>
        <v/>
      </c>
      <c r="E26" s="72" t="str">
        <f>IF('Physical Effects - Numerical'!H26&lt;0,'Physical Effects - Numerical'!H26,"")</f>
        <v/>
      </c>
      <c r="F26" s="72" t="str">
        <f>IF('Physical Effects - Numerical'!I26&lt;0,'Physical Effects - Numerical'!I26,"")</f>
        <v/>
      </c>
      <c r="G26" s="72" t="str">
        <f>IF('Physical Effects - Numerical'!J26&lt;0,'Physical Effects - Numerical'!J26,"")</f>
        <v/>
      </c>
      <c r="H26" s="72" t="str">
        <f>IF('Physical Effects - Numerical'!K26&lt;0,'Physical Effects - Numerical'!K26,"")</f>
        <v/>
      </c>
      <c r="I26" s="72" t="str">
        <f>IF('Physical Effects - Numerical'!L26&lt;0,'Physical Effects - Numerical'!L26,"")</f>
        <v/>
      </c>
      <c r="J26" s="72" t="str">
        <f>IF('Physical Effects - Numerical'!M26&lt;0,'Physical Effects - Numerical'!M26,"")</f>
        <v/>
      </c>
      <c r="K26" s="72" t="str">
        <f>IF('Physical Effects - Numerical'!N26&lt;0,'Physical Effects - Numerical'!N26,"")</f>
        <v/>
      </c>
      <c r="L26" s="72" t="str">
        <f>IF('Physical Effects - Numerical'!O26&lt;0,'Physical Effects - Numerical'!O26,"")</f>
        <v/>
      </c>
      <c r="M26" s="72" t="str">
        <f>IF('Physical Effects - Numerical'!P26&lt;0,'Physical Effects - Numerical'!P26,"")</f>
        <v/>
      </c>
      <c r="N26" s="72" t="str">
        <f>IF('Physical Effects - Numerical'!Q26&lt;0,'Physical Effects - Numerical'!Q26,"")</f>
        <v/>
      </c>
      <c r="O26" s="72">
        <f>IF('Physical Effects - Numerical'!R26&lt;0,'Physical Effects - Numerical'!R26,"")</f>
        <v>-1</v>
      </c>
      <c r="P26" s="72" t="str">
        <f>IF('Physical Effects - Numerical'!S26&lt;0,'Physical Effects - Numerical'!S26,"")</f>
        <v/>
      </c>
      <c r="Q26" s="72" t="str">
        <f>IF('Physical Effects - Numerical'!T26&lt;0,'Physical Effects - Numerical'!T26,"")</f>
        <v/>
      </c>
      <c r="R26" s="72" t="str">
        <f>IF('Physical Effects - Numerical'!U26&lt;0,'Physical Effects - Numerical'!U26,"")</f>
        <v/>
      </c>
      <c r="S26" s="72" t="str">
        <f>IF('Physical Effects - Numerical'!V26&lt;0,'Physical Effects - Numerical'!V26,"")</f>
        <v/>
      </c>
      <c r="T26" s="72" t="str">
        <f>IF('Physical Effects - Numerical'!W26&lt;0,'Physical Effects - Numerical'!W26,"")</f>
        <v/>
      </c>
      <c r="U26" s="72" t="str">
        <f>IF('Physical Effects - Numerical'!X26&lt;0,'Physical Effects - Numerical'!X26,"")</f>
        <v/>
      </c>
      <c r="V26" s="72" t="str">
        <f>IF('Physical Effects - Numerical'!Y26&lt;0,'Physical Effects - Numerical'!Y26,"")</f>
        <v/>
      </c>
      <c r="W26" s="72" t="str">
        <f>IF('Physical Effects - Numerical'!Z26&lt;0,'Physical Effects - Numerical'!Z26,"")</f>
        <v/>
      </c>
      <c r="X26" s="72" t="str">
        <f>IF('Physical Effects - Numerical'!AA26&lt;0,'Physical Effects - Numerical'!AA26,"")</f>
        <v/>
      </c>
      <c r="Y26" s="72" t="str">
        <f>IF('Physical Effects - Numerical'!AB26&lt;0,'Physical Effects - Numerical'!AB26,"")</f>
        <v/>
      </c>
      <c r="Z26" s="72" t="str">
        <f>IF('Physical Effects - Numerical'!AC26&lt;0,'Physical Effects - Numerical'!AC26,"")</f>
        <v/>
      </c>
      <c r="AA26" s="72" t="str">
        <f>IF('Physical Effects - Numerical'!AD26&lt;0,'Physical Effects - Numerical'!AD26,"")</f>
        <v/>
      </c>
      <c r="AB26" s="72" t="str">
        <f>IF('Physical Effects - Numerical'!AE26&lt;0,'Physical Effects - Numerical'!AE26,"")</f>
        <v/>
      </c>
      <c r="AC26" s="72" t="str">
        <f>IF('Physical Effects - Numerical'!AF26&lt;0,'Physical Effects - Numerical'!AF26,"")</f>
        <v/>
      </c>
      <c r="AD26" s="72" t="str">
        <f>IF('Physical Effects - Numerical'!AG26&lt;0,'Physical Effects - Numerical'!AG26,"")</f>
        <v/>
      </c>
      <c r="AE26" s="72">
        <f>IF('Physical Effects - Numerical'!AH26&lt;0,'Physical Effects - Numerical'!AH26,"")</f>
        <v>-1</v>
      </c>
      <c r="AF26" s="72" t="str">
        <f>IF('Physical Effects - Numerical'!AI26&lt;0,'Physical Effects - Numerical'!AI26,"")</f>
        <v/>
      </c>
      <c r="AG26" s="72" t="str">
        <f>IF('Physical Effects - Numerical'!AJ26&lt;0,'Physical Effects - Numerical'!AJ26,"")</f>
        <v/>
      </c>
      <c r="AH26" s="72" t="str">
        <f>IF('Physical Effects - Numerical'!AK26&lt;0,'Physical Effects - Numerical'!AK26,"")</f>
        <v/>
      </c>
      <c r="AI26" s="72" t="str">
        <f>IF('Physical Effects - Numerical'!AL26&lt;0,'Physical Effects - Numerical'!AL26,"")</f>
        <v/>
      </c>
      <c r="AJ26" s="72" t="str">
        <f>IF('Physical Effects - Numerical'!AM26&lt;0,'Physical Effects - Numerical'!AM26,"")</f>
        <v/>
      </c>
      <c r="AK26" s="72" t="str">
        <f>IF('Physical Effects - Numerical'!AN26&lt;0,'Physical Effects - Numerical'!AN26,"")</f>
        <v/>
      </c>
      <c r="AL26" s="72" t="str">
        <f>IF('Physical Effects - Numerical'!AO26&lt;0,'Physical Effects - Numerical'!AO26,"")</f>
        <v/>
      </c>
      <c r="AM26" s="72" t="str">
        <f>IF('Physical Effects - Numerical'!AP26&lt;0,'Physical Effects - Numerical'!AP26,"")</f>
        <v/>
      </c>
      <c r="AN26" s="72" t="str">
        <f>IF('Physical Effects - Numerical'!AQ26&lt;0,'Physical Effects - Numerical'!AQ26,"")</f>
        <v/>
      </c>
      <c r="AO26" s="72" t="str">
        <f>IF('Physical Effects - Numerical'!AR26&lt;0,'Physical Effects - Numerical'!AR26,"")</f>
        <v/>
      </c>
      <c r="AP26" s="72" t="str">
        <f>IF('Physical Effects - Numerical'!AS26&lt;0,'Physical Effects - Numerical'!AS26,"")</f>
        <v/>
      </c>
      <c r="AQ26" s="72" t="str">
        <f>IF('Physical Effects - Numerical'!AT26&lt;0,'Physical Effects - Numerical'!AT26,"")</f>
        <v/>
      </c>
      <c r="AR26" s="72" t="str">
        <f>IF('Physical Effects - Numerical'!AU26&lt;0,'Physical Effects - Numerical'!AU26,"")</f>
        <v/>
      </c>
      <c r="AS26" s="72" t="str">
        <f>IF('Physical Effects - Numerical'!AV26&lt;0,'Physical Effects - Numerical'!AV26,"")</f>
        <v/>
      </c>
      <c r="AT26" s="72" t="str">
        <f>IF('Physical Effects - Numerical'!AW26&lt;0,'Physical Effects - Numerical'!AW26,"")</f>
        <v/>
      </c>
      <c r="AU26" s="72" t="str">
        <f>IF('Physical Effects - Numerical'!AX26&lt;0,'Physical Effects - Numerical'!AX26,"")</f>
        <v/>
      </c>
      <c r="AV26" s="84" t="str">
        <f>IF('Physical Effects - Numerical'!AY26&lt;0,'Physical Effects - Numerical'!AY26,"")</f>
        <v/>
      </c>
      <c r="AW26" t="str">
        <f>IF('Physical Effects - Numerical'!AZ26&lt;0,'Physical Effects - Numerical'!AZ26,"")</f>
        <v/>
      </c>
      <c r="AX26" t="str">
        <f>IF('Physical Effects - Numerical'!BA26&lt;0,'Physical Effects - Numerical'!BA26,"")</f>
        <v/>
      </c>
      <c r="AY26" t="str">
        <f>IF('Physical Effects - Numerical'!BB26&lt;0,'Physical Effects - Numerical'!BB26,"")</f>
        <v/>
      </c>
      <c r="AZ26" t="str">
        <f>IF('Physical Effects - Numerical'!BC26&lt;0,'Physical Effects - Numerical'!BC26,"")</f>
        <v/>
      </c>
      <c r="BA26" t="str">
        <f>IF('Physical Effects - Numerical'!BD26&lt;0,'Physical Effects - Numerical'!BD26,"")</f>
        <v/>
      </c>
      <c r="BB26" t="str">
        <f>IF('Physical Effects - Numerical'!BE26&lt;0,'Physical Effects - Numerical'!BE26,"")</f>
        <v/>
      </c>
      <c r="BC26" t="str">
        <f>IF('Physical Effects - Numerical'!BF26&lt;0,'Physical Effects - Numerical'!BF26,"")</f>
        <v/>
      </c>
      <c r="BD26" t="str">
        <f>IF('Physical Effects - Numerical'!BG26&lt;0,'Physical Effects - Numerical'!BG26,"")</f>
        <v/>
      </c>
      <c r="BE26" t="str">
        <f>IF('Physical Effects - Numerical'!BH26&lt;0,'Physical Effects - Numerical'!BH26,"")</f>
        <v/>
      </c>
      <c r="BF26" t="str">
        <f>IF('Physical Effects - Numerical'!BI26&lt;0,'Physical Effects - Numerical'!BI26,"")</f>
        <v/>
      </c>
      <c r="BG26" t="str">
        <f>IF('Physical Effects - Numerical'!BJ26&lt;0,'Physical Effects - Numerical'!BJ26,"")</f>
        <v/>
      </c>
      <c r="BH26" t="str">
        <f>IF('Physical Effects - Numerical'!BK26&lt;0,'Physical Effects - Numerical'!BK26,"")</f>
        <v/>
      </c>
      <c r="BI26" t="str">
        <f>IF('Physical Effects - Numerical'!BL26&lt;0,'Physical Effects - Numerical'!BL26,"")</f>
        <v/>
      </c>
    </row>
    <row r="27" spans="1:61">
      <c r="A27" s="120" t="s">
        <v>498</v>
      </c>
      <c r="B27" s="72" t="str">
        <f>IF('Physical Effects - Numerical'!E27&lt;0,'Physical Effects - Numerical'!E27,"")</f>
        <v/>
      </c>
      <c r="C27" s="72" t="str">
        <f>IF('Physical Effects - Numerical'!F27&lt;0,'Physical Effects - Numerical'!F27,"")</f>
        <v/>
      </c>
      <c r="D27" s="72" t="str">
        <f>IF('Physical Effects - Numerical'!G27&lt;0,'Physical Effects - Numerical'!G27,"")</f>
        <v/>
      </c>
      <c r="E27" s="72" t="str">
        <f>IF('Physical Effects - Numerical'!H27&lt;0,'Physical Effects - Numerical'!H27,"")</f>
        <v/>
      </c>
      <c r="F27" s="72" t="str">
        <f>IF('Physical Effects - Numerical'!I27&lt;0,'Physical Effects - Numerical'!I27,"")</f>
        <v/>
      </c>
      <c r="G27" s="72" t="str">
        <f>IF('Physical Effects - Numerical'!J27&lt;0,'Physical Effects - Numerical'!J27,"")</f>
        <v/>
      </c>
      <c r="H27" s="72" t="str">
        <f>IF('Physical Effects - Numerical'!K27&lt;0,'Physical Effects - Numerical'!K27,"")</f>
        <v/>
      </c>
      <c r="I27" s="72" t="str">
        <f>IF('Physical Effects - Numerical'!L27&lt;0,'Physical Effects - Numerical'!L27,"")</f>
        <v/>
      </c>
      <c r="J27" s="72" t="str">
        <f>IF('Physical Effects - Numerical'!M27&lt;0,'Physical Effects - Numerical'!M27,"")</f>
        <v/>
      </c>
      <c r="K27" s="72" t="str">
        <f>IF('Physical Effects - Numerical'!N27&lt;0,'Physical Effects - Numerical'!N27,"")</f>
        <v/>
      </c>
      <c r="L27" s="72" t="str">
        <f>IF('Physical Effects - Numerical'!O27&lt;0,'Physical Effects - Numerical'!O27,"")</f>
        <v/>
      </c>
      <c r="M27" s="72" t="str">
        <f>IF('Physical Effects - Numerical'!P27&lt;0,'Physical Effects - Numerical'!P27,"")</f>
        <v/>
      </c>
      <c r="N27" s="72" t="str">
        <f>IF('Physical Effects - Numerical'!Q27&lt;0,'Physical Effects - Numerical'!Q27,"")</f>
        <v/>
      </c>
      <c r="O27" s="72" t="str">
        <f>IF('Physical Effects - Numerical'!R27&lt;0,'Physical Effects - Numerical'!R27,"")</f>
        <v/>
      </c>
      <c r="P27" s="72" t="str">
        <f>IF('Physical Effects - Numerical'!S27&lt;0,'Physical Effects - Numerical'!S27,"")</f>
        <v/>
      </c>
      <c r="Q27" s="72" t="str">
        <f>IF('Physical Effects - Numerical'!T27&lt;0,'Physical Effects - Numerical'!T27,"")</f>
        <v/>
      </c>
      <c r="R27" s="72" t="str">
        <f>IF('Physical Effects - Numerical'!U27&lt;0,'Physical Effects - Numerical'!U27,"")</f>
        <v/>
      </c>
      <c r="S27" s="72" t="str">
        <f>IF('Physical Effects - Numerical'!V27&lt;0,'Physical Effects - Numerical'!V27,"")</f>
        <v/>
      </c>
      <c r="T27" s="72" t="str">
        <f>IF('Physical Effects - Numerical'!W27&lt;0,'Physical Effects - Numerical'!W27,"")</f>
        <v/>
      </c>
      <c r="U27" s="72" t="str">
        <f>IF('Physical Effects - Numerical'!X27&lt;0,'Physical Effects - Numerical'!X27,"")</f>
        <v/>
      </c>
      <c r="V27" s="72" t="str">
        <f>IF('Physical Effects - Numerical'!Y27&lt;0,'Physical Effects - Numerical'!Y27,"")</f>
        <v/>
      </c>
      <c r="W27" s="72" t="str">
        <f>IF('Physical Effects - Numerical'!Z27&lt;0,'Physical Effects - Numerical'!Z27,"")</f>
        <v/>
      </c>
      <c r="X27" s="72" t="str">
        <f>IF('Physical Effects - Numerical'!AA27&lt;0,'Physical Effects - Numerical'!AA27,"")</f>
        <v/>
      </c>
      <c r="Y27" s="72" t="str">
        <f>IF('Physical Effects - Numerical'!AB27&lt;0,'Physical Effects - Numerical'!AB27,"")</f>
        <v/>
      </c>
      <c r="Z27" s="72" t="str">
        <f>IF('Physical Effects - Numerical'!AC27&lt;0,'Physical Effects - Numerical'!AC27,"")</f>
        <v/>
      </c>
      <c r="AA27" s="72" t="str">
        <f>IF('Physical Effects - Numerical'!AD27&lt;0,'Physical Effects - Numerical'!AD27,"")</f>
        <v/>
      </c>
      <c r="AB27" s="72" t="str">
        <f>IF('Physical Effects - Numerical'!AE27&lt;0,'Physical Effects - Numerical'!AE27,"")</f>
        <v/>
      </c>
      <c r="AC27" s="72" t="str">
        <f>IF('Physical Effects - Numerical'!AF27&lt;0,'Physical Effects - Numerical'!AF27,"")</f>
        <v/>
      </c>
      <c r="AD27" s="72" t="str">
        <f>IF('Physical Effects - Numerical'!AG27&lt;0,'Physical Effects - Numerical'!AG27,"")</f>
        <v/>
      </c>
      <c r="AE27" s="72" t="str">
        <f>IF('Physical Effects - Numerical'!AH27&lt;0,'Physical Effects - Numerical'!AH27,"")</f>
        <v/>
      </c>
      <c r="AF27" s="72" t="str">
        <f>IF('Physical Effects - Numerical'!AI27&lt;0,'Physical Effects - Numerical'!AI27,"")</f>
        <v/>
      </c>
      <c r="AG27" s="72" t="str">
        <f>IF('Physical Effects - Numerical'!AJ27&lt;0,'Physical Effects - Numerical'!AJ27,"")</f>
        <v/>
      </c>
      <c r="AH27" s="72" t="str">
        <f>IF('Physical Effects - Numerical'!AK27&lt;0,'Physical Effects - Numerical'!AK27,"")</f>
        <v/>
      </c>
      <c r="AI27" s="72" t="str">
        <f>IF('Physical Effects - Numerical'!AL27&lt;0,'Physical Effects - Numerical'!AL27,"")</f>
        <v/>
      </c>
      <c r="AJ27" s="72" t="str">
        <f>IF('Physical Effects - Numerical'!AM27&lt;0,'Physical Effects - Numerical'!AM27,"")</f>
        <v/>
      </c>
      <c r="AK27" s="72" t="str">
        <f>IF('Physical Effects - Numerical'!AN27&lt;0,'Physical Effects - Numerical'!AN27,"")</f>
        <v/>
      </c>
      <c r="AL27" s="72" t="str">
        <f>IF('Physical Effects - Numerical'!AO27&lt;0,'Physical Effects - Numerical'!AO27,"")</f>
        <v/>
      </c>
      <c r="AM27" s="72" t="str">
        <f>IF('Physical Effects - Numerical'!AP27&lt;0,'Physical Effects - Numerical'!AP27,"")</f>
        <v/>
      </c>
      <c r="AN27" s="72" t="str">
        <f>IF('Physical Effects - Numerical'!AQ27&lt;0,'Physical Effects - Numerical'!AQ27,"")</f>
        <v/>
      </c>
      <c r="AO27" s="72" t="str">
        <f>IF('Physical Effects - Numerical'!AR27&lt;0,'Physical Effects - Numerical'!AR27,"")</f>
        <v/>
      </c>
      <c r="AP27" s="72" t="str">
        <f>IF('Physical Effects - Numerical'!AS27&lt;0,'Physical Effects - Numerical'!AS27,"")</f>
        <v/>
      </c>
      <c r="AQ27" s="72" t="str">
        <f>IF('Physical Effects - Numerical'!AT27&lt;0,'Physical Effects - Numerical'!AT27,"")</f>
        <v/>
      </c>
      <c r="AR27" s="72" t="str">
        <f>IF('Physical Effects - Numerical'!AU27&lt;0,'Physical Effects - Numerical'!AU27,"")</f>
        <v/>
      </c>
      <c r="AS27" s="72" t="str">
        <f>IF('Physical Effects - Numerical'!AV27&lt;0,'Physical Effects - Numerical'!AV27,"")</f>
        <v/>
      </c>
      <c r="AT27" s="72" t="str">
        <f>IF('Physical Effects - Numerical'!AW27&lt;0,'Physical Effects - Numerical'!AW27,"")</f>
        <v/>
      </c>
      <c r="AU27" s="72" t="str">
        <f>IF('Physical Effects - Numerical'!AX27&lt;0,'Physical Effects - Numerical'!AX27,"")</f>
        <v/>
      </c>
      <c r="AV27" s="84" t="str">
        <f>IF('Physical Effects - Numerical'!AY27&lt;0,'Physical Effects - Numerical'!AY27,"")</f>
        <v/>
      </c>
      <c r="AW27" t="str">
        <f>IF('Physical Effects - Numerical'!AZ27&lt;0,'Physical Effects - Numerical'!AZ27,"")</f>
        <v/>
      </c>
      <c r="AX27" t="str">
        <f>IF('Physical Effects - Numerical'!BA27&lt;0,'Physical Effects - Numerical'!BA27,"")</f>
        <v/>
      </c>
      <c r="AY27" t="str">
        <f>IF('Physical Effects - Numerical'!BB27&lt;0,'Physical Effects - Numerical'!BB27,"")</f>
        <v/>
      </c>
      <c r="AZ27" t="str">
        <f>IF('Physical Effects - Numerical'!BC27&lt;0,'Physical Effects - Numerical'!BC27,"")</f>
        <v/>
      </c>
      <c r="BA27" t="str">
        <f>IF('Physical Effects - Numerical'!BD27&lt;0,'Physical Effects - Numerical'!BD27,"")</f>
        <v/>
      </c>
      <c r="BB27" t="str">
        <f>IF('Physical Effects - Numerical'!BE27&lt;0,'Physical Effects - Numerical'!BE27,"")</f>
        <v/>
      </c>
      <c r="BC27" t="str">
        <f>IF('Physical Effects - Numerical'!BF27&lt;0,'Physical Effects - Numerical'!BF27,"")</f>
        <v/>
      </c>
      <c r="BD27" t="str">
        <f>IF('Physical Effects - Numerical'!BG27&lt;0,'Physical Effects - Numerical'!BG27,"")</f>
        <v/>
      </c>
      <c r="BE27" t="str">
        <f>IF('Physical Effects - Numerical'!BH27&lt;0,'Physical Effects - Numerical'!BH27,"")</f>
        <v/>
      </c>
      <c r="BF27" t="str">
        <f>IF('Physical Effects - Numerical'!BI27&lt;0,'Physical Effects - Numerical'!BI27,"")</f>
        <v/>
      </c>
      <c r="BG27" t="str">
        <f>IF('Physical Effects - Numerical'!BJ27&lt;0,'Physical Effects - Numerical'!BJ27,"")</f>
        <v/>
      </c>
      <c r="BH27" t="str">
        <f>IF('Physical Effects - Numerical'!BK27&lt;0,'Physical Effects - Numerical'!BK27,"")</f>
        <v/>
      </c>
      <c r="BI27" t="str">
        <f>IF('Physical Effects - Numerical'!BL27&lt;0,'Physical Effects - Numerical'!BL27,"")</f>
        <v/>
      </c>
    </row>
    <row r="28" spans="1:61">
      <c r="A28" s="120" t="s">
        <v>510</v>
      </c>
      <c r="B28" s="72" t="str">
        <f>IF('Physical Effects - Numerical'!E28&lt;0,'Physical Effects - Numerical'!E28,"")</f>
        <v/>
      </c>
      <c r="C28" s="72" t="str">
        <f>IF('Physical Effects - Numerical'!F28&lt;0,'Physical Effects - Numerical'!F28,"")</f>
        <v/>
      </c>
      <c r="D28" s="72" t="str">
        <f>IF('Physical Effects - Numerical'!G28&lt;0,'Physical Effects - Numerical'!G28,"")</f>
        <v/>
      </c>
      <c r="E28" s="72" t="str">
        <f>IF('Physical Effects - Numerical'!H28&lt;0,'Physical Effects - Numerical'!H28,"")</f>
        <v/>
      </c>
      <c r="F28" s="72" t="str">
        <f>IF('Physical Effects - Numerical'!I28&lt;0,'Physical Effects - Numerical'!I28,"")</f>
        <v/>
      </c>
      <c r="G28" s="72" t="str">
        <f>IF('Physical Effects - Numerical'!J28&lt;0,'Physical Effects - Numerical'!J28,"")</f>
        <v/>
      </c>
      <c r="H28" s="72" t="str">
        <f>IF('Physical Effects - Numerical'!K28&lt;0,'Physical Effects - Numerical'!K28,"")</f>
        <v/>
      </c>
      <c r="I28" s="72" t="str">
        <f>IF('Physical Effects - Numerical'!L28&lt;0,'Physical Effects - Numerical'!L28,"")</f>
        <v/>
      </c>
      <c r="J28" s="72" t="str">
        <f>IF('Physical Effects - Numerical'!M28&lt;0,'Physical Effects - Numerical'!M28,"")</f>
        <v/>
      </c>
      <c r="K28" s="72" t="str">
        <f>IF('Physical Effects - Numerical'!N28&lt;0,'Physical Effects - Numerical'!N28,"")</f>
        <v/>
      </c>
      <c r="L28" s="72" t="str">
        <f>IF('Physical Effects - Numerical'!O28&lt;0,'Physical Effects - Numerical'!O28,"")</f>
        <v/>
      </c>
      <c r="M28" s="72" t="str">
        <f>IF('Physical Effects - Numerical'!P28&lt;0,'Physical Effects - Numerical'!P28,"")</f>
        <v/>
      </c>
      <c r="N28" s="72" t="str">
        <f>IF('Physical Effects - Numerical'!Q28&lt;0,'Physical Effects - Numerical'!Q28,"")</f>
        <v/>
      </c>
      <c r="O28" s="72" t="str">
        <f>IF('Physical Effects - Numerical'!R28&lt;0,'Physical Effects - Numerical'!R28,"")</f>
        <v/>
      </c>
      <c r="P28" s="72" t="str">
        <f>IF('Physical Effects - Numerical'!S28&lt;0,'Physical Effects - Numerical'!S28,"")</f>
        <v/>
      </c>
      <c r="Q28" s="72" t="str">
        <f>IF('Physical Effects - Numerical'!T28&lt;0,'Physical Effects - Numerical'!T28,"")</f>
        <v/>
      </c>
      <c r="R28" s="72" t="str">
        <f>IF('Physical Effects - Numerical'!U28&lt;0,'Physical Effects - Numerical'!U28,"")</f>
        <v/>
      </c>
      <c r="S28" s="72" t="str">
        <f>IF('Physical Effects - Numerical'!V28&lt;0,'Physical Effects - Numerical'!V28,"")</f>
        <v/>
      </c>
      <c r="T28" s="72" t="str">
        <f>IF('Physical Effects - Numerical'!W28&lt;0,'Physical Effects - Numerical'!W28,"")</f>
        <v/>
      </c>
      <c r="U28" s="72" t="str">
        <f>IF('Physical Effects - Numerical'!X28&lt;0,'Physical Effects - Numerical'!X28,"")</f>
        <v/>
      </c>
      <c r="V28" s="72" t="str">
        <f>IF('Physical Effects - Numerical'!Y28&lt;0,'Physical Effects - Numerical'!Y28,"")</f>
        <v/>
      </c>
      <c r="W28" s="72" t="str">
        <f>IF('Physical Effects - Numerical'!Z28&lt;0,'Physical Effects - Numerical'!Z28,"")</f>
        <v/>
      </c>
      <c r="X28" s="72" t="str">
        <f>IF('Physical Effects - Numerical'!AA28&lt;0,'Physical Effects - Numerical'!AA28,"")</f>
        <v/>
      </c>
      <c r="Y28" s="72" t="str">
        <f>IF('Physical Effects - Numerical'!AB28&lt;0,'Physical Effects - Numerical'!AB28,"")</f>
        <v/>
      </c>
      <c r="Z28" s="72" t="str">
        <f>IF('Physical Effects - Numerical'!AC28&lt;0,'Physical Effects - Numerical'!AC28,"")</f>
        <v/>
      </c>
      <c r="AA28" s="72" t="str">
        <f>IF('Physical Effects - Numerical'!AD28&lt;0,'Physical Effects - Numerical'!AD28,"")</f>
        <v/>
      </c>
      <c r="AB28" s="72" t="str">
        <f>IF('Physical Effects - Numerical'!AE28&lt;0,'Physical Effects - Numerical'!AE28,"")</f>
        <v/>
      </c>
      <c r="AC28" s="72" t="str">
        <f>IF('Physical Effects - Numerical'!AF28&lt;0,'Physical Effects - Numerical'!AF28,"")</f>
        <v/>
      </c>
      <c r="AD28" s="72" t="str">
        <f>IF('Physical Effects - Numerical'!AG28&lt;0,'Physical Effects - Numerical'!AG28,"")</f>
        <v/>
      </c>
      <c r="AE28" s="72" t="str">
        <f>IF('Physical Effects - Numerical'!AH28&lt;0,'Physical Effects - Numerical'!AH28,"")</f>
        <v/>
      </c>
      <c r="AF28" s="72" t="str">
        <f>IF('Physical Effects - Numerical'!AI28&lt;0,'Physical Effects - Numerical'!AI28,"")</f>
        <v/>
      </c>
      <c r="AG28" s="72" t="str">
        <f>IF('Physical Effects - Numerical'!AJ28&lt;0,'Physical Effects - Numerical'!AJ28,"")</f>
        <v/>
      </c>
      <c r="AH28" s="72" t="str">
        <f>IF('Physical Effects - Numerical'!AK28&lt;0,'Physical Effects - Numerical'!AK28,"")</f>
        <v/>
      </c>
      <c r="AI28" s="72" t="str">
        <f>IF('Physical Effects - Numerical'!AL28&lt;0,'Physical Effects - Numerical'!AL28,"")</f>
        <v/>
      </c>
      <c r="AJ28" s="72" t="str">
        <f>IF('Physical Effects - Numerical'!AM28&lt;0,'Physical Effects - Numerical'!AM28,"")</f>
        <v/>
      </c>
      <c r="AK28" s="72" t="str">
        <f>IF('Physical Effects - Numerical'!AN28&lt;0,'Physical Effects - Numerical'!AN28,"")</f>
        <v/>
      </c>
      <c r="AL28" s="72" t="str">
        <f>IF('Physical Effects - Numerical'!AO28&lt;0,'Physical Effects - Numerical'!AO28,"")</f>
        <v/>
      </c>
      <c r="AM28" s="72" t="str">
        <f>IF('Physical Effects - Numerical'!AP28&lt;0,'Physical Effects - Numerical'!AP28,"")</f>
        <v/>
      </c>
      <c r="AN28" s="72" t="str">
        <f>IF('Physical Effects - Numerical'!AQ28&lt;0,'Physical Effects - Numerical'!AQ28,"")</f>
        <v/>
      </c>
      <c r="AO28" s="72" t="str">
        <f>IF('Physical Effects - Numerical'!AR28&lt;0,'Physical Effects - Numerical'!AR28,"")</f>
        <v/>
      </c>
      <c r="AP28" s="72" t="str">
        <f>IF('Physical Effects - Numerical'!AS28&lt;0,'Physical Effects - Numerical'!AS28,"")</f>
        <v/>
      </c>
      <c r="AQ28" s="72" t="str">
        <f>IF('Physical Effects - Numerical'!AT28&lt;0,'Physical Effects - Numerical'!AT28,"")</f>
        <v/>
      </c>
      <c r="AR28" s="72" t="str">
        <f>IF('Physical Effects - Numerical'!AU28&lt;0,'Physical Effects - Numerical'!AU28,"")</f>
        <v/>
      </c>
      <c r="AS28" s="72" t="str">
        <f>IF('Physical Effects - Numerical'!AV28&lt;0,'Physical Effects - Numerical'!AV28,"")</f>
        <v/>
      </c>
      <c r="AT28" s="72" t="str">
        <f>IF('Physical Effects - Numerical'!AW28&lt;0,'Physical Effects - Numerical'!AW28,"")</f>
        <v/>
      </c>
      <c r="AU28" s="72" t="str">
        <f>IF('Physical Effects - Numerical'!AX28&lt;0,'Physical Effects - Numerical'!AX28,"")</f>
        <v/>
      </c>
      <c r="AV28" s="84" t="str">
        <f>IF('Physical Effects - Numerical'!AY28&lt;0,'Physical Effects - Numerical'!AY28,"")</f>
        <v/>
      </c>
      <c r="AW28" t="str">
        <f>IF('Physical Effects - Numerical'!AZ28&lt;0,'Physical Effects - Numerical'!AZ28,"")</f>
        <v/>
      </c>
      <c r="AX28" t="str">
        <f>IF('Physical Effects - Numerical'!BA28&lt;0,'Physical Effects - Numerical'!BA28,"")</f>
        <v/>
      </c>
      <c r="AY28" t="str">
        <f>IF('Physical Effects - Numerical'!BB28&lt;0,'Physical Effects - Numerical'!BB28,"")</f>
        <v/>
      </c>
      <c r="AZ28" t="str">
        <f>IF('Physical Effects - Numerical'!BC28&lt;0,'Physical Effects - Numerical'!BC28,"")</f>
        <v/>
      </c>
      <c r="BA28" t="str">
        <f>IF('Physical Effects - Numerical'!BD28&lt;0,'Physical Effects - Numerical'!BD28,"")</f>
        <v/>
      </c>
      <c r="BB28" t="str">
        <f>IF('Physical Effects - Numerical'!BE28&lt;0,'Physical Effects - Numerical'!BE28,"")</f>
        <v/>
      </c>
      <c r="BC28" t="str">
        <f>IF('Physical Effects - Numerical'!BF28&lt;0,'Physical Effects - Numerical'!BF28,"")</f>
        <v/>
      </c>
      <c r="BD28" t="str">
        <f>IF('Physical Effects - Numerical'!BG28&lt;0,'Physical Effects - Numerical'!BG28,"")</f>
        <v/>
      </c>
      <c r="BE28" t="str">
        <f>IF('Physical Effects - Numerical'!BH28&lt;0,'Physical Effects - Numerical'!BH28,"")</f>
        <v/>
      </c>
      <c r="BF28" t="str">
        <f>IF('Physical Effects - Numerical'!BI28&lt;0,'Physical Effects - Numerical'!BI28,"")</f>
        <v/>
      </c>
      <c r="BG28" t="str">
        <f>IF('Physical Effects - Numerical'!BJ28&lt;0,'Physical Effects - Numerical'!BJ28,"")</f>
        <v/>
      </c>
      <c r="BH28" t="str">
        <f>IF('Physical Effects - Numerical'!BK28&lt;0,'Physical Effects - Numerical'!BK28,"")</f>
        <v/>
      </c>
      <c r="BI28" t="str">
        <f>IF('Physical Effects - Numerical'!BL28&lt;0,'Physical Effects - Numerical'!BL28,"")</f>
        <v/>
      </c>
    </row>
    <row r="29" spans="1:61">
      <c r="A29" s="120" t="s">
        <v>540</v>
      </c>
      <c r="B29" s="72" t="str">
        <f>IF('Physical Effects - Numerical'!E29&lt;0,'Physical Effects - Numerical'!E29,"")</f>
        <v/>
      </c>
      <c r="C29" s="72" t="str">
        <f>IF('Physical Effects - Numerical'!F29&lt;0,'Physical Effects - Numerical'!F29,"")</f>
        <v/>
      </c>
      <c r="D29" s="72" t="str">
        <f>IF('Physical Effects - Numerical'!G29&lt;0,'Physical Effects - Numerical'!G29,"")</f>
        <v/>
      </c>
      <c r="E29" s="72" t="str">
        <f>IF('Physical Effects - Numerical'!H29&lt;0,'Physical Effects - Numerical'!H29,"")</f>
        <v/>
      </c>
      <c r="F29" s="72" t="str">
        <f>IF('Physical Effects - Numerical'!I29&lt;0,'Physical Effects - Numerical'!I29,"")</f>
        <v/>
      </c>
      <c r="G29" s="72" t="str">
        <f>IF('Physical Effects - Numerical'!J29&lt;0,'Physical Effects - Numerical'!J29,"")</f>
        <v/>
      </c>
      <c r="H29" s="72" t="str">
        <f>IF('Physical Effects - Numerical'!K29&lt;0,'Physical Effects - Numerical'!K29,"")</f>
        <v/>
      </c>
      <c r="I29" s="72" t="str">
        <f>IF('Physical Effects - Numerical'!L29&lt;0,'Physical Effects - Numerical'!L29,"")</f>
        <v/>
      </c>
      <c r="J29" s="72" t="str">
        <f>IF('Physical Effects - Numerical'!M29&lt;0,'Physical Effects - Numerical'!M29,"")</f>
        <v/>
      </c>
      <c r="K29" s="72" t="str">
        <f>IF('Physical Effects - Numerical'!N29&lt;0,'Physical Effects - Numerical'!N29,"")</f>
        <v/>
      </c>
      <c r="L29" s="72" t="str">
        <f>IF('Physical Effects - Numerical'!O29&lt;0,'Physical Effects - Numerical'!O29,"")</f>
        <v/>
      </c>
      <c r="M29" s="72" t="str">
        <f>IF('Physical Effects - Numerical'!P29&lt;0,'Physical Effects - Numerical'!P29,"")</f>
        <v/>
      </c>
      <c r="N29" s="72" t="str">
        <f>IF('Physical Effects - Numerical'!Q29&lt;0,'Physical Effects - Numerical'!Q29,"")</f>
        <v/>
      </c>
      <c r="O29" s="72" t="str">
        <f>IF('Physical Effects - Numerical'!R29&lt;0,'Physical Effects - Numerical'!R29,"")</f>
        <v/>
      </c>
      <c r="P29" s="72" t="str">
        <f>IF('Physical Effects - Numerical'!S29&lt;0,'Physical Effects - Numerical'!S29,"")</f>
        <v/>
      </c>
      <c r="Q29" s="72" t="str">
        <f>IF('Physical Effects - Numerical'!T29&lt;0,'Physical Effects - Numerical'!T29,"")</f>
        <v/>
      </c>
      <c r="R29" s="72" t="str">
        <f>IF('Physical Effects - Numerical'!U29&lt;0,'Physical Effects - Numerical'!U29,"")</f>
        <v/>
      </c>
      <c r="S29" s="72" t="str">
        <f>IF('Physical Effects - Numerical'!V29&lt;0,'Physical Effects - Numerical'!V29,"")</f>
        <v/>
      </c>
      <c r="T29" s="72" t="str">
        <f>IF('Physical Effects - Numerical'!W29&lt;0,'Physical Effects - Numerical'!W29,"")</f>
        <v/>
      </c>
      <c r="U29" s="72" t="str">
        <f>IF('Physical Effects - Numerical'!X29&lt;0,'Physical Effects - Numerical'!X29,"")</f>
        <v/>
      </c>
      <c r="V29" s="72" t="str">
        <f>IF('Physical Effects - Numerical'!Y29&lt;0,'Physical Effects - Numerical'!Y29,"")</f>
        <v/>
      </c>
      <c r="W29" s="72" t="str">
        <f>IF('Physical Effects - Numerical'!Z29&lt;0,'Physical Effects - Numerical'!Z29,"")</f>
        <v/>
      </c>
      <c r="X29" s="72" t="str">
        <f>IF('Physical Effects - Numerical'!AA29&lt;0,'Physical Effects - Numerical'!AA29,"")</f>
        <v/>
      </c>
      <c r="Y29" s="72" t="str">
        <f>IF('Physical Effects - Numerical'!AB29&lt;0,'Physical Effects - Numerical'!AB29,"")</f>
        <v/>
      </c>
      <c r="Z29" s="72" t="str">
        <f>IF('Physical Effects - Numerical'!AC29&lt;0,'Physical Effects - Numerical'!AC29,"")</f>
        <v/>
      </c>
      <c r="AA29" s="72" t="str">
        <f>IF('Physical Effects - Numerical'!AD29&lt;0,'Physical Effects - Numerical'!AD29,"")</f>
        <v/>
      </c>
      <c r="AB29" s="72" t="str">
        <f>IF('Physical Effects - Numerical'!AE29&lt;0,'Physical Effects - Numerical'!AE29,"")</f>
        <v/>
      </c>
      <c r="AC29" s="72" t="str">
        <f>IF('Physical Effects - Numerical'!AF29&lt;0,'Physical Effects - Numerical'!AF29,"")</f>
        <v/>
      </c>
      <c r="AD29" s="72" t="str">
        <f>IF('Physical Effects - Numerical'!AG29&lt;0,'Physical Effects - Numerical'!AG29,"")</f>
        <v/>
      </c>
      <c r="AE29" s="72" t="str">
        <f>IF('Physical Effects - Numerical'!AH29&lt;0,'Physical Effects - Numerical'!AH29,"")</f>
        <v/>
      </c>
      <c r="AF29" s="72" t="str">
        <f>IF('Physical Effects - Numerical'!AI29&lt;0,'Physical Effects - Numerical'!AI29,"")</f>
        <v/>
      </c>
      <c r="AG29" s="72" t="str">
        <f>IF('Physical Effects - Numerical'!AJ29&lt;0,'Physical Effects - Numerical'!AJ29,"")</f>
        <v/>
      </c>
      <c r="AH29" s="72" t="str">
        <f>IF('Physical Effects - Numerical'!AK29&lt;0,'Physical Effects - Numerical'!AK29,"")</f>
        <v/>
      </c>
      <c r="AI29" s="72" t="str">
        <f>IF('Physical Effects - Numerical'!AL29&lt;0,'Physical Effects - Numerical'!AL29,"")</f>
        <v/>
      </c>
      <c r="AJ29" s="72" t="str">
        <f>IF('Physical Effects - Numerical'!AM29&lt;0,'Physical Effects - Numerical'!AM29,"")</f>
        <v/>
      </c>
      <c r="AK29" s="72" t="str">
        <f>IF('Physical Effects - Numerical'!AN29&lt;0,'Physical Effects - Numerical'!AN29,"")</f>
        <v/>
      </c>
      <c r="AL29" s="72" t="str">
        <f>IF('Physical Effects - Numerical'!AO29&lt;0,'Physical Effects - Numerical'!AO29,"")</f>
        <v/>
      </c>
      <c r="AM29" s="72" t="str">
        <f>IF('Physical Effects - Numerical'!AP29&lt;0,'Physical Effects - Numerical'!AP29,"")</f>
        <v/>
      </c>
      <c r="AN29" s="72" t="str">
        <f>IF('Physical Effects - Numerical'!AQ29&lt;0,'Physical Effects - Numerical'!AQ29,"")</f>
        <v/>
      </c>
      <c r="AO29" s="72" t="str">
        <f>IF('Physical Effects - Numerical'!AR29&lt;0,'Physical Effects - Numerical'!AR29,"")</f>
        <v/>
      </c>
      <c r="AP29" s="72" t="str">
        <f>IF('Physical Effects - Numerical'!AS29&lt;0,'Physical Effects - Numerical'!AS29,"")</f>
        <v/>
      </c>
      <c r="AQ29" s="72" t="str">
        <f>IF('Physical Effects - Numerical'!AT29&lt;0,'Physical Effects - Numerical'!AT29,"")</f>
        <v/>
      </c>
      <c r="AR29" s="72" t="str">
        <f>IF('Physical Effects - Numerical'!AU29&lt;0,'Physical Effects - Numerical'!AU29,"")</f>
        <v/>
      </c>
      <c r="AS29" s="72" t="str">
        <f>IF('Physical Effects - Numerical'!AV29&lt;0,'Physical Effects - Numerical'!AV29,"")</f>
        <v/>
      </c>
      <c r="AT29" s="72" t="str">
        <f>IF('Physical Effects - Numerical'!AW29&lt;0,'Physical Effects - Numerical'!AW29,"")</f>
        <v/>
      </c>
      <c r="AU29" s="72" t="str">
        <f>IF('Physical Effects - Numerical'!AX29&lt;0,'Physical Effects - Numerical'!AX29,"")</f>
        <v/>
      </c>
      <c r="AV29" s="84" t="str">
        <f>IF('Physical Effects - Numerical'!AY29&lt;0,'Physical Effects - Numerical'!AY29,"")</f>
        <v/>
      </c>
      <c r="AW29" t="str">
        <f>IF('Physical Effects - Numerical'!AZ29&lt;0,'Physical Effects - Numerical'!AZ29,"")</f>
        <v/>
      </c>
      <c r="AX29" t="str">
        <f>IF('Physical Effects - Numerical'!BA29&lt;0,'Physical Effects - Numerical'!BA29,"")</f>
        <v/>
      </c>
      <c r="AY29" t="str">
        <f>IF('Physical Effects - Numerical'!BB29&lt;0,'Physical Effects - Numerical'!BB29,"")</f>
        <v/>
      </c>
      <c r="AZ29" t="str">
        <f>IF('Physical Effects - Numerical'!BC29&lt;0,'Physical Effects - Numerical'!BC29,"")</f>
        <v/>
      </c>
      <c r="BA29" t="str">
        <f>IF('Physical Effects - Numerical'!BD29&lt;0,'Physical Effects - Numerical'!BD29,"")</f>
        <v/>
      </c>
      <c r="BB29" t="str">
        <f>IF('Physical Effects - Numerical'!BE29&lt;0,'Physical Effects - Numerical'!BE29,"")</f>
        <v/>
      </c>
      <c r="BC29" t="str">
        <f>IF('Physical Effects - Numerical'!BF29&lt;0,'Physical Effects - Numerical'!BF29,"")</f>
        <v/>
      </c>
      <c r="BD29" t="str">
        <f>IF('Physical Effects - Numerical'!BG29&lt;0,'Physical Effects - Numerical'!BG29,"")</f>
        <v/>
      </c>
      <c r="BE29" t="str">
        <f>IF('Physical Effects - Numerical'!BH29&lt;0,'Physical Effects - Numerical'!BH29,"")</f>
        <v/>
      </c>
      <c r="BF29" t="str">
        <f>IF('Physical Effects - Numerical'!BI29&lt;0,'Physical Effects - Numerical'!BI29,"")</f>
        <v/>
      </c>
      <c r="BG29" t="str">
        <f>IF('Physical Effects - Numerical'!BJ29&lt;0,'Physical Effects - Numerical'!BJ29,"")</f>
        <v/>
      </c>
      <c r="BH29" t="str">
        <f>IF('Physical Effects - Numerical'!BK29&lt;0,'Physical Effects - Numerical'!BK29,"")</f>
        <v/>
      </c>
      <c r="BI29" t="str">
        <f>IF('Physical Effects - Numerical'!BL29&lt;0,'Physical Effects - Numerical'!BL29,"")</f>
        <v/>
      </c>
    </row>
    <row r="30" spans="1:61">
      <c r="A30" s="120" t="s">
        <v>568</v>
      </c>
      <c r="B30" s="72" t="str">
        <f>IF('Physical Effects - Numerical'!E30&lt;0,'Physical Effects - Numerical'!E30,"")</f>
        <v/>
      </c>
      <c r="C30" s="72" t="str">
        <f>IF('Physical Effects - Numerical'!F30&lt;0,'Physical Effects - Numerical'!F30,"")</f>
        <v/>
      </c>
      <c r="D30" s="72" t="str">
        <f>IF('Physical Effects - Numerical'!G30&lt;0,'Physical Effects - Numerical'!G30,"")</f>
        <v/>
      </c>
      <c r="E30" s="72" t="str">
        <f>IF('Physical Effects - Numerical'!H30&lt;0,'Physical Effects - Numerical'!H30,"")</f>
        <v/>
      </c>
      <c r="F30" s="72" t="str">
        <f>IF('Physical Effects - Numerical'!I30&lt;0,'Physical Effects - Numerical'!I30,"")</f>
        <v/>
      </c>
      <c r="G30" s="72" t="str">
        <f>IF('Physical Effects - Numerical'!J30&lt;0,'Physical Effects - Numerical'!J30,"")</f>
        <v/>
      </c>
      <c r="H30" s="72" t="str">
        <f>IF('Physical Effects - Numerical'!K30&lt;0,'Physical Effects - Numerical'!K30,"")</f>
        <v/>
      </c>
      <c r="I30" s="72" t="str">
        <f>IF('Physical Effects - Numerical'!L30&lt;0,'Physical Effects - Numerical'!L30,"")</f>
        <v/>
      </c>
      <c r="J30" s="72" t="str">
        <f>IF('Physical Effects - Numerical'!M30&lt;0,'Physical Effects - Numerical'!M30,"")</f>
        <v/>
      </c>
      <c r="K30" s="72" t="str">
        <f>IF('Physical Effects - Numerical'!N30&lt;0,'Physical Effects - Numerical'!N30,"")</f>
        <v/>
      </c>
      <c r="L30" s="72" t="str">
        <f>IF('Physical Effects - Numerical'!O30&lt;0,'Physical Effects - Numerical'!O30,"")</f>
        <v/>
      </c>
      <c r="M30" s="72" t="str">
        <f>IF('Physical Effects - Numerical'!P30&lt;0,'Physical Effects - Numerical'!P30,"")</f>
        <v/>
      </c>
      <c r="N30" s="72" t="str">
        <f>IF('Physical Effects - Numerical'!Q30&lt;0,'Physical Effects - Numerical'!Q30,"")</f>
        <v/>
      </c>
      <c r="O30" s="72" t="str">
        <f>IF('Physical Effects - Numerical'!R30&lt;0,'Physical Effects - Numerical'!R30,"")</f>
        <v/>
      </c>
      <c r="P30" s="72" t="str">
        <f>IF('Physical Effects - Numerical'!S30&lt;0,'Physical Effects - Numerical'!S30,"")</f>
        <v/>
      </c>
      <c r="Q30" s="72" t="str">
        <f>IF('Physical Effects - Numerical'!T30&lt;0,'Physical Effects - Numerical'!T30,"")</f>
        <v/>
      </c>
      <c r="R30" s="72" t="str">
        <f>IF('Physical Effects - Numerical'!U30&lt;0,'Physical Effects - Numerical'!U30,"")</f>
        <v/>
      </c>
      <c r="S30" s="72" t="str">
        <f>IF('Physical Effects - Numerical'!V30&lt;0,'Physical Effects - Numerical'!V30,"")</f>
        <v/>
      </c>
      <c r="T30" s="72" t="str">
        <f>IF('Physical Effects - Numerical'!W30&lt;0,'Physical Effects - Numerical'!W30,"")</f>
        <v/>
      </c>
      <c r="U30" s="72" t="str">
        <f>IF('Physical Effects - Numerical'!X30&lt;0,'Physical Effects - Numerical'!X30,"")</f>
        <v/>
      </c>
      <c r="V30" s="72" t="str">
        <f>IF('Physical Effects - Numerical'!Y30&lt;0,'Physical Effects - Numerical'!Y30,"")</f>
        <v/>
      </c>
      <c r="W30" s="72" t="str">
        <f>IF('Physical Effects - Numerical'!Z30&lt;0,'Physical Effects - Numerical'!Z30,"")</f>
        <v/>
      </c>
      <c r="X30" s="72" t="str">
        <f>IF('Physical Effects - Numerical'!AA30&lt;0,'Physical Effects - Numerical'!AA30,"")</f>
        <v/>
      </c>
      <c r="Y30" s="72" t="str">
        <f>IF('Physical Effects - Numerical'!AB30&lt;0,'Physical Effects - Numerical'!AB30,"")</f>
        <v/>
      </c>
      <c r="Z30" s="72" t="str">
        <f>IF('Physical Effects - Numerical'!AC30&lt;0,'Physical Effects - Numerical'!AC30,"")</f>
        <v/>
      </c>
      <c r="AA30" s="72" t="str">
        <f>IF('Physical Effects - Numerical'!AD30&lt;0,'Physical Effects - Numerical'!AD30,"")</f>
        <v/>
      </c>
      <c r="AB30" s="72" t="str">
        <f>IF('Physical Effects - Numerical'!AE30&lt;0,'Physical Effects - Numerical'!AE30,"")</f>
        <v/>
      </c>
      <c r="AC30" s="72" t="str">
        <f>IF('Physical Effects - Numerical'!AF30&lt;0,'Physical Effects - Numerical'!AF30,"")</f>
        <v/>
      </c>
      <c r="AD30" s="72" t="str">
        <f>IF('Physical Effects - Numerical'!AG30&lt;0,'Physical Effects - Numerical'!AG30,"")</f>
        <v/>
      </c>
      <c r="AE30" s="72" t="str">
        <f>IF('Physical Effects - Numerical'!AH30&lt;0,'Physical Effects - Numerical'!AH30,"")</f>
        <v/>
      </c>
      <c r="AF30" s="72" t="str">
        <f>IF('Physical Effects - Numerical'!AI30&lt;0,'Physical Effects - Numerical'!AI30,"")</f>
        <v/>
      </c>
      <c r="AG30" s="72" t="str">
        <f>IF('Physical Effects - Numerical'!AJ30&lt;0,'Physical Effects - Numerical'!AJ30,"")</f>
        <v/>
      </c>
      <c r="AH30" s="72" t="str">
        <f>IF('Physical Effects - Numerical'!AK30&lt;0,'Physical Effects - Numerical'!AK30,"")</f>
        <v/>
      </c>
      <c r="AI30" s="72" t="str">
        <f>IF('Physical Effects - Numerical'!AL30&lt;0,'Physical Effects - Numerical'!AL30,"")</f>
        <v/>
      </c>
      <c r="AJ30" s="72" t="str">
        <f>IF('Physical Effects - Numerical'!AM30&lt;0,'Physical Effects - Numerical'!AM30,"")</f>
        <v/>
      </c>
      <c r="AK30" s="72" t="str">
        <f>IF('Physical Effects - Numerical'!AN30&lt;0,'Physical Effects - Numerical'!AN30,"")</f>
        <v/>
      </c>
      <c r="AL30" s="72" t="str">
        <f>IF('Physical Effects - Numerical'!AO30&lt;0,'Physical Effects - Numerical'!AO30,"")</f>
        <v/>
      </c>
      <c r="AM30" s="72" t="str">
        <f>IF('Physical Effects - Numerical'!AP30&lt;0,'Physical Effects - Numerical'!AP30,"")</f>
        <v/>
      </c>
      <c r="AN30" s="72" t="str">
        <f>IF('Physical Effects - Numerical'!AQ30&lt;0,'Physical Effects - Numerical'!AQ30,"")</f>
        <v/>
      </c>
      <c r="AO30" s="72" t="str">
        <f>IF('Physical Effects - Numerical'!AR30&lt;0,'Physical Effects - Numerical'!AR30,"")</f>
        <v/>
      </c>
      <c r="AP30" s="72" t="str">
        <f>IF('Physical Effects - Numerical'!AS30&lt;0,'Physical Effects - Numerical'!AS30,"")</f>
        <v/>
      </c>
      <c r="AQ30" s="72" t="str">
        <f>IF('Physical Effects - Numerical'!AT30&lt;0,'Physical Effects - Numerical'!AT30,"")</f>
        <v/>
      </c>
      <c r="AR30" s="72" t="str">
        <f>IF('Physical Effects - Numerical'!AU30&lt;0,'Physical Effects - Numerical'!AU30,"")</f>
        <v/>
      </c>
      <c r="AS30" s="72" t="str">
        <f>IF('Physical Effects - Numerical'!AV30&lt;0,'Physical Effects - Numerical'!AV30,"")</f>
        <v/>
      </c>
      <c r="AT30" s="72" t="str">
        <f>IF('Physical Effects - Numerical'!AW30&lt;0,'Physical Effects - Numerical'!AW30,"")</f>
        <v/>
      </c>
      <c r="AU30" s="72" t="str">
        <f>IF('Physical Effects - Numerical'!AX30&lt;0,'Physical Effects - Numerical'!AX30,"")</f>
        <v/>
      </c>
      <c r="AV30" s="84" t="str">
        <f>IF('Physical Effects - Numerical'!AY30&lt;0,'Physical Effects - Numerical'!AY30,"")</f>
        <v/>
      </c>
      <c r="AW30" t="str">
        <f>IF('Physical Effects - Numerical'!AZ30&lt;0,'Physical Effects - Numerical'!AZ30,"")</f>
        <v/>
      </c>
      <c r="AX30" t="str">
        <f>IF('Physical Effects - Numerical'!BA30&lt;0,'Physical Effects - Numerical'!BA30,"")</f>
        <v/>
      </c>
      <c r="AY30" t="str">
        <f>IF('Physical Effects - Numerical'!BB30&lt;0,'Physical Effects - Numerical'!BB30,"")</f>
        <v/>
      </c>
      <c r="AZ30" t="str">
        <f>IF('Physical Effects - Numerical'!BC30&lt;0,'Physical Effects - Numerical'!BC30,"")</f>
        <v/>
      </c>
      <c r="BA30" t="str">
        <f>IF('Physical Effects - Numerical'!BD30&lt;0,'Physical Effects - Numerical'!BD30,"")</f>
        <v/>
      </c>
      <c r="BB30" t="str">
        <f>IF('Physical Effects - Numerical'!BE30&lt;0,'Physical Effects - Numerical'!BE30,"")</f>
        <v/>
      </c>
      <c r="BC30" t="str">
        <f>IF('Physical Effects - Numerical'!BF30&lt;0,'Physical Effects - Numerical'!BF30,"")</f>
        <v/>
      </c>
      <c r="BD30" t="str">
        <f>IF('Physical Effects - Numerical'!BG30&lt;0,'Physical Effects - Numerical'!BG30,"")</f>
        <v/>
      </c>
      <c r="BE30" t="str">
        <f>IF('Physical Effects - Numerical'!BH30&lt;0,'Physical Effects - Numerical'!BH30,"")</f>
        <v/>
      </c>
      <c r="BF30" t="str">
        <f>IF('Physical Effects - Numerical'!BI30&lt;0,'Physical Effects - Numerical'!BI30,"")</f>
        <v/>
      </c>
      <c r="BG30" t="str">
        <f>IF('Physical Effects - Numerical'!BJ30&lt;0,'Physical Effects - Numerical'!BJ30,"")</f>
        <v/>
      </c>
      <c r="BH30" t="str">
        <f>IF('Physical Effects - Numerical'!BK30&lt;0,'Physical Effects - Numerical'!BK30,"")</f>
        <v/>
      </c>
      <c r="BI30" t="str">
        <f>IF('Physical Effects - Numerical'!BL30&lt;0,'Physical Effects - Numerical'!BL30,"")</f>
        <v/>
      </c>
    </row>
    <row r="31" spans="1:61">
      <c r="A31" s="120" t="s">
        <v>580</v>
      </c>
      <c r="B31" s="72" t="str">
        <f>IF('Physical Effects - Numerical'!E31&lt;0,'Physical Effects - Numerical'!E31,"")</f>
        <v/>
      </c>
      <c r="C31" s="72" t="str">
        <f>IF('Physical Effects - Numerical'!F31&lt;0,'Physical Effects - Numerical'!F31,"")</f>
        <v/>
      </c>
      <c r="D31" s="72" t="str">
        <f>IF('Physical Effects - Numerical'!G31&lt;0,'Physical Effects - Numerical'!G31,"")</f>
        <v/>
      </c>
      <c r="E31" s="72" t="str">
        <f>IF('Physical Effects - Numerical'!H31&lt;0,'Physical Effects - Numerical'!H31,"")</f>
        <v/>
      </c>
      <c r="F31" s="72" t="str">
        <f>IF('Physical Effects - Numerical'!I31&lt;0,'Physical Effects - Numerical'!I31,"")</f>
        <v/>
      </c>
      <c r="G31" s="72" t="str">
        <f>IF('Physical Effects - Numerical'!J31&lt;0,'Physical Effects - Numerical'!J31,"")</f>
        <v/>
      </c>
      <c r="H31" s="72" t="str">
        <f>IF('Physical Effects - Numerical'!K31&lt;0,'Physical Effects - Numerical'!K31,"")</f>
        <v/>
      </c>
      <c r="I31" s="72" t="str">
        <f>IF('Physical Effects - Numerical'!L31&lt;0,'Physical Effects - Numerical'!L31,"")</f>
        <v/>
      </c>
      <c r="J31" s="72" t="str">
        <f>IF('Physical Effects - Numerical'!M31&lt;0,'Physical Effects - Numerical'!M31,"")</f>
        <v/>
      </c>
      <c r="K31" s="72" t="str">
        <f>IF('Physical Effects - Numerical'!N31&lt;0,'Physical Effects - Numerical'!N31,"")</f>
        <v/>
      </c>
      <c r="L31" s="72" t="str">
        <f>IF('Physical Effects - Numerical'!O31&lt;0,'Physical Effects - Numerical'!O31,"")</f>
        <v/>
      </c>
      <c r="M31" s="72" t="str">
        <f>IF('Physical Effects - Numerical'!P31&lt;0,'Physical Effects - Numerical'!P31,"")</f>
        <v/>
      </c>
      <c r="N31" s="72" t="str">
        <f>IF('Physical Effects - Numerical'!Q31&lt;0,'Physical Effects - Numerical'!Q31,"")</f>
        <v/>
      </c>
      <c r="O31" s="72" t="str">
        <f>IF('Physical Effects - Numerical'!R31&lt;0,'Physical Effects - Numerical'!R31,"")</f>
        <v/>
      </c>
      <c r="P31" s="72" t="str">
        <f>IF('Physical Effects - Numerical'!S31&lt;0,'Physical Effects - Numerical'!S31,"")</f>
        <v/>
      </c>
      <c r="Q31" s="72" t="str">
        <f>IF('Physical Effects - Numerical'!T31&lt;0,'Physical Effects - Numerical'!T31,"")</f>
        <v/>
      </c>
      <c r="R31" s="72" t="str">
        <f>IF('Physical Effects - Numerical'!U31&lt;0,'Physical Effects - Numerical'!U31,"")</f>
        <v/>
      </c>
      <c r="S31" s="72" t="str">
        <f>IF('Physical Effects - Numerical'!V31&lt;0,'Physical Effects - Numerical'!V31,"")</f>
        <v/>
      </c>
      <c r="T31" s="72" t="str">
        <f>IF('Physical Effects - Numerical'!W31&lt;0,'Physical Effects - Numerical'!W31,"")</f>
        <v/>
      </c>
      <c r="U31" s="72" t="str">
        <f>IF('Physical Effects - Numerical'!X31&lt;0,'Physical Effects - Numerical'!X31,"")</f>
        <v/>
      </c>
      <c r="V31" s="72" t="str">
        <f>IF('Physical Effects - Numerical'!Y31&lt;0,'Physical Effects - Numerical'!Y31,"")</f>
        <v/>
      </c>
      <c r="W31" s="72" t="str">
        <f>IF('Physical Effects - Numerical'!Z31&lt;0,'Physical Effects - Numerical'!Z31,"")</f>
        <v/>
      </c>
      <c r="X31" s="72" t="str">
        <f>IF('Physical Effects - Numerical'!AA31&lt;0,'Physical Effects - Numerical'!AA31,"")</f>
        <v/>
      </c>
      <c r="Y31" s="72" t="str">
        <f>IF('Physical Effects - Numerical'!AB31&lt;0,'Physical Effects - Numerical'!AB31,"")</f>
        <v/>
      </c>
      <c r="Z31" s="72" t="str">
        <f>IF('Physical Effects - Numerical'!AC31&lt;0,'Physical Effects - Numerical'!AC31,"")</f>
        <v/>
      </c>
      <c r="AA31" s="72" t="str">
        <f>IF('Physical Effects - Numerical'!AD31&lt;0,'Physical Effects - Numerical'!AD31,"")</f>
        <v/>
      </c>
      <c r="AB31" s="72" t="str">
        <f>IF('Physical Effects - Numerical'!AE31&lt;0,'Physical Effects - Numerical'!AE31,"")</f>
        <v/>
      </c>
      <c r="AC31" s="72" t="str">
        <f>IF('Physical Effects - Numerical'!AF31&lt;0,'Physical Effects - Numerical'!AF31,"")</f>
        <v/>
      </c>
      <c r="AD31" s="72" t="str">
        <f>IF('Physical Effects - Numerical'!AG31&lt;0,'Physical Effects - Numerical'!AG31,"")</f>
        <v/>
      </c>
      <c r="AE31" s="72" t="str">
        <f>IF('Physical Effects - Numerical'!AH31&lt;0,'Physical Effects - Numerical'!AH31,"")</f>
        <v/>
      </c>
      <c r="AF31" s="72" t="str">
        <f>IF('Physical Effects - Numerical'!AI31&lt;0,'Physical Effects - Numerical'!AI31,"")</f>
        <v/>
      </c>
      <c r="AG31" s="72" t="str">
        <f>IF('Physical Effects - Numerical'!AJ31&lt;0,'Physical Effects - Numerical'!AJ31,"")</f>
        <v/>
      </c>
      <c r="AH31" s="72" t="str">
        <f>IF('Physical Effects - Numerical'!AK31&lt;0,'Physical Effects - Numerical'!AK31,"")</f>
        <v/>
      </c>
      <c r="AI31" s="72" t="str">
        <f>IF('Physical Effects - Numerical'!AL31&lt;0,'Physical Effects - Numerical'!AL31,"")</f>
        <v/>
      </c>
      <c r="AJ31" s="72" t="str">
        <f>IF('Physical Effects - Numerical'!AM31&lt;0,'Physical Effects - Numerical'!AM31,"")</f>
        <v/>
      </c>
      <c r="AK31" s="72" t="str">
        <f>IF('Physical Effects - Numerical'!AN31&lt;0,'Physical Effects - Numerical'!AN31,"")</f>
        <v/>
      </c>
      <c r="AL31" s="72" t="str">
        <f>IF('Physical Effects - Numerical'!AO31&lt;0,'Physical Effects - Numerical'!AO31,"")</f>
        <v/>
      </c>
      <c r="AM31" s="72" t="str">
        <f>IF('Physical Effects - Numerical'!AP31&lt;0,'Physical Effects - Numerical'!AP31,"")</f>
        <v/>
      </c>
      <c r="AN31" s="72" t="str">
        <f>IF('Physical Effects - Numerical'!AQ31&lt;0,'Physical Effects - Numerical'!AQ31,"")</f>
        <v/>
      </c>
      <c r="AO31" s="72" t="str">
        <f>IF('Physical Effects - Numerical'!AR31&lt;0,'Physical Effects - Numerical'!AR31,"")</f>
        <v/>
      </c>
      <c r="AP31" s="72" t="str">
        <f>IF('Physical Effects - Numerical'!AS31&lt;0,'Physical Effects - Numerical'!AS31,"")</f>
        <v/>
      </c>
      <c r="AQ31" s="72" t="str">
        <f>IF('Physical Effects - Numerical'!AT31&lt;0,'Physical Effects - Numerical'!AT31,"")</f>
        <v/>
      </c>
      <c r="AR31" s="72" t="str">
        <f>IF('Physical Effects - Numerical'!AU31&lt;0,'Physical Effects - Numerical'!AU31,"")</f>
        <v/>
      </c>
      <c r="AS31" s="72" t="str">
        <f>IF('Physical Effects - Numerical'!AV31&lt;0,'Physical Effects - Numerical'!AV31,"")</f>
        <v/>
      </c>
      <c r="AT31" s="72" t="str">
        <f>IF('Physical Effects - Numerical'!AW31&lt;0,'Physical Effects - Numerical'!AW31,"")</f>
        <v/>
      </c>
      <c r="AU31" s="72" t="str">
        <f>IF('Physical Effects - Numerical'!AX31&lt;0,'Physical Effects - Numerical'!AX31,"")</f>
        <v/>
      </c>
      <c r="AV31" s="84" t="str">
        <f>IF('Physical Effects - Numerical'!AY31&lt;0,'Physical Effects - Numerical'!AY31,"")</f>
        <v/>
      </c>
      <c r="AW31" t="str">
        <f>IF('Physical Effects - Numerical'!AZ31&lt;0,'Physical Effects - Numerical'!AZ31,"")</f>
        <v/>
      </c>
      <c r="AX31" t="str">
        <f>IF('Physical Effects - Numerical'!BA31&lt;0,'Physical Effects - Numerical'!BA31,"")</f>
        <v/>
      </c>
      <c r="AY31" t="str">
        <f>IF('Physical Effects - Numerical'!BB31&lt;0,'Physical Effects - Numerical'!BB31,"")</f>
        <v/>
      </c>
      <c r="AZ31" t="str">
        <f>IF('Physical Effects - Numerical'!BC31&lt;0,'Physical Effects - Numerical'!BC31,"")</f>
        <v/>
      </c>
      <c r="BA31" t="str">
        <f>IF('Physical Effects - Numerical'!BD31&lt;0,'Physical Effects - Numerical'!BD31,"")</f>
        <v/>
      </c>
      <c r="BB31" t="str">
        <f>IF('Physical Effects - Numerical'!BE31&lt;0,'Physical Effects - Numerical'!BE31,"")</f>
        <v/>
      </c>
      <c r="BC31" t="str">
        <f>IF('Physical Effects - Numerical'!BF31&lt;0,'Physical Effects - Numerical'!BF31,"")</f>
        <v/>
      </c>
      <c r="BD31" t="str">
        <f>IF('Physical Effects - Numerical'!BG31&lt;0,'Physical Effects - Numerical'!BG31,"")</f>
        <v/>
      </c>
      <c r="BE31" t="str">
        <f>IF('Physical Effects - Numerical'!BH31&lt;0,'Physical Effects - Numerical'!BH31,"")</f>
        <v/>
      </c>
      <c r="BF31" t="str">
        <f>IF('Physical Effects - Numerical'!BI31&lt;0,'Physical Effects - Numerical'!BI31,"")</f>
        <v/>
      </c>
      <c r="BG31" t="str">
        <f>IF('Physical Effects - Numerical'!BJ31&lt;0,'Physical Effects - Numerical'!BJ31,"")</f>
        <v/>
      </c>
      <c r="BH31" t="str">
        <f>IF('Physical Effects - Numerical'!BK31&lt;0,'Physical Effects - Numerical'!BK31,"")</f>
        <v/>
      </c>
      <c r="BI31" t="str">
        <f>IF('Physical Effects - Numerical'!BL31&lt;0,'Physical Effects - Numerical'!BL31,"")</f>
        <v/>
      </c>
    </row>
    <row r="32" spans="1:61">
      <c r="A32" s="120" t="s">
        <v>590</v>
      </c>
      <c r="B32" s="72" t="str">
        <f>IF('Physical Effects - Numerical'!E32&lt;0,'Physical Effects - Numerical'!E32,"")</f>
        <v/>
      </c>
      <c r="C32" s="72" t="str">
        <f>IF('Physical Effects - Numerical'!F32&lt;0,'Physical Effects - Numerical'!F32,"")</f>
        <v/>
      </c>
      <c r="D32" s="72" t="str">
        <f>IF('Physical Effects - Numerical'!G32&lt;0,'Physical Effects - Numerical'!G32,"")</f>
        <v/>
      </c>
      <c r="E32" s="72" t="str">
        <f>IF('Physical Effects - Numerical'!H32&lt;0,'Physical Effects - Numerical'!H32,"")</f>
        <v/>
      </c>
      <c r="F32" s="72" t="str">
        <f>IF('Physical Effects - Numerical'!I32&lt;0,'Physical Effects - Numerical'!I32,"")</f>
        <v/>
      </c>
      <c r="G32" s="72" t="str">
        <f>IF('Physical Effects - Numerical'!J32&lt;0,'Physical Effects - Numerical'!J32,"")</f>
        <v/>
      </c>
      <c r="H32" s="72" t="str">
        <f>IF('Physical Effects - Numerical'!K32&lt;0,'Physical Effects - Numerical'!K32,"")</f>
        <v/>
      </c>
      <c r="I32" s="72" t="str">
        <f>IF('Physical Effects - Numerical'!L32&lt;0,'Physical Effects - Numerical'!L32,"")</f>
        <v/>
      </c>
      <c r="J32" s="72">
        <f>IF('Physical Effects - Numerical'!M32&lt;0,'Physical Effects - Numerical'!M32,"")</f>
        <v>-1</v>
      </c>
      <c r="K32" s="72" t="str">
        <f>IF('Physical Effects - Numerical'!N32&lt;0,'Physical Effects - Numerical'!N32,"")</f>
        <v/>
      </c>
      <c r="L32" s="72" t="str">
        <f>IF('Physical Effects - Numerical'!O32&lt;0,'Physical Effects - Numerical'!O32,"")</f>
        <v/>
      </c>
      <c r="M32" s="72" t="str">
        <f>IF('Physical Effects - Numerical'!P32&lt;0,'Physical Effects - Numerical'!P32,"")</f>
        <v/>
      </c>
      <c r="N32" s="72">
        <f>IF('Physical Effects - Numerical'!Q32&lt;0,'Physical Effects - Numerical'!Q32,"")</f>
        <v>-1</v>
      </c>
      <c r="O32" s="72">
        <f>IF('Physical Effects - Numerical'!R32&lt;0,'Physical Effects - Numerical'!R32,"")</f>
        <v>-2</v>
      </c>
      <c r="P32" s="72" t="str">
        <f>IF('Physical Effects - Numerical'!S32&lt;0,'Physical Effects - Numerical'!S32,"")</f>
        <v/>
      </c>
      <c r="Q32" s="72" t="str">
        <f>IF('Physical Effects - Numerical'!T32&lt;0,'Physical Effects - Numerical'!T32,"")</f>
        <v/>
      </c>
      <c r="R32" s="72" t="str">
        <f>IF('Physical Effects - Numerical'!U32&lt;0,'Physical Effects - Numerical'!U32,"")</f>
        <v/>
      </c>
      <c r="S32" s="72" t="str">
        <f>IF('Physical Effects - Numerical'!V32&lt;0,'Physical Effects - Numerical'!V32,"")</f>
        <v/>
      </c>
      <c r="T32" s="72" t="str">
        <f>IF('Physical Effects - Numerical'!W32&lt;0,'Physical Effects - Numerical'!W32,"")</f>
        <v/>
      </c>
      <c r="U32" s="72" t="str">
        <f>IF('Physical Effects - Numerical'!X32&lt;0,'Physical Effects - Numerical'!X32,"")</f>
        <v/>
      </c>
      <c r="V32" s="72">
        <f>IF('Physical Effects - Numerical'!Y32&lt;0,'Physical Effects - Numerical'!Y32,"")</f>
        <v>-1</v>
      </c>
      <c r="W32" s="72">
        <f>IF('Physical Effects - Numerical'!Z32&lt;0,'Physical Effects - Numerical'!Z32,"")</f>
        <v>-2</v>
      </c>
      <c r="X32" s="72" t="str">
        <f>IF('Physical Effects - Numerical'!AA32&lt;0,'Physical Effects - Numerical'!AA32,"")</f>
        <v/>
      </c>
      <c r="Y32" s="72" t="str">
        <f>IF('Physical Effects - Numerical'!AB32&lt;0,'Physical Effects - Numerical'!AB32,"")</f>
        <v/>
      </c>
      <c r="Z32" s="72" t="str">
        <f>IF('Physical Effects - Numerical'!AC32&lt;0,'Physical Effects - Numerical'!AC32,"")</f>
        <v/>
      </c>
      <c r="AA32" s="72" t="str">
        <f>IF('Physical Effects - Numerical'!AD32&lt;0,'Physical Effects - Numerical'!AD32,"")</f>
        <v/>
      </c>
      <c r="AB32" s="72" t="str">
        <f>IF('Physical Effects - Numerical'!AE32&lt;0,'Physical Effects - Numerical'!AE32,"")</f>
        <v/>
      </c>
      <c r="AC32" s="72" t="str">
        <f>IF('Physical Effects - Numerical'!AF32&lt;0,'Physical Effects - Numerical'!AF32,"")</f>
        <v/>
      </c>
      <c r="AD32" s="72" t="str">
        <f>IF('Physical Effects - Numerical'!AG32&lt;0,'Physical Effects - Numerical'!AG32,"")</f>
        <v/>
      </c>
      <c r="AE32" s="72" t="str">
        <f>IF('Physical Effects - Numerical'!AH32&lt;0,'Physical Effects - Numerical'!AH32,"")</f>
        <v/>
      </c>
      <c r="AF32" s="72" t="str">
        <f>IF('Physical Effects - Numerical'!AI32&lt;0,'Physical Effects - Numerical'!AI32,"")</f>
        <v/>
      </c>
      <c r="AG32" s="72" t="str">
        <f>IF('Physical Effects - Numerical'!AJ32&lt;0,'Physical Effects - Numerical'!AJ32,"")</f>
        <v/>
      </c>
      <c r="AH32" s="72" t="str">
        <f>IF('Physical Effects - Numerical'!AK32&lt;0,'Physical Effects - Numerical'!AK32,"")</f>
        <v/>
      </c>
      <c r="AI32" s="72" t="str">
        <f>IF('Physical Effects - Numerical'!AL32&lt;0,'Physical Effects - Numerical'!AL32,"")</f>
        <v/>
      </c>
      <c r="AJ32" s="72" t="str">
        <f>IF('Physical Effects - Numerical'!AM32&lt;0,'Physical Effects - Numerical'!AM32,"")</f>
        <v/>
      </c>
      <c r="AK32" s="72" t="str">
        <f>IF('Physical Effects - Numerical'!AN32&lt;0,'Physical Effects - Numerical'!AN32,"")</f>
        <v/>
      </c>
      <c r="AL32" s="72" t="str">
        <f>IF('Physical Effects - Numerical'!AO32&lt;0,'Physical Effects - Numerical'!AO32,"")</f>
        <v/>
      </c>
      <c r="AM32" s="72" t="str">
        <f>IF('Physical Effects - Numerical'!AP32&lt;0,'Physical Effects - Numerical'!AP32,"")</f>
        <v/>
      </c>
      <c r="AN32" s="72" t="str">
        <f>IF('Physical Effects - Numerical'!AQ32&lt;0,'Physical Effects - Numerical'!AQ32,"")</f>
        <v/>
      </c>
      <c r="AO32" s="72" t="str">
        <f>IF('Physical Effects - Numerical'!AR32&lt;0,'Physical Effects - Numerical'!AR32,"")</f>
        <v/>
      </c>
      <c r="AP32" s="72" t="str">
        <f>IF('Physical Effects - Numerical'!AS32&lt;0,'Physical Effects - Numerical'!AS32,"")</f>
        <v/>
      </c>
      <c r="AQ32" s="72" t="str">
        <f>IF('Physical Effects - Numerical'!AT32&lt;0,'Physical Effects - Numerical'!AT32,"")</f>
        <v/>
      </c>
      <c r="AR32" s="72" t="str">
        <f>IF('Physical Effects - Numerical'!AU32&lt;0,'Physical Effects - Numerical'!AU32,"")</f>
        <v/>
      </c>
      <c r="AS32" s="72" t="str">
        <f>IF('Physical Effects - Numerical'!AV32&lt;0,'Physical Effects - Numerical'!AV32,"")</f>
        <v/>
      </c>
      <c r="AT32" s="72">
        <f>IF('Physical Effects - Numerical'!AW32&lt;0,'Physical Effects - Numerical'!AW32,"")</f>
        <v>-1</v>
      </c>
      <c r="AU32" s="72" t="str">
        <f>IF('Physical Effects - Numerical'!AX32&lt;0,'Physical Effects - Numerical'!AX32,"")</f>
        <v/>
      </c>
      <c r="AV32" s="84" t="str">
        <f>IF('Physical Effects - Numerical'!AY32&lt;0,'Physical Effects - Numerical'!AY32,"")</f>
        <v/>
      </c>
      <c r="AW32" t="str">
        <f>IF('Physical Effects - Numerical'!AZ32&lt;0,'Physical Effects - Numerical'!AZ32,"")</f>
        <v/>
      </c>
      <c r="AX32" t="str">
        <f>IF('Physical Effects - Numerical'!BA32&lt;0,'Physical Effects - Numerical'!BA32,"")</f>
        <v/>
      </c>
      <c r="AY32" t="str">
        <f>IF('Physical Effects - Numerical'!BB32&lt;0,'Physical Effects - Numerical'!BB32,"")</f>
        <v/>
      </c>
      <c r="AZ32" t="str">
        <f>IF('Physical Effects - Numerical'!BC32&lt;0,'Physical Effects - Numerical'!BC32,"")</f>
        <v/>
      </c>
      <c r="BA32" t="str">
        <f>IF('Physical Effects - Numerical'!BD32&lt;0,'Physical Effects - Numerical'!BD32,"")</f>
        <v/>
      </c>
      <c r="BB32" t="str">
        <f>IF('Physical Effects - Numerical'!BE32&lt;0,'Physical Effects - Numerical'!BE32,"")</f>
        <v/>
      </c>
      <c r="BC32" t="str">
        <f>IF('Physical Effects - Numerical'!BF32&lt;0,'Physical Effects - Numerical'!BF32,"")</f>
        <v/>
      </c>
      <c r="BD32" t="str">
        <f>IF('Physical Effects - Numerical'!BG32&lt;0,'Physical Effects - Numerical'!BG32,"")</f>
        <v/>
      </c>
      <c r="BE32" t="str">
        <f>IF('Physical Effects - Numerical'!BH32&lt;0,'Physical Effects - Numerical'!BH32,"")</f>
        <v/>
      </c>
      <c r="BF32" t="str">
        <f>IF('Physical Effects - Numerical'!BI32&lt;0,'Physical Effects - Numerical'!BI32,"")</f>
        <v/>
      </c>
      <c r="BG32" t="str">
        <f>IF('Physical Effects - Numerical'!BJ32&lt;0,'Physical Effects - Numerical'!BJ32,"")</f>
        <v/>
      </c>
      <c r="BH32" t="str">
        <f>IF('Physical Effects - Numerical'!BK32&lt;0,'Physical Effects - Numerical'!BK32,"")</f>
        <v/>
      </c>
      <c r="BI32" t="str">
        <f>IF('Physical Effects - Numerical'!BL32&lt;0,'Physical Effects - Numerical'!BL32,"")</f>
        <v/>
      </c>
    </row>
    <row r="33" spans="1:61">
      <c r="A33" s="120" t="s">
        <v>610</v>
      </c>
      <c r="B33" s="72" t="str">
        <f>IF('Physical Effects - Numerical'!E33&lt;0,'Physical Effects - Numerical'!E33,"")</f>
        <v/>
      </c>
      <c r="C33" s="72" t="str">
        <f>IF('Physical Effects - Numerical'!F33&lt;0,'Physical Effects - Numerical'!F33,"")</f>
        <v/>
      </c>
      <c r="D33" s="72" t="str">
        <f>IF('Physical Effects - Numerical'!G33&lt;0,'Physical Effects - Numerical'!G33,"")</f>
        <v/>
      </c>
      <c r="E33" s="72" t="str">
        <f>IF('Physical Effects - Numerical'!H33&lt;0,'Physical Effects - Numerical'!H33,"")</f>
        <v/>
      </c>
      <c r="F33" s="72">
        <f>IF('Physical Effects - Numerical'!I33&lt;0,'Physical Effects - Numerical'!I33,"")</f>
        <v>-1</v>
      </c>
      <c r="G33" s="72" t="str">
        <f>IF('Physical Effects - Numerical'!J33&lt;0,'Physical Effects - Numerical'!J33,"")</f>
        <v/>
      </c>
      <c r="H33" s="72" t="str">
        <f>IF('Physical Effects - Numerical'!K33&lt;0,'Physical Effects - Numerical'!K33,"")</f>
        <v/>
      </c>
      <c r="I33" s="72" t="str">
        <f>IF('Physical Effects - Numerical'!L33&lt;0,'Physical Effects - Numerical'!L33,"")</f>
        <v/>
      </c>
      <c r="J33" s="72" t="str">
        <f>IF('Physical Effects - Numerical'!M33&lt;0,'Physical Effects - Numerical'!M33,"")</f>
        <v/>
      </c>
      <c r="K33" s="72" t="str">
        <f>IF('Physical Effects - Numerical'!N33&lt;0,'Physical Effects - Numerical'!N33,"")</f>
        <v/>
      </c>
      <c r="L33" s="72" t="str">
        <f>IF('Physical Effects - Numerical'!O33&lt;0,'Physical Effects - Numerical'!O33,"")</f>
        <v/>
      </c>
      <c r="M33" s="72" t="str">
        <f>IF('Physical Effects - Numerical'!P33&lt;0,'Physical Effects - Numerical'!P33,"")</f>
        <v/>
      </c>
      <c r="N33" s="72" t="str">
        <f>IF('Physical Effects - Numerical'!Q33&lt;0,'Physical Effects - Numerical'!Q33,"")</f>
        <v/>
      </c>
      <c r="O33" s="72" t="str">
        <f>IF('Physical Effects - Numerical'!R33&lt;0,'Physical Effects - Numerical'!R33,"")</f>
        <v/>
      </c>
      <c r="P33" s="72" t="str">
        <f>IF('Physical Effects - Numerical'!S33&lt;0,'Physical Effects - Numerical'!S33,"")</f>
        <v/>
      </c>
      <c r="Q33" s="72" t="str">
        <f>IF('Physical Effects - Numerical'!T33&lt;0,'Physical Effects - Numerical'!T33,"")</f>
        <v/>
      </c>
      <c r="R33" s="72" t="str">
        <f>IF('Physical Effects - Numerical'!U33&lt;0,'Physical Effects - Numerical'!U33,"")</f>
        <v/>
      </c>
      <c r="S33" s="72" t="str">
        <f>IF('Physical Effects - Numerical'!V33&lt;0,'Physical Effects - Numerical'!V33,"")</f>
        <v/>
      </c>
      <c r="T33" s="72" t="str">
        <f>IF('Physical Effects - Numerical'!W33&lt;0,'Physical Effects - Numerical'!W33,"")</f>
        <v/>
      </c>
      <c r="U33" s="72" t="str">
        <f>IF('Physical Effects - Numerical'!X33&lt;0,'Physical Effects - Numerical'!X33,"")</f>
        <v/>
      </c>
      <c r="V33" s="72" t="str">
        <f>IF('Physical Effects - Numerical'!Y33&lt;0,'Physical Effects - Numerical'!Y33,"")</f>
        <v/>
      </c>
      <c r="W33" s="72" t="str">
        <f>IF('Physical Effects - Numerical'!Z33&lt;0,'Physical Effects - Numerical'!Z33,"")</f>
        <v/>
      </c>
      <c r="X33" s="72" t="str">
        <f>IF('Physical Effects - Numerical'!AA33&lt;0,'Physical Effects - Numerical'!AA33,"")</f>
        <v/>
      </c>
      <c r="Y33" s="72" t="str">
        <f>IF('Physical Effects - Numerical'!AB33&lt;0,'Physical Effects - Numerical'!AB33,"")</f>
        <v/>
      </c>
      <c r="Z33" s="72" t="str">
        <f>IF('Physical Effects - Numerical'!AC33&lt;0,'Physical Effects - Numerical'!AC33,"")</f>
        <v/>
      </c>
      <c r="AA33" s="72" t="str">
        <f>IF('Physical Effects - Numerical'!AD33&lt;0,'Physical Effects - Numerical'!AD33,"")</f>
        <v/>
      </c>
      <c r="AB33" s="72" t="str">
        <f>IF('Physical Effects - Numerical'!AE33&lt;0,'Physical Effects - Numerical'!AE33,"")</f>
        <v/>
      </c>
      <c r="AC33" s="72" t="str">
        <f>IF('Physical Effects - Numerical'!AF33&lt;0,'Physical Effects - Numerical'!AF33,"")</f>
        <v/>
      </c>
      <c r="AD33" s="72" t="str">
        <f>IF('Physical Effects - Numerical'!AG33&lt;0,'Physical Effects - Numerical'!AG33,"")</f>
        <v/>
      </c>
      <c r="AE33" s="72" t="str">
        <f>IF('Physical Effects - Numerical'!AH33&lt;0,'Physical Effects - Numerical'!AH33,"")</f>
        <v/>
      </c>
      <c r="AF33" s="72">
        <f>IF('Physical Effects - Numerical'!AI33&lt;0,'Physical Effects - Numerical'!AI33,"")</f>
        <v>-2</v>
      </c>
      <c r="AG33" s="72" t="str">
        <f>IF('Physical Effects - Numerical'!AJ33&lt;0,'Physical Effects - Numerical'!AJ33,"")</f>
        <v/>
      </c>
      <c r="AH33" s="72" t="str">
        <f>IF('Physical Effects - Numerical'!AK33&lt;0,'Physical Effects - Numerical'!AK33,"")</f>
        <v/>
      </c>
      <c r="AI33" s="72" t="str">
        <f>IF('Physical Effects - Numerical'!AL33&lt;0,'Physical Effects - Numerical'!AL33,"")</f>
        <v/>
      </c>
      <c r="AJ33" s="72" t="str">
        <f>IF('Physical Effects - Numerical'!AM33&lt;0,'Physical Effects - Numerical'!AM33,"")</f>
        <v/>
      </c>
      <c r="AK33" s="72" t="str">
        <f>IF('Physical Effects - Numerical'!AN33&lt;0,'Physical Effects - Numerical'!AN33,"")</f>
        <v/>
      </c>
      <c r="AL33" s="72" t="str">
        <f>IF('Physical Effects - Numerical'!AO33&lt;0,'Physical Effects - Numerical'!AO33,"")</f>
        <v/>
      </c>
      <c r="AM33" s="72" t="str">
        <f>IF('Physical Effects - Numerical'!AP33&lt;0,'Physical Effects - Numerical'!AP33,"")</f>
        <v/>
      </c>
      <c r="AN33" s="72" t="str">
        <f>IF('Physical Effects - Numerical'!AQ33&lt;0,'Physical Effects - Numerical'!AQ33,"")</f>
        <v/>
      </c>
      <c r="AO33" s="72" t="str">
        <f>IF('Physical Effects - Numerical'!AR33&lt;0,'Physical Effects - Numerical'!AR33,"")</f>
        <v/>
      </c>
      <c r="AP33" s="72" t="str">
        <f>IF('Physical Effects - Numerical'!AS33&lt;0,'Physical Effects - Numerical'!AS33,"")</f>
        <v/>
      </c>
      <c r="AQ33" s="72" t="str">
        <f>IF('Physical Effects - Numerical'!AT33&lt;0,'Physical Effects - Numerical'!AT33,"")</f>
        <v/>
      </c>
      <c r="AR33" s="72" t="str">
        <f>IF('Physical Effects - Numerical'!AU33&lt;0,'Physical Effects - Numerical'!AU33,"")</f>
        <v/>
      </c>
      <c r="AS33" s="72">
        <f>IF('Physical Effects - Numerical'!AV33&lt;0,'Physical Effects - Numerical'!AV33,"")</f>
        <v>-1</v>
      </c>
      <c r="AT33" s="72">
        <f>IF('Physical Effects - Numerical'!AW33&lt;0,'Physical Effects - Numerical'!AW33,"")</f>
        <v>-1</v>
      </c>
      <c r="AU33" s="72" t="str">
        <f>IF('Physical Effects - Numerical'!AX33&lt;0,'Physical Effects - Numerical'!AX33,"")</f>
        <v/>
      </c>
      <c r="AV33" s="84" t="str">
        <f>IF('Physical Effects - Numerical'!AY33&lt;0,'Physical Effects - Numerical'!AY33,"")</f>
        <v/>
      </c>
      <c r="AW33" t="str">
        <f>IF('Physical Effects - Numerical'!AZ33&lt;0,'Physical Effects - Numerical'!AZ33,"")</f>
        <v/>
      </c>
      <c r="AX33" t="str">
        <f>IF('Physical Effects - Numerical'!BA33&lt;0,'Physical Effects - Numerical'!BA33,"")</f>
        <v/>
      </c>
      <c r="AY33" t="str">
        <f>IF('Physical Effects - Numerical'!BB33&lt;0,'Physical Effects - Numerical'!BB33,"")</f>
        <v/>
      </c>
      <c r="AZ33" t="str">
        <f>IF('Physical Effects - Numerical'!BC33&lt;0,'Physical Effects - Numerical'!BC33,"")</f>
        <v/>
      </c>
      <c r="BA33" t="str">
        <f>IF('Physical Effects - Numerical'!BD33&lt;0,'Physical Effects - Numerical'!BD33,"")</f>
        <v/>
      </c>
      <c r="BB33" t="str">
        <f>IF('Physical Effects - Numerical'!BE33&lt;0,'Physical Effects - Numerical'!BE33,"")</f>
        <v/>
      </c>
      <c r="BC33" t="str">
        <f>IF('Physical Effects - Numerical'!BF33&lt;0,'Physical Effects - Numerical'!BF33,"")</f>
        <v/>
      </c>
      <c r="BD33" t="str">
        <f>IF('Physical Effects - Numerical'!BG33&lt;0,'Physical Effects - Numerical'!BG33,"")</f>
        <v/>
      </c>
      <c r="BE33" t="str">
        <f>IF('Physical Effects - Numerical'!BH33&lt;0,'Physical Effects - Numerical'!BH33,"")</f>
        <v/>
      </c>
      <c r="BF33" t="str">
        <f>IF('Physical Effects - Numerical'!BI33&lt;0,'Physical Effects - Numerical'!BI33,"")</f>
        <v/>
      </c>
      <c r="BG33" t="str">
        <f>IF('Physical Effects - Numerical'!BJ33&lt;0,'Physical Effects - Numerical'!BJ33,"")</f>
        <v/>
      </c>
      <c r="BH33" t="str">
        <f>IF('Physical Effects - Numerical'!BK33&lt;0,'Physical Effects - Numerical'!BK33,"")</f>
        <v/>
      </c>
      <c r="BI33" t="str">
        <f>IF('Physical Effects - Numerical'!BL33&lt;0,'Physical Effects - Numerical'!BL33,"")</f>
        <v/>
      </c>
    </row>
    <row r="34" spans="1:61">
      <c r="A34" s="120" t="s">
        <v>619</v>
      </c>
      <c r="B34" s="72" t="str">
        <f>IF('Physical Effects - Numerical'!E34&lt;0,'Physical Effects - Numerical'!E34,"")</f>
        <v/>
      </c>
      <c r="C34" s="72" t="str">
        <f>IF('Physical Effects - Numerical'!F34&lt;0,'Physical Effects - Numerical'!F34,"")</f>
        <v/>
      </c>
      <c r="D34" s="72" t="str">
        <f>IF('Physical Effects - Numerical'!G34&lt;0,'Physical Effects - Numerical'!G34,"")</f>
        <v/>
      </c>
      <c r="E34" s="72" t="str">
        <f>IF('Physical Effects - Numerical'!H34&lt;0,'Physical Effects - Numerical'!H34,"")</f>
        <v/>
      </c>
      <c r="F34" s="72" t="str">
        <f>IF('Physical Effects - Numerical'!I34&lt;0,'Physical Effects - Numerical'!I34,"")</f>
        <v/>
      </c>
      <c r="G34" s="72">
        <f>IF('Physical Effects - Numerical'!J34&lt;0,'Physical Effects - Numerical'!J34,"")</f>
        <v>-1</v>
      </c>
      <c r="H34" s="72" t="str">
        <f>IF('Physical Effects - Numerical'!K34&lt;0,'Physical Effects - Numerical'!K34,"")</f>
        <v/>
      </c>
      <c r="I34" s="72">
        <f>IF('Physical Effects - Numerical'!L34&lt;0,'Physical Effects - Numerical'!L34,"")</f>
        <v>-2</v>
      </c>
      <c r="J34" s="72" t="str">
        <f>IF('Physical Effects - Numerical'!M34&lt;0,'Physical Effects - Numerical'!M34,"")</f>
        <v/>
      </c>
      <c r="K34" s="72" t="str">
        <f>IF('Physical Effects - Numerical'!N34&lt;0,'Physical Effects - Numerical'!N34,"")</f>
        <v/>
      </c>
      <c r="L34" s="72" t="str">
        <f>IF('Physical Effects - Numerical'!O34&lt;0,'Physical Effects - Numerical'!O34,"")</f>
        <v/>
      </c>
      <c r="M34" s="72" t="str">
        <f>IF('Physical Effects - Numerical'!P34&lt;0,'Physical Effects - Numerical'!P34,"")</f>
        <v/>
      </c>
      <c r="N34" s="72" t="str">
        <f>IF('Physical Effects - Numerical'!Q34&lt;0,'Physical Effects - Numerical'!Q34,"")</f>
        <v/>
      </c>
      <c r="O34" s="72" t="str">
        <f>IF('Physical Effects - Numerical'!R34&lt;0,'Physical Effects - Numerical'!R34,"")</f>
        <v/>
      </c>
      <c r="P34" s="72" t="str">
        <f>IF('Physical Effects - Numerical'!S34&lt;0,'Physical Effects - Numerical'!S34,"")</f>
        <v/>
      </c>
      <c r="Q34" s="72" t="str">
        <f>IF('Physical Effects - Numerical'!T34&lt;0,'Physical Effects - Numerical'!T34,"")</f>
        <v/>
      </c>
      <c r="R34" s="72" t="str">
        <f>IF('Physical Effects - Numerical'!U34&lt;0,'Physical Effects - Numerical'!U34,"")</f>
        <v/>
      </c>
      <c r="S34" s="72" t="str">
        <f>IF('Physical Effects - Numerical'!V34&lt;0,'Physical Effects - Numerical'!V34,"")</f>
        <v/>
      </c>
      <c r="T34" s="72" t="str">
        <f>IF('Physical Effects - Numerical'!W34&lt;0,'Physical Effects - Numerical'!W34,"")</f>
        <v/>
      </c>
      <c r="U34" s="72" t="str">
        <f>IF('Physical Effects - Numerical'!X34&lt;0,'Physical Effects - Numerical'!X34,"")</f>
        <v/>
      </c>
      <c r="V34" s="72">
        <f>IF('Physical Effects - Numerical'!Y34&lt;0,'Physical Effects - Numerical'!Y34,"")</f>
        <v>-1</v>
      </c>
      <c r="W34" s="72" t="str">
        <f>IF('Physical Effects - Numerical'!Z34&lt;0,'Physical Effects - Numerical'!Z34,"")</f>
        <v/>
      </c>
      <c r="X34" s="72" t="str">
        <f>IF('Physical Effects - Numerical'!AA34&lt;0,'Physical Effects - Numerical'!AA34,"")</f>
        <v/>
      </c>
      <c r="Y34" s="72" t="str">
        <f>IF('Physical Effects - Numerical'!AB34&lt;0,'Physical Effects - Numerical'!AB34,"")</f>
        <v/>
      </c>
      <c r="Z34" s="72" t="str">
        <f>IF('Physical Effects - Numerical'!AC34&lt;0,'Physical Effects - Numerical'!AC34,"")</f>
        <v/>
      </c>
      <c r="AA34" s="72" t="str">
        <f>IF('Physical Effects - Numerical'!AD34&lt;0,'Physical Effects - Numerical'!AD34,"")</f>
        <v/>
      </c>
      <c r="AB34" s="72" t="str">
        <f>IF('Physical Effects - Numerical'!AE34&lt;0,'Physical Effects - Numerical'!AE34,"")</f>
        <v/>
      </c>
      <c r="AC34" s="72" t="str">
        <f>IF('Physical Effects - Numerical'!AF34&lt;0,'Physical Effects - Numerical'!AF34,"")</f>
        <v/>
      </c>
      <c r="AD34" s="72" t="str">
        <f>IF('Physical Effects - Numerical'!AG34&lt;0,'Physical Effects - Numerical'!AG34,"")</f>
        <v/>
      </c>
      <c r="AE34" s="72" t="str">
        <f>IF('Physical Effects - Numerical'!AH34&lt;0,'Physical Effects - Numerical'!AH34,"")</f>
        <v/>
      </c>
      <c r="AF34" s="72" t="str">
        <f>IF('Physical Effects - Numerical'!AI34&lt;0,'Physical Effects - Numerical'!AI34,"")</f>
        <v/>
      </c>
      <c r="AG34" s="72">
        <f>IF('Physical Effects - Numerical'!AJ34&lt;0,'Physical Effects - Numerical'!AJ34,"")</f>
        <v>-1</v>
      </c>
      <c r="AH34" s="72">
        <f>IF('Physical Effects - Numerical'!AK34&lt;0,'Physical Effects - Numerical'!AK34,"")</f>
        <v>-3</v>
      </c>
      <c r="AI34" s="72" t="str">
        <f>IF('Physical Effects - Numerical'!AL34&lt;0,'Physical Effects - Numerical'!AL34,"")</f>
        <v/>
      </c>
      <c r="AJ34" s="72" t="str">
        <f>IF('Physical Effects - Numerical'!AM34&lt;0,'Physical Effects - Numerical'!AM34,"")</f>
        <v/>
      </c>
      <c r="AK34" s="72" t="str">
        <f>IF('Physical Effects - Numerical'!AN34&lt;0,'Physical Effects - Numerical'!AN34,"")</f>
        <v/>
      </c>
      <c r="AL34" s="72" t="str">
        <f>IF('Physical Effects - Numerical'!AO34&lt;0,'Physical Effects - Numerical'!AO34,"")</f>
        <v/>
      </c>
      <c r="AM34" s="72" t="str">
        <f>IF('Physical Effects - Numerical'!AP34&lt;0,'Physical Effects - Numerical'!AP34,"")</f>
        <v/>
      </c>
      <c r="AN34" s="72" t="str">
        <f>IF('Physical Effects - Numerical'!AQ34&lt;0,'Physical Effects - Numerical'!AQ34,"")</f>
        <v/>
      </c>
      <c r="AO34" s="72" t="str">
        <f>IF('Physical Effects - Numerical'!AR34&lt;0,'Physical Effects - Numerical'!AR34,"")</f>
        <v/>
      </c>
      <c r="AP34" s="72" t="str">
        <f>IF('Physical Effects - Numerical'!AS34&lt;0,'Physical Effects - Numerical'!AS34,"")</f>
        <v/>
      </c>
      <c r="AQ34" s="72" t="str">
        <f>IF('Physical Effects - Numerical'!AT34&lt;0,'Physical Effects - Numerical'!AT34,"")</f>
        <v/>
      </c>
      <c r="AR34" s="72" t="str">
        <f>IF('Physical Effects - Numerical'!AU34&lt;0,'Physical Effects - Numerical'!AU34,"")</f>
        <v/>
      </c>
      <c r="AS34" s="72" t="str">
        <f>IF('Physical Effects - Numerical'!AV34&lt;0,'Physical Effects - Numerical'!AV34,"")</f>
        <v/>
      </c>
      <c r="AT34" s="72" t="str">
        <f>IF('Physical Effects - Numerical'!AW34&lt;0,'Physical Effects - Numerical'!AW34,"")</f>
        <v/>
      </c>
      <c r="AU34" s="72" t="str">
        <f>IF('Physical Effects - Numerical'!AX34&lt;0,'Physical Effects - Numerical'!AX34,"")</f>
        <v/>
      </c>
      <c r="AV34" s="84" t="str">
        <f>IF('Physical Effects - Numerical'!AY34&lt;0,'Physical Effects - Numerical'!AY34,"")</f>
        <v/>
      </c>
      <c r="AW34" t="str">
        <f>IF('Physical Effects - Numerical'!AZ34&lt;0,'Physical Effects - Numerical'!AZ34,"")</f>
        <v/>
      </c>
      <c r="AX34" t="str">
        <f>IF('Physical Effects - Numerical'!BA34&lt;0,'Physical Effects - Numerical'!BA34,"")</f>
        <v/>
      </c>
      <c r="AY34" t="str">
        <f>IF('Physical Effects - Numerical'!BB34&lt;0,'Physical Effects - Numerical'!BB34,"")</f>
        <v/>
      </c>
      <c r="AZ34" t="str">
        <f>IF('Physical Effects - Numerical'!BC34&lt;0,'Physical Effects - Numerical'!BC34,"")</f>
        <v/>
      </c>
      <c r="BA34" t="str">
        <f>IF('Physical Effects - Numerical'!BD34&lt;0,'Physical Effects - Numerical'!BD34,"")</f>
        <v/>
      </c>
      <c r="BB34" t="str">
        <f>IF('Physical Effects - Numerical'!BE34&lt;0,'Physical Effects - Numerical'!BE34,"")</f>
        <v/>
      </c>
      <c r="BC34" t="str">
        <f>IF('Physical Effects - Numerical'!BF34&lt;0,'Physical Effects - Numerical'!BF34,"")</f>
        <v/>
      </c>
      <c r="BD34" t="str">
        <f>IF('Physical Effects - Numerical'!BG34&lt;0,'Physical Effects - Numerical'!BG34,"")</f>
        <v/>
      </c>
      <c r="BE34" t="str">
        <f>IF('Physical Effects - Numerical'!BH34&lt;0,'Physical Effects - Numerical'!BH34,"")</f>
        <v/>
      </c>
      <c r="BF34" t="str">
        <f>IF('Physical Effects - Numerical'!BI34&lt;0,'Physical Effects - Numerical'!BI34,"")</f>
        <v/>
      </c>
      <c r="BG34" t="str">
        <f>IF('Physical Effects - Numerical'!BJ34&lt;0,'Physical Effects - Numerical'!BJ34,"")</f>
        <v/>
      </c>
      <c r="BH34" t="str">
        <f>IF('Physical Effects - Numerical'!BK34&lt;0,'Physical Effects - Numerical'!BK34,"")</f>
        <v/>
      </c>
      <c r="BI34" t="str">
        <f>IF('Physical Effects - Numerical'!BL34&lt;0,'Physical Effects - Numerical'!BL34,"")</f>
        <v/>
      </c>
    </row>
    <row r="35" spans="1:61">
      <c r="A35" s="120" t="s">
        <v>643</v>
      </c>
      <c r="B35" s="72" t="str">
        <f>IF('Physical Effects - Numerical'!E35&lt;0,'Physical Effects - Numerical'!E35,"")</f>
        <v/>
      </c>
      <c r="C35" s="72" t="str">
        <f>IF('Physical Effects - Numerical'!F35&lt;0,'Physical Effects - Numerical'!F35,"")</f>
        <v/>
      </c>
      <c r="D35" s="72" t="str">
        <f>IF('Physical Effects - Numerical'!G35&lt;0,'Physical Effects - Numerical'!G35,"")</f>
        <v/>
      </c>
      <c r="E35" s="72" t="str">
        <f>IF('Physical Effects - Numerical'!H35&lt;0,'Physical Effects - Numerical'!H35,"")</f>
        <v/>
      </c>
      <c r="F35" s="72" t="str">
        <f>IF('Physical Effects - Numerical'!I35&lt;0,'Physical Effects - Numerical'!I35,"")</f>
        <v/>
      </c>
      <c r="G35" s="72" t="str">
        <f>IF('Physical Effects - Numerical'!J35&lt;0,'Physical Effects - Numerical'!J35,"")</f>
        <v/>
      </c>
      <c r="H35" s="72" t="str">
        <f>IF('Physical Effects - Numerical'!K35&lt;0,'Physical Effects - Numerical'!K35,"")</f>
        <v/>
      </c>
      <c r="I35" s="72" t="str">
        <f>IF('Physical Effects - Numerical'!L35&lt;0,'Physical Effects - Numerical'!L35,"")</f>
        <v/>
      </c>
      <c r="J35" s="72" t="str">
        <f>IF('Physical Effects - Numerical'!M35&lt;0,'Physical Effects - Numerical'!M35,"")</f>
        <v/>
      </c>
      <c r="K35" s="72" t="str">
        <f>IF('Physical Effects - Numerical'!N35&lt;0,'Physical Effects - Numerical'!N35,"")</f>
        <v/>
      </c>
      <c r="L35" s="72" t="str">
        <f>IF('Physical Effects - Numerical'!O35&lt;0,'Physical Effects - Numerical'!O35,"")</f>
        <v/>
      </c>
      <c r="M35" s="72">
        <f>IF('Physical Effects - Numerical'!P35&lt;0,'Physical Effects - Numerical'!P35,"")</f>
        <v>-1</v>
      </c>
      <c r="N35" s="72" t="str">
        <f>IF('Physical Effects - Numerical'!Q35&lt;0,'Physical Effects - Numerical'!Q35,"")</f>
        <v/>
      </c>
      <c r="O35" s="72" t="str">
        <f>IF('Physical Effects - Numerical'!R35&lt;0,'Physical Effects - Numerical'!R35,"")</f>
        <v/>
      </c>
      <c r="P35" s="72" t="str">
        <f>IF('Physical Effects - Numerical'!S35&lt;0,'Physical Effects - Numerical'!S35,"")</f>
        <v/>
      </c>
      <c r="Q35" s="72" t="str">
        <f>IF('Physical Effects - Numerical'!T35&lt;0,'Physical Effects - Numerical'!T35,"")</f>
        <v/>
      </c>
      <c r="R35" s="72" t="str">
        <f>IF('Physical Effects - Numerical'!U35&lt;0,'Physical Effects - Numerical'!U35,"")</f>
        <v/>
      </c>
      <c r="S35" s="72" t="str">
        <f>IF('Physical Effects - Numerical'!V35&lt;0,'Physical Effects - Numerical'!V35,"")</f>
        <v/>
      </c>
      <c r="T35" s="72" t="str">
        <f>IF('Physical Effects - Numerical'!W35&lt;0,'Physical Effects - Numerical'!W35,"")</f>
        <v/>
      </c>
      <c r="U35" s="72" t="str">
        <f>IF('Physical Effects - Numerical'!X35&lt;0,'Physical Effects - Numerical'!X35,"")</f>
        <v/>
      </c>
      <c r="V35" s="72" t="str">
        <f>IF('Physical Effects - Numerical'!Y35&lt;0,'Physical Effects - Numerical'!Y35,"")</f>
        <v/>
      </c>
      <c r="W35" s="72" t="str">
        <f>IF('Physical Effects - Numerical'!Z35&lt;0,'Physical Effects - Numerical'!Z35,"")</f>
        <v/>
      </c>
      <c r="X35" s="72" t="str">
        <f>IF('Physical Effects - Numerical'!AA35&lt;0,'Physical Effects - Numerical'!AA35,"")</f>
        <v/>
      </c>
      <c r="Y35" s="72" t="str">
        <f>IF('Physical Effects - Numerical'!AB35&lt;0,'Physical Effects - Numerical'!AB35,"")</f>
        <v/>
      </c>
      <c r="Z35" s="72" t="str">
        <f>IF('Physical Effects - Numerical'!AC35&lt;0,'Physical Effects - Numerical'!AC35,"")</f>
        <v/>
      </c>
      <c r="AA35" s="72" t="str">
        <f>IF('Physical Effects - Numerical'!AD35&lt;0,'Physical Effects - Numerical'!AD35,"")</f>
        <v/>
      </c>
      <c r="AB35" s="72" t="str">
        <f>IF('Physical Effects - Numerical'!AE35&lt;0,'Physical Effects - Numerical'!AE35,"")</f>
        <v/>
      </c>
      <c r="AC35" s="72" t="str">
        <f>IF('Physical Effects - Numerical'!AF35&lt;0,'Physical Effects - Numerical'!AF35,"")</f>
        <v/>
      </c>
      <c r="AD35" s="72" t="str">
        <f>IF('Physical Effects - Numerical'!AG35&lt;0,'Physical Effects - Numerical'!AG35,"")</f>
        <v/>
      </c>
      <c r="AE35" s="72" t="str">
        <f>IF('Physical Effects - Numerical'!AH35&lt;0,'Physical Effects - Numerical'!AH35,"")</f>
        <v/>
      </c>
      <c r="AF35" s="72" t="str">
        <f>IF('Physical Effects - Numerical'!AI35&lt;0,'Physical Effects - Numerical'!AI35,"")</f>
        <v/>
      </c>
      <c r="AG35" s="72" t="str">
        <f>IF('Physical Effects - Numerical'!AJ35&lt;0,'Physical Effects - Numerical'!AJ35,"")</f>
        <v/>
      </c>
      <c r="AH35" s="72" t="str">
        <f>IF('Physical Effects - Numerical'!AK35&lt;0,'Physical Effects - Numerical'!AK35,"")</f>
        <v/>
      </c>
      <c r="AI35" s="72" t="str">
        <f>IF('Physical Effects - Numerical'!AL35&lt;0,'Physical Effects - Numerical'!AL35,"")</f>
        <v/>
      </c>
      <c r="AJ35" s="72" t="str">
        <f>IF('Physical Effects - Numerical'!AM35&lt;0,'Physical Effects - Numerical'!AM35,"")</f>
        <v/>
      </c>
      <c r="AK35" s="72" t="str">
        <f>IF('Physical Effects - Numerical'!AN35&lt;0,'Physical Effects - Numerical'!AN35,"")</f>
        <v/>
      </c>
      <c r="AL35" s="72" t="str">
        <f>IF('Physical Effects - Numerical'!AO35&lt;0,'Physical Effects - Numerical'!AO35,"")</f>
        <v/>
      </c>
      <c r="AM35" s="72" t="str">
        <f>IF('Physical Effects - Numerical'!AP35&lt;0,'Physical Effects - Numerical'!AP35,"")</f>
        <v/>
      </c>
      <c r="AN35" s="72" t="str">
        <f>IF('Physical Effects - Numerical'!AQ35&lt;0,'Physical Effects - Numerical'!AQ35,"")</f>
        <v/>
      </c>
      <c r="AO35" s="72" t="str">
        <f>IF('Physical Effects - Numerical'!AR35&lt;0,'Physical Effects - Numerical'!AR35,"")</f>
        <v/>
      </c>
      <c r="AP35" s="72" t="str">
        <f>IF('Physical Effects - Numerical'!AS35&lt;0,'Physical Effects - Numerical'!AS35,"")</f>
        <v/>
      </c>
      <c r="AQ35" s="72" t="str">
        <f>IF('Physical Effects - Numerical'!AT35&lt;0,'Physical Effects - Numerical'!AT35,"")</f>
        <v/>
      </c>
      <c r="AR35" s="72" t="str">
        <f>IF('Physical Effects - Numerical'!AU35&lt;0,'Physical Effects - Numerical'!AU35,"")</f>
        <v/>
      </c>
      <c r="AS35" s="72" t="str">
        <f>IF('Physical Effects - Numerical'!AV35&lt;0,'Physical Effects - Numerical'!AV35,"")</f>
        <v/>
      </c>
      <c r="AT35" s="72" t="str">
        <f>IF('Physical Effects - Numerical'!AW35&lt;0,'Physical Effects - Numerical'!AW35,"")</f>
        <v/>
      </c>
      <c r="AU35" s="72" t="str">
        <f>IF('Physical Effects - Numerical'!AX35&lt;0,'Physical Effects - Numerical'!AX35,"")</f>
        <v/>
      </c>
      <c r="AV35" s="84" t="str">
        <f>IF('Physical Effects - Numerical'!AY35&lt;0,'Physical Effects - Numerical'!AY35,"")</f>
        <v/>
      </c>
      <c r="AW35" t="str">
        <f>IF('Physical Effects - Numerical'!AZ35&lt;0,'Physical Effects - Numerical'!AZ35,"")</f>
        <v/>
      </c>
      <c r="AX35" t="str">
        <f>IF('Physical Effects - Numerical'!BA35&lt;0,'Physical Effects - Numerical'!BA35,"")</f>
        <v/>
      </c>
      <c r="AY35" t="str">
        <f>IF('Physical Effects - Numerical'!BB35&lt;0,'Physical Effects - Numerical'!BB35,"")</f>
        <v/>
      </c>
      <c r="AZ35" t="str">
        <f>IF('Physical Effects - Numerical'!BC35&lt;0,'Physical Effects - Numerical'!BC35,"")</f>
        <v/>
      </c>
      <c r="BA35" t="str">
        <f>IF('Physical Effects - Numerical'!BD35&lt;0,'Physical Effects - Numerical'!BD35,"")</f>
        <v/>
      </c>
      <c r="BB35" t="str">
        <f>IF('Physical Effects - Numerical'!BE35&lt;0,'Physical Effects - Numerical'!BE35,"")</f>
        <v/>
      </c>
      <c r="BC35" t="str">
        <f>IF('Physical Effects - Numerical'!BF35&lt;0,'Physical Effects - Numerical'!BF35,"")</f>
        <v/>
      </c>
      <c r="BD35" t="str">
        <f>IF('Physical Effects - Numerical'!BG35&lt;0,'Physical Effects - Numerical'!BG35,"")</f>
        <v/>
      </c>
      <c r="BE35" t="str">
        <f>IF('Physical Effects - Numerical'!BH35&lt;0,'Physical Effects - Numerical'!BH35,"")</f>
        <v/>
      </c>
      <c r="BF35" t="str">
        <f>IF('Physical Effects - Numerical'!BI35&lt;0,'Physical Effects - Numerical'!BI35,"")</f>
        <v/>
      </c>
      <c r="BG35" t="str">
        <f>IF('Physical Effects - Numerical'!BJ35&lt;0,'Physical Effects - Numerical'!BJ35,"")</f>
        <v/>
      </c>
      <c r="BH35" t="str">
        <f>IF('Physical Effects - Numerical'!BK35&lt;0,'Physical Effects - Numerical'!BK35,"")</f>
        <v/>
      </c>
      <c r="BI35" t="str">
        <f>IF('Physical Effects - Numerical'!BL35&lt;0,'Physical Effects - Numerical'!BL35,"")</f>
        <v/>
      </c>
    </row>
    <row r="36" spans="1:61">
      <c r="A36" s="120" t="s">
        <v>647</v>
      </c>
      <c r="B36" s="72" t="str">
        <f>IF('Physical Effects - Numerical'!E36&lt;0,'Physical Effects - Numerical'!E36,"")</f>
        <v/>
      </c>
      <c r="C36" s="72" t="str">
        <f>IF('Physical Effects - Numerical'!F36&lt;0,'Physical Effects - Numerical'!F36,"")</f>
        <v/>
      </c>
      <c r="D36" s="72" t="str">
        <f>IF('Physical Effects - Numerical'!G36&lt;0,'Physical Effects - Numerical'!G36,"")</f>
        <v/>
      </c>
      <c r="E36" s="72" t="str">
        <f>IF('Physical Effects - Numerical'!H36&lt;0,'Physical Effects - Numerical'!H36,"")</f>
        <v/>
      </c>
      <c r="F36" s="72">
        <f>IF('Physical Effects - Numerical'!I36&lt;0,'Physical Effects - Numerical'!I36,"")</f>
        <v>-1</v>
      </c>
      <c r="G36" s="72" t="str">
        <f>IF('Physical Effects - Numerical'!J36&lt;0,'Physical Effects - Numerical'!J36,"")</f>
        <v/>
      </c>
      <c r="H36" s="72" t="str">
        <f>IF('Physical Effects - Numerical'!K36&lt;0,'Physical Effects - Numerical'!K36,"")</f>
        <v/>
      </c>
      <c r="I36" s="72" t="str">
        <f>IF('Physical Effects - Numerical'!L36&lt;0,'Physical Effects - Numerical'!L36,"")</f>
        <v/>
      </c>
      <c r="J36" s="72" t="str">
        <f>IF('Physical Effects - Numerical'!M36&lt;0,'Physical Effects - Numerical'!M36,"")</f>
        <v/>
      </c>
      <c r="K36" s="72" t="str">
        <f>IF('Physical Effects - Numerical'!N36&lt;0,'Physical Effects - Numerical'!N36,"")</f>
        <v/>
      </c>
      <c r="L36" s="72" t="str">
        <f>IF('Physical Effects - Numerical'!O36&lt;0,'Physical Effects - Numerical'!O36,"")</f>
        <v/>
      </c>
      <c r="M36" s="72" t="str">
        <f>IF('Physical Effects - Numerical'!P36&lt;0,'Physical Effects - Numerical'!P36,"")</f>
        <v/>
      </c>
      <c r="N36" s="72">
        <f>IF('Physical Effects - Numerical'!Q36&lt;0,'Physical Effects - Numerical'!Q36,"")</f>
        <v>-1</v>
      </c>
      <c r="O36" s="72">
        <f>IF('Physical Effects - Numerical'!R36&lt;0,'Physical Effects - Numerical'!R36,"")</f>
        <v>-1</v>
      </c>
      <c r="P36" s="72" t="str">
        <f>IF('Physical Effects - Numerical'!S36&lt;0,'Physical Effects - Numerical'!S36,"")</f>
        <v/>
      </c>
      <c r="Q36" s="72" t="str">
        <f>IF('Physical Effects - Numerical'!T36&lt;0,'Physical Effects - Numerical'!T36,"")</f>
        <v/>
      </c>
      <c r="R36" s="72" t="str">
        <f>IF('Physical Effects - Numerical'!U36&lt;0,'Physical Effects - Numerical'!U36,"")</f>
        <v/>
      </c>
      <c r="S36" s="72" t="str">
        <f>IF('Physical Effects - Numerical'!V36&lt;0,'Physical Effects - Numerical'!V36,"")</f>
        <v/>
      </c>
      <c r="T36" s="72" t="str">
        <f>IF('Physical Effects - Numerical'!W36&lt;0,'Physical Effects - Numerical'!W36,"")</f>
        <v/>
      </c>
      <c r="U36" s="72" t="str">
        <f>IF('Physical Effects - Numerical'!X36&lt;0,'Physical Effects - Numerical'!X36,"")</f>
        <v/>
      </c>
      <c r="V36" s="72">
        <f>IF('Physical Effects - Numerical'!Y36&lt;0,'Physical Effects - Numerical'!Y36,"")</f>
        <v>-1</v>
      </c>
      <c r="W36" s="72" t="str">
        <f>IF('Physical Effects - Numerical'!Z36&lt;0,'Physical Effects - Numerical'!Z36,"")</f>
        <v/>
      </c>
      <c r="X36" s="72" t="str">
        <f>IF('Physical Effects - Numerical'!AA36&lt;0,'Physical Effects - Numerical'!AA36,"")</f>
        <v/>
      </c>
      <c r="Y36" s="72" t="str">
        <f>IF('Physical Effects - Numerical'!AB36&lt;0,'Physical Effects - Numerical'!AB36,"")</f>
        <v/>
      </c>
      <c r="Z36" s="72" t="str">
        <f>IF('Physical Effects - Numerical'!AC36&lt;0,'Physical Effects - Numerical'!AC36,"")</f>
        <v/>
      </c>
      <c r="AA36" s="72" t="str">
        <f>IF('Physical Effects - Numerical'!AD36&lt;0,'Physical Effects - Numerical'!AD36,"")</f>
        <v/>
      </c>
      <c r="AB36" s="72" t="str">
        <f>IF('Physical Effects - Numerical'!AE36&lt;0,'Physical Effects - Numerical'!AE36,"")</f>
        <v/>
      </c>
      <c r="AC36" s="72" t="str">
        <f>IF('Physical Effects - Numerical'!AF36&lt;0,'Physical Effects - Numerical'!AF36,"")</f>
        <v/>
      </c>
      <c r="AD36" s="72" t="str">
        <f>IF('Physical Effects - Numerical'!AG36&lt;0,'Physical Effects - Numerical'!AG36,"")</f>
        <v/>
      </c>
      <c r="AE36" s="72">
        <f>IF('Physical Effects - Numerical'!AH36&lt;0,'Physical Effects - Numerical'!AH36,"")</f>
        <v>-1</v>
      </c>
      <c r="AF36" s="72" t="str">
        <f>IF('Physical Effects - Numerical'!AI36&lt;0,'Physical Effects - Numerical'!AI36,"")</f>
        <v/>
      </c>
      <c r="AG36" s="72" t="str">
        <f>IF('Physical Effects - Numerical'!AJ36&lt;0,'Physical Effects - Numerical'!AJ36,"")</f>
        <v/>
      </c>
      <c r="AH36" s="72" t="str">
        <f>IF('Physical Effects - Numerical'!AK36&lt;0,'Physical Effects - Numerical'!AK36,"")</f>
        <v/>
      </c>
      <c r="AI36" s="72" t="str">
        <f>IF('Physical Effects - Numerical'!AL36&lt;0,'Physical Effects - Numerical'!AL36,"")</f>
        <v/>
      </c>
      <c r="AJ36" s="72" t="str">
        <f>IF('Physical Effects - Numerical'!AM36&lt;0,'Physical Effects - Numerical'!AM36,"")</f>
        <v/>
      </c>
      <c r="AK36" s="72" t="str">
        <f>IF('Physical Effects - Numerical'!AN36&lt;0,'Physical Effects - Numerical'!AN36,"")</f>
        <v/>
      </c>
      <c r="AL36" s="72" t="str">
        <f>IF('Physical Effects - Numerical'!AO36&lt;0,'Physical Effects - Numerical'!AO36,"")</f>
        <v/>
      </c>
      <c r="AM36" s="72" t="str">
        <f>IF('Physical Effects - Numerical'!AP36&lt;0,'Physical Effects - Numerical'!AP36,"")</f>
        <v/>
      </c>
      <c r="AN36" s="72" t="str">
        <f>IF('Physical Effects - Numerical'!AQ36&lt;0,'Physical Effects - Numerical'!AQ36,"")</f>
        <v/>
      </c>
      <c r="AO36" s="72" t="str">
        <f>IF('Physical Effects - Numerical'!AR36&lt;0,'Physical Effects - Numerical'!AR36,"")</f>
        <v/>
      </c>
      <c r="AP36" s="72" t="str">
        <f>IF('Physical Effects - Numerical'!AS36&lt;0,'Physical Effects - Numerical'!AS36,"")</f>
        <v/>
      </c>
      <c r="AQ36" s="72" t="str">
        <f>IF('Physical Effects - Numerical'!AT36&lt;0,'Physical Effects - Numerical'!AT36,"")</f>
        <v/>
      </c>
      <c r="AR36" s="72" t="str">
        <f>IF('Physical Effects - Numerical'!AU36&lt;0,'Physical Effects - Numerical'!AU36,"")</f>
        <v/>
      </c>
      <c r="AS36" s="72" t="str">
        <f>IF('Physical Effects - Numerical'!AV36&lt;0,'Physical Effects - Numerical'!AV36,"")</f>
        <v/>
      </c>
      <c r="AT36" s="72">
        <f>IF('Physical Effects - Numerical'!AW36&lt;0,'Physical Effects - Numerical'!AW36,"")</f>
        <v>-1</v>
      </c>
      <c r="AU36" s="72" t="str">
        <f>IF('Physical Effects - Numerical'!AX36&lt;0,'Physical Effects - Numerical'!AX36,"")</f>
        <v/>
      </c>
      <c r="AV36" s="84" t="str">
        <f>IF('Physical Effects - Numerical'!AY36&lt;0,'Physical Effects - Numerical'!AY36,"")</f>
        <v/>
      </c>
      <c r="AW36" t="str">
        <f>IF('Physical Effects - Numerical'!AZ36&lt;0,'Physical Effects - Numerical'!AZ36,"")</f>
        <v/>
      </c>
      <c r="AX36" t="str">
        <f>IF('Physical Effects - Numerical'!BA36&lt;0,'Physical Effects - Numerical'!BA36,"")</f>
        <v/>
      </c>
      <c r="AY36" t="str">
        <f>IF('Physical Effects - Numerical'!BB36&lt;0,'Physical Effects - Numerical'!BB36,"")</f>
        <v/>
      </c>
      <c r="AZ36" t="str">
        <f>IF('Physical Effects - Numerical'!BC36&lt;0,'Physical Effects - Numerical'!BC36,"")</f>
        <v/>
      </c>
      <c r="BA36" t="str">
        <f>IF('Physical Effects - Numerical'!BD36&lt;0,'Physical Effects - Numerical'!BD36,"")</f>
        <v/>
      </c>
      <c r="BB36" t="str">
        <f>IF('Physical Effects - Numerical'!BE36&lt;0,'Physical Effects - Numerical'!BE36,"")</f>
        <v/>
      </c>
      <c r="BC36" t="str">
        <f>IF('Physical Effects - Numerical'!BF36&lt;0,'Physical Effects - Numerical'!BF36,"")</f>
        <v/>
      </c>
      <c r="BD36" t="str">
        <f>IF('Physical Effects - Numerical'!BG36&lt;0,'Physical Effects - Numerical'!BG36,"")</f>
        <v/>
      </c>
      <c r="BE36" t="str">
        <f>IF('Physical Effects - Numerical'!BH36&lt;0,'Physical Effects - Numerical'!BH36,"")</f>
        <v/>
      </c>
      <c r="BF36" t="str">
        <f>IF('Physical Effects - Numerical'!BI36&lt;0,'Physical Effects - Numerical'!BI36,"")</f>
        <v/>
      </c>
      <c r="BG36" t="str">
        <f>IF('Physical Effects - Numerical'!BJ36&lt;0,'Physical Effects - Numerical'!BJ36,"")</f>
        <v/>
      </c>
      <c r="BH36" t="str">
        <f>IF('Physical Effects - Numerical'!BK36&lt;0,'Physical Effects - Numerical'!BK36,"")</f>
        <v/>
      </c>
      <c r="BI36" t="str">
        <f>IF('Physical Effects - Numerical'!BL36&lt;0,'Physical Effects - Numerical'!BL36,"")</f>
        <v/>
      </c>
    </row>
    <row r="37" spans="1:61">
      <c r="A37" s="120" t="s">
        <v>667</v>
      </c>
      <c r="B37" s="72" t="str">
        <f>IF('Physical Effects - Numerical'!E37&lt;0,'Physical Effects - Numerical'!E37,"")</f>
        <v/>
      </c>
      <c r="C37" s="72" t="str">
        <f>IF('Physical Effects - Numerical'!F37&lt;0,'Physical Effects - Numerical'!F37,"")</f>
        <v/>
      </c>
      <c r="D37" s="72" t="str">
        <f>IF('Physical Effects - Numerical'!G37&lt;0,'Physical Effects - Numerical'!G37,"")</f>
        <v/>
      </c>
      <c r="E37" s="72" t="str">
        <f>IF('Physical Effects - Numerical'!H37&lt;0,'Physical Effects - Numerical'!H37,"")</f>
        <v/>
      </c>
      <c r="F37" s="72" t="str">
        <f>IF('Physical Effects - Numerical'!I37&lt;0,'Physical Effects - Numerical'!I37,"")</f>
        <v/>
      </c>
      <c r="G37" s="72" t="str">
        <f>IF('Physical Effects - Numerical'!J37&lt;0,'Physical Effects - Numerical'!J37,"")</f>
        <v/>
      </c>
      <c r="H37" s="72" t="str">
        <f>IF('Physical Effects - Numerical'!K37&lt;0,'Physical Effects - Numerical'!K37,"")</f>
        <v/>
      </c>
      <c r="I37" s="72" t="str">
        <f>IF('Physical Effects - Numerical'!L37&lt;0,'Physical Effects - Numerical'!L37,"")</f>
        <v/>
      </c>
      <c r="J37" s="72" t="str">
        <f>IF('Physical Effects - Numerical'!M37&lt;0,'Physical Effects - Numerical'!M37,"")</f>
        <v/>
      </c>
      <c r="K37" s="72" t="str">
        <f>IF('Physical Effects - Numerical'!N37&lt;0,'Physical Effects - Numerical'!N37,"")</f>
        <v/>
      </c>
      <c r="L37" s="72" t="str">
        <f>IF('Physical Effects - Numerical'!O37&lt;0,'Physical Effects - Numerical'!O37,"")</f>
        <v/>
      </c>
      <c r="M37" s="72" t="str">
        <f>IF('Physical Effects - Numerical'!P37&lt;0,'Physical Effects - Numerical'!P37,"")</f>
        <v/>
      </c>
      <c r="N37" s="72" t="str">
        <f>IF('Physical Effects - Numerical'!Q37&lt;0,'Physical Effects - Numerical'!Q37,"")</f>
        <v/>
      </c>
      <c r="O37" s="72">
        <f>IF('Physical Effects - Numerical'!R37&lt;0,'Physical Effects - Numerical'!R37,"")</f>
        <v>-1</v>
      </c>
      <c r="P37" s="72" t="str">
        <f>IF('Physical Effects - Numerical'!S37&lt;0,'Physical Effects - Numerical'!S37,"")</f>
        <v/>
      </c>
      <c r="Q37" s="72" t="str">
        <f>IF('Physical Effects - Numerical'!T37&lt;0,'Physical Effects - Numerical'!T37,"")</f>
        <v/>
      </c>
      <c r="R37" s="72">
        <f>IF('Physical Effects - Numerical'!U37&lt;0,'Physical Effects - Numerical'!U37,"")</f>
        <v>-1</v>
      </c>
      <c r="S37" s="72" t="str">
        <f>IF('Physical Effects - Numerical'!V37&lt;0,'Physical Effects - Numerical'!V37,"")</f>
        <v/>
      </c>
      <c r="T37" s="72" t="str">
        <f>IF('Physical Effects - Numerical'!W37&lt;0,'Physical Effects - Numerical'!W37,"")</f>
        <v/>
      </c>
      <c r="U37" s="72" t="str">
        <f>IF('Physical Effects - Numerical'!X37&lt;0,'Physical Effects - Numerical'!X37,"")</f>
        <v/>
      </c>
      <c r="V37" s="72" t="str">
        <f>IF('Physical Effects - Numerical'!Y37&lt;0,'Physical Effects - Numerical'!Y37,"")</f>
        <v/>
      </c>
      <c r="W37" s="72" t="str">
        <f>IF('Physical Effects - Numerical'!Z37&lt;0,'Physical Effects - Numerical'!Z37,"")</f>
        <v/>
      </c>
      <c r="X37" s="72" t="str">
        <f>IF('Physical Effects - Numerical'!AA37&lt;0,'Physical Effects - Numerical'!AA37,"")</f>
        <v/>
      </c>
      <c r="Y37" s="72" t="str">
        <f>IF('Physical Effects - Numerical'!AB37&lt;0,'Physical Effects - Numerical'!AB37,"")</f>
        <v/>
      </c>
      <c r="Z37" s="72" t="str">
        <f>IF('Physical Effects - Numerical'!AC37&lt;0,'Physical Effects - Numerical'!AC37,"")</f>
        <v/>
      </c>
      <c r="AA37" s="72" t="str">
        <f>IF('Physical Effects - Numerical'!AD37&lt;0,'Physical Effects - Numerical'!AD37,"")</f>
        <v/>
      </c>
      <c r="AB37" s="72" t="str">
        <f>IF('Physical Effects - Numerical'!AE37&lt;0,'Physical Effects - Numerical'!AE37,"")</f>
        <v/>
      </c>
      <c r="AC37" s="72" t="str">
        <f>IF('Physical Effects - Numerical'!AF37&lt;0,'Physical Effects - Numerical'!AF37,"")</f>
        <v/>
      </c>
      <c r="AD37" s="72" t="str">
        <f>IF('Physical Effects - Numerical'!AG37&lt;0,'Physical Effects - Numerical'!AG37,"")</f>
        <v/>
      </c>
      <c r="AE37" s="72" t="str">
        <f>IF('Physical Effects - Numerical'!AH37&lt;0,'Physical Effects - Numerical'!AH37,"")</f>
        <v/>
      </c>
      <c r="AF37" s="72" t="str">
        <f>IF('Physical Effects - Numerical'!AI37&lt;0,'Physical Effects - Numerical'!AI37,"")</f>
        <v/>
      </c>
      <c r="AG37" s="72" t="str">
        <f>IF('Physical Effects - Numerical'!AJ37&lt;0,'Physical Effects - Numerical'!AJ37,"")</f>
        <v/>
      </c>
      <c r="AH37" s="72" t="str">
        <f>IF('Physical Effects - Numerical'!AK37&lt;0,'Physical Effects - Numerical'!AK37,"")</f>
        <v/>
      </c>
      <c r="AI37" s="72" t="str">
        <f>IF('Physical Effects - Numerical'!AL37&lt;0,'Physical Effects - Numerical'!AL37,"")</f>
        <v/>
      </c>
      <c r="AJ37" s="72" t="str">
        <f>IF('Physical Effects - Numerical'!AM37&lt;0,'Physical Effects - Numerical'!AM37,"")</f>
        <v/>
      </c>
      <c r="AK37" s="72" t="str">
        <f>IF('Physical Effects - Numerical'!AN37&lt;0,'Physical Effects - Numerical'!AN37,"")</f>
        <v/>
      </c>
      <c r="AL37" s="72" t="str">
        <f>IF('Physical Effects - Numerical'!AO37&lt;0,'Physical Effects - Numerical'!AO37,"")</f>
        <v/>
      </c>
      <c r="AM37" s="72" t="str">
        <f>IF('Physical Effects - Numerical'!AP37&lt;0,'Physical Effects - Numerical'!AP37,"")</f>
        <v/>
      </c>
      <c r="AN37" s="72" t="str">
        <f>IF('Physical Effects - Numerical'!AQ37&lt;0,'Physical Effects - Numerical'!AQ37,"")</f>
        <v/>
      </c>
      <c r="AO37" s="72" t="str">
        <f>IF('Physical Effects - Numerical'!AR37&lt;0,'Physical Effects - Numerical'!AR37,"")</f>
        <v/>
      </c>
      <c r="AP37" s="72" t="str">
        <f>IF('Physical Effects - Numerical'!AS37&lt;0,'Physical Effects - Numerical'!AS37,"")</f>
        <v/>
      </c>
      <c r="AQ37" s="72" t="str">
        <f>IF('Physical Effects - Numerical'!AT37&lt;0,'Physical Effects - Numerical'!AT37,"")</f>
        <v/>
      </c>
      <c r="AR37" s="72" t="str">
        <f>IF('Physical Effects - Numerical'!AU37&lt;0,'Physical Effects - Numerical'!AU37,"")</f>
        <v/>
      </c>
      <c r="AS37" s="72" t="str">
        <f>IF('Physical Effects - Numerical'!AV37&lt;0,'Physical Effects - Numerical'!AV37,"")</f>
        <v/>
      </c>
      <c r="AT37" s="72" t="str">
        <f>IF('Physical Effects - Numerical'!AW37&lt;0,'Physical Effects - Numerical'!AW37,"")</f>
        <v/>
      </c>
      <c r="AU37" s="72" t="str">
        <f>IF('Physical Effects - Numerical'!AX37&lt;0,'Physical Effects - Numerical'!AX37,"")</f>
        <v/>
      </c>
      <c r="AV37" s="84" t="str">
        <f>IF('Physical Effects - Numerical'!AY37&lt;0,'Physical Effects - Numerical'!AY37,"")</f>
        <v/>
      </c>
      <c r="AW37" t="str">
        <f>IF('Physical Effects - Numerical'!AZ37&lt;0,'Physical Effects - Numerical'!AZ37,"")</f>
        <v/>
      </c>
      <c r="AX37" t="str">
        <f>IF('Physical Effects - Numerical'!BA37&lt;0,'Physical Effects - Numerical'!BA37,"")</f>
        <v/>
      </c>
      <c r="AY37" t="str">
        <f>IF('Physical Effects - Numerical'!BB37&lt;0,'Physical Effects - Numerical'!BB37,"")</f>
        <v/>
      </c>
      <c r="AZ37" t="str">
        <f>IF('Physical Effects - Numerical'!BC37&lt;0,'Physical Effects - Numerical'!BC37,"")</f>
        <v/>
      </c>
      <c r="BA37" t="str">
        <f>IF('Physical Effects - Numerical'!BD37&lt;0,'Physical Effects - Numerical'!BD37,"")</f>
        <v/>
      </c>
      <c r="BB37" t="str">
        <f>IF('Physical Effects - Numerical'!BE37&lt;0,'Physical Effects - Numerical'!BE37,"")</f>
        <v/>
      </c>
      <c r="BC37" t="str">
        <f>IF('Physical Effects - Numerical'!BF37&lt;0,'Physical Effects - Numerical'!BF37,"")</f>
        <v/>
      </c>
      <c r="BD37" t="str">
        <f>IF('Physical Effects - Numerical'!BG37&lt;0,'Physical Effects - Numerical'!BG37,"")</f>
        <v/>
      </c>
      <c r="BE37" t="str">
        <f>IF('Physical Effects - Numerical'!BH37&lt;0,'Physical Effects - Numerical'!BH37,"")</f>
        <v/>
      </c>
      <c r="BF37" t="str">
        <f>IF('Physical Effects - Numerical'!BI37&lt;0,'Physical Effects - Numerical'!BI37,"")</f>
        <v/>
      </c>
      <c r="BG37" t="str">
        <f>IF('Physical Effects - Numerical'!BJ37&lt;0,'Physical Effects - Numerical'!BJ37,"")</f>
        <v/>
      </c>
      <c r="BH37" t="str">
        <f>IF('Physical Effects - Numerical'!BK37&lt;0,'Physical Effects - Numerical'!BK37,"")</f>
        <v/>
      </c>
      <c r="BI37" t="str">
        <f>IF('Physical Effects - Numerical'!BL37&lt;0,'Physical Effects - Numerical'!BL37,"")</f>
        <v/>
      </c>
    </row>
    <row r="38" spans="1:61">
      <c r="A38" s="120" t="s">
        <v>688</v>
      </c>
      <c r="B38" s="72" t="str">
        <f>IF('Physical Effects - Numerical'!E38&lt;0,'Physical Effects - Numerical'!E38,"")</f>
        <v/>
      </c>
      <c r="C38" s="72" t="str">
        <f>IF('Physical Effects - Numerical'!F38&lt;0,'Physical Effects - Numerical'!F38,"")</f>
        <v/>
      </c>
      <c r="D38" s="72" t="str">
        <f>IF('Physical Effects - Numerical'!G38&lt;0,'Physical Effects - Numerical'!G38,"")</f>
        <v/>
      </c>
      <c r="E38" s="72" t="str">
        <f>IF('Physical Effects - Numerical'!H38&lt;0,'Physical Effects - Numerical'!H38,"")</f>
        <v/>
      </c>
      <c r="F38" s="72" t="str">
        <f>IF('Physical Effects - Numerical'!I38&lt;0,'Physical Effects - Numerical'!I38,"")</f>
        <v/>
      </c>
      <c r="G38" s="72" t="str">
        <f>IF('Physical Effects - Numerical'!J38&lt;0,'Physical Effects - Numerical'!J38,"")</f>
        <v/>
      </c>
      <c r="H38" s="72">
        <f>IF('Physical Effects - Numerical'!K38&lt;0,'Physical Effects - Numerical'!K38,"")</f>
        <v>-1</v>
      </c>
      <c r="I38" s="72" t="str">
        <f>IF('Physical Effects - Numerical'!L38&lt;0,'Physical Effects - Numerical'!L38,"")</f>
        <v/>
      </c>
      <c r="J38" s="72" t="str">
        <f>IF('Physical Effects - Numerical'!M38&lt;0,'Physical Effects - Numerical'!M38,"")</f>
        <v/>
      </c>
      <c r="K38" s="72" t="str">
        <f>IF('Physical Effects - Numerical'!N38&lt;0,'Physical Effects - Numerical'!N38,"")</f>
        <v/>
      </c>
      <c r="L38" s="72" t="str">
        <f>IF('Physical Effects - Numerical'!O38&lt;0,'Physical Effects - Numerical'!O38,"")</f>
        <v/>
      </c>
      <c r="M38" s="72">
        <f>IF('Physical Effects - Numerical'!P38&lt;0,'Physical Effects - Numerical'!P38,"")</f>
        <v>-2</v>
      </c>
      <c r="N38" s="72" t="str">
        <f>IF('Physical Effects - Numerical'!Q38&lt;0,'Physical Effects - Numerical'!Q38,"")</f>
        <v/>
      </c>
      <c r="O38" s="72" t="str">
        <f>IF('Physical Effects - Numerical'!R38&lt;0,'Physical Effects - Numerical'!R38,"")</f>
        <v/>
      </c>
      <c r="P38" s="72" t="str">
        <f>IF('Physical Effects - Numerical'!S38&lt;0,'Physical Effects - Numerical'!S38,"")</f>
        <v/>
      </c>
      <c r="Q38" s="72" t="str">
        <f>IF('Physical Effects - Numerical'!T38&lt;0,'Physical Effects - Numerical'!T38,"")</f>
        <v/>
      </c>
      <c r="R38" s="72" t="str">
        <f>IF('Physical Effects - Numerical'!U38&lt;0,'Physical Effects - Numerical'!U38,"")</f>
        <v/>
      </c>
      <c r="S38" s="72" t="str">
        <f>IF('Physical Effects - Numerical'!V38&lt;0,'Physical Effects - Numerical'!V38,"")</f>
        <v/>
      </c>
      <c r="T38" s="72" t="str">
        <f>IF('Physical Effects - Numerical'!W38&lt;0,'Physical Effects - Numerical'!W38,"")</f>
        <v/>
      </c>
      <c r="U38" s="72" t="str">
        <f>IF('Physical Effects - Numerical'!X38&lt;0,'Physical Effects - Numerical'!X38,"")</f>
        <v/>
      </c>
      <c r="V38" s="72">
        <f>IF('Physical Effects - Numerical'!Y38&lt;0,'Physical Effects - Numerical'!Y38,"")</f>
        <v>-1</v>
      </c>
      <c r="W38" s="72" t="str">
        <f>IF('Physical Effects - Numerical'!Z38&lt;0,'Physical Effects - Numerical'!Z38,"")</f>
        <v/>
      </c>
      <c r="X38" s="72" t="str">
        <f>IF('Physical Effects - Numerical'!AA38&lt;0,'Physical Effects - Numerical'!AA38,"")</f>
        <v/>
      </c>
      <c r="Y38" s="72" t="str">
        <f>IF('Physical Effects - Numerical'!AB38&lt;0,'Physical Effects - Numerical'!AB38,"")</f>
        <v/>
      </c>
      <c r="Z38" s="72" t="str">
        <f>IF('Physical Effects - Numerical'!AC38&lt;0,'Physical Effects - Numerical'!AC38,"")</f>
        <v/>
      </c>
      <c r="AA38" s="72" t="str">
        <f>IF('Physical Effects - Numerical'!AD38&lt;0,'Physical Effects - Numerical'!AD38,"")</f>
        <v/>
      </c>
      <c r="AB38" s="72" t="str">
        <f>IF('Physical Effects - Numerical'!AE38&lt;0,'Physical Effects - Numerical'!AE38,"")</f>
        <v/>
      </c>
      <c r="AC38" s="72" t="str">
        <f>IF('Physical Effects - Numerical'!AF38&lt;0,'Physical Effects - Numerical'!AF38,"")</f>
        <v/>
      </c>
      <c r="AD38" s="72" t="str">
        <f>IF('Physical Effects - Numerical'!AG38&lt;0,'Physical Effects - Numerical'!AG38,"")</f>
        <v/>
      </c>
      <c r="AE38" s="72" t="str">
        <f>IF('Physical Effects - Numerical'!AH38&lt;0,'Physical Effects - Numerical'!AH38,"")</f>
        <v/>
      </c>
      <c r="AF38" s="72" t="str">
        <f>IF('Physical Effects - Numerical'!AI38&lt;0,'Physical Effects - Numerical'!AI38,"")</f>
        <v/>
      </c>
      <c r="AG38" s="72" t="str">
        <f>IF('Physical Effects - Numerical'!AJ38&lt;0,'Physical Effects - Numerical'!AJ38,"")</f>
        <v/>
      </c>
      <c r="AH38" s="72" t="str">
        <f>IF('Physical Effects - Numerical'!AK38&lt;0,'Physical Effects - Numerical'!AK38,"")</f>
        <v/>
      </c>
      <c r="AI38" s="72" t="str">
        <f>IF('Physical Effects - Numerical'!AL38&lt;0,'Physical Effects - Numerical'!AL38,"")</f>
        <v/>
      </c>
      <c r="AJ38" s="72" t="str">
        <f>IF('Physical Effects - Numerical'!AM38&lt;0,'Physical Effects - Numerical'!AM38,"")</f>
        <v/>
      </c>
      <c r="AK38" s="72" t="str">
        <f>IF('Physical Effects - Numerical'!AN38&lt;0,'Physical Effects - Numerical'!AN38,"")</f>
        <v/>
      </c>
      <c r="AL38" s="72" t="str">
        <f>IF('Physical Effects - Numerical'!AO38&lt;0,'Physical Effects - Numerical'!AO38,"")</f>
        <v/>
      </c>
      <c r="AM38" s="72" t="str">
        <f>IF('Physical Effects - Numerical'!AP38&lt;0,'Physical Effects - Numerical'!AP38,"")</f>
        <v/>
      </c>
      <c r="AN38" s="72" t="str">
        <f>IF('Physical Effects - Numerical'!AQ38&lt;0,'Physical Effects - Numerical'!AQ38,"")</f>
        <v/>
      </c>
      <c r="AO38" s="72" t="str">
        <f>IF('Physical Effects - Numerical'!AR38&lt;0,'Physical Effects - Numerical'!AR38,"")</f>
        <v/>
      </c>
      <c r="AP38" s="72" t="str">
        <f>IF('Physical Effects - Numerical'!AS38&lt;0,'Physical Effects - Numerical'!AS38,"")</f>
        <v/>
      </c>
      <c r="AQ38" s="72" t="str">
        <f>IF('Physical Effects - Numerical'!AT38&lt;0,'Physical Effects - Numerical'!AT38,"")</f>
        <v/>
      </c>
      <c r="AR38" s="72" t="str">
        <f>IF('Physical Effects - Numerical'!AU38&lt;0,'Physical Effects - Numerical'!AU38,"")</f>
        <v/>
      </c>
      <c r="AS38" s="72" t="str">
        <f>IF('Physical Effects - Numerical'!AV38&lt;0,'Physical Effects - Numerical'!AV38,"")</f>
        <v/>
      </c>
      <c r="AT38" s="72" t="str">
        <f>IF('Physical Effects - Numerical'!AW38&lt;0,'Physical Effects - Numerical'!AW38,"")</f>
        <v/>
      </c>
      <c r="AU38" s="72" t="str">
        <f>IF('Physical Effects - Numerical'!AX38&lt;0,'Physical Effects - Numerical'!AX38,"")</f>
        <v/>
      </c>
      <c r="AV38" s="84" t="str">
        <f>IF('Physical Effects - Numerical'!AY38&lt;0,'Physical Effects - Numerical'!AY38,"")</f>
        <v/>
      </c>
      <c r="AW38" t="str">
        <f>IF('Physical Effects - Numerical'!AZ38&lt;0,'Physical Effects - Numerical'!AZ38,"")</f>
        <v/>
      </c>
      <c r="AX38" t="str">
        <f>IF('Physical Effects - Numerical'!BA38&lt;0,'Physical Effects - Numerical'!BA38,"")</f>
        <v/>
      </c>
      <c r="AY38" t="str">
        <f>IF('Physical Effects - Numerical'!BB38&lt;0,'Physical Effects - Numerical'!BB38,"")</f>
        <v/>
      </c>
      <c r="AZ38" t="str">
        <f>IF('Physical Effects - Numerical'!BC38&lt;0,'Physical Effects - Numerical'!BC38,"")</f>
        <v/>
      </c>
      <c r="BA38" t="str">
        <f>IF('Physical Effects - Numerical'!BD38&lt;0,'Physical Effects - Numerical'!BD38,"")</f>
        <v/>
      </c>
      <c r="BB38" t="str">
        <f>IF('Physical Effects - Numerical'!BE38&lt;0,'Physical Effects - Numerical'!BE38,"")</f>
        <v/>
      </c>
      <c r="BC38" t="str">
        <f>IF('Physical Effects - Numerical'!BF38&lt;0,'Physical Effects - Numerical'!BF38,"")</f>
        <v/>
      </c>
      <c r="BD38" t="str">
        <f>IF('Physical Effects - Numerical'!BG38&lt;0,'Physical Effects - Numerical'!BG38,"")</f>
        <v/>
      </c>
      <c r="BE38" t="str">
        <f>IF('Physical Effects - Numerical'!BH38&lt;0,'Physical Effects - Numerical'!BH38,"")</f>
        <v/>
      </c>
      <c r="BF38" t="str">
        <f>IF('Physical Effects - Numerical'!BI38&lt;0,'Physical Effects - Numerical'!BI38,"")</f>
        <v/>
      </c>
      <c r="BG38" t="str">
        <f>IF('Physical Effects - Numerical'!BJ38&lt;0,'Physical Effects - Numerical'!BJ38,"")</f>
        <v/>
      </c>
      <c r="BH38" t="str">
        <f>IF('Physical Effects - Numerical'!BK38&lt;0,'Physical Effects - Numerical'!BK38,"")</f>
        <v/>
      </c>
      <c r="BI38" t="str">
        <f>IF('Physical Effects - Numerical'!BL38&lt;0,'Physical Effects - Numerical'!BL38,"")</f>
        <v/>
      </c>
    </row>
    <row r="39" spans="1:61">
      <c r="A39" s="120" t="s">
        <v>710</v>
      </c>
      <c r="B39" s="72" t="str">
        <f>IF('Physical Effects - Numerical'!E39&lt;0,'Physical Effects - Numerical'!E39,"")</f>
        <v/>
      </c>
      <c r="C39" s="72" t="str">
        <f>IF('Physical Effects - Numerical'!F39&lt;0,'Physical Effects - Numerical'!F39,"")</f>
        <v/>
      </c>
      <c r="D39" s="72" t="str">
        <f>IF('Physical Effects - Numerical'!G39&lt;0,'Physical Effects - Numerical'!G39,"")</f>
        <v/>
      </c>
      <c r="E39" s="72" t="str">
        <f>IF('Physical Effects - Numerical'!H39&lt;0,'Physical Effects - Numerical'!H39,"")</f>
        <v/>
      </c>
      <c r="F39" s="72" t="str">
        <f>IF('Physical Effects - Numerical'!I39&lt;0,'Physical Effects - Numerical'!I39,"")</f>
        <v/>
      </c>
      <c r="G39" s="72" t="str">
        <f>IF('Physical Effects - Numerical'!J39&lt;0,'Physical Effects - Numerical'!J39,"")</f>
        <v/>
      </c>
      <c r="H39" s="72" t="str">
        <f>IF('Physical Effects - Numerical'!K39&lt;0,'Physical Effects - Numerical'!K39,"")</f>
        <v/>
      </c>
      <c r="I39" s="72" t="str">
        <f>IF('Physical Effects - Numerical'!L39&lt;0,'Physical Effects - Numerical'!L39,"")</f>
        <v/>
      </c>
      <c r="J39" s="72" t="str">
        <f>IF('Physical Effects - Numerical'!M39&lt;0,'Physical Effects - Numerical'!M39,"")</f>
        <v/>
      </c>
      <c r="K39" s="72" t="str">
        <f>IF('Physical Effects - Numerical'!N39&lt;0,'Physical Effects - Numerical'!N39,"")</f>
        <v/>
      </c>
      <c r="L39" s="72" t="str">
        <f>IF('Physical Effects - Numerical'!O39&lt;0,'Physical Effects - Numerical'!O39,"")</f>
        <v/>
      </c>
      <c r="M39" s="72" t="str">
        <f>IF('Physical Effects - Numerical'!P39&lt;0,'Physical Effects - Numerical'!P39,"")</f>
        <v/>
      </c>
      <c r="N39" s="72" t="str">
        <f>IF('Physical Effects - Numerical'!Q39&lt;0,'Physical Effects - Numerical'!Q39,"")</f>
        <v/>
      </c>
      <c r="O39" s="72" t="str">
        <f>IF('Physical Effects - Numerical'!R39&lt;0,'Physical Effects - Numerical'!R39,"")</f>
        <v/>
      </c>
      <c r="P39" s="72" t="str">
        <f>IF('Physical Effects - Numerical'!S39&lt;0,'Physical Effects - Numerical'!S39,"")</f>
        <v/>
      </c>
      <c r="Q39" s="72" t="str">
        <f>IF('Physical Effects - Numerical'!T39&lt;0,'Physical Effects - Numerical'!T39,"")</f>
        <v/>
      </c>
      <c r="R39" s="72">
        <f>IF('Physical Effects - Numerical'!U39&lt;0,'Physical Effects - Numerical'!U39,"")</f>
        <v>-1</v>
      </c>
      <c r="S39" s="72" t="str">
        <f>IF('Physical Effects - Numerical'!V39&lt;0,'Physical Effects - Numerical'!V39,"")</f>
        <v/>
      </c>
      <c r="T39" s="72" t="str">
        <f>IF('Physical Effects - Numerical'!W39&lt;0,'Physical Effects - Numerical'!W39,"")</f>
        <v/>
      </c>
      <c r="U39" s="72" t="str">
        <f>IF('Physical Effects - Numerical'!X39&lt;0,'Physical Effects - Numerical'!X39,"")</f>
        <v/>
      </c>
      <c r="V39" s="72" t="str">
        <f>IF('Physical Effects - Numerical'!Y39&lt;0,'Physical Effects - Numerical'!Y39,"")</f>
        <v/>
      </c>
      <c r="W39" s="72" t="str">
        <f>IF('Physical Effects - Numerical'!Z39&lt;0,'Physical Effects - Numerical'!Z39,"")</f>
        <v/>
      </c>
      <c r="X39" s="72" t="str">
        <f>IF('Physical Effects - Numerical'!AA39&lt;0,'Physical Effects - Numerical'!AA39,"")</f>
        <v/>
      </c>
      <c r="Y39" s="72" t="str">
        <f>IF('Physical Effects - Numerical'!AB39&lt;0,'Physical Effects - Numerical'!AB39,"")</f>
        <v/>
      </c>
      <c r="Z39" s="72" t="str">
        <f>IF('Physical Effects - Numerical'!AC39&lt;0,'Physical Effects - Numerical'!AC39,"")</f>
        <v/>
      </c>
      <c r="AA39" s="72" t="str">
        <f>IF('Physical Effects - Numerical'!AD39&lt;0,'Physical Effects - Numerical'!AD39,"")</f>
        <v/>
      </c>
      <c r="AB39" s="72" t="str">
        <f>IF('Physical Effects - Numerical'!AE39&lt;0,'Physical Effects - Numerical'!AE39,"")</f>
        <v/>
      </c>
      <c r="AC39" s="72" t="str">
        <f>IF('Physical Effects - Numerical'!AF39&lt;0,'Physical Effects - Numerical'!AF39,"")</f>
        <v/>
      </c>
      <c r="AD39" s="72" t="str">
        <f>IF('Physical Effects - Numerical'!AG39&lt;0,'Physical Effects - Numerical'!AG39,"")</f>
        <v/>
      </c>
      <c r="AE39" s="72" t="str">
        <f>IF('Physical Effects - Numerical'!AH39&lt;0,'Physical Effects - Numerical'!AH39,"")</f>
        <v/>
      </c>
      <c r="AF39" s="72" t="str">
        <f>IF('Physical Effects - Numerical'!AI39&lt;0,'Physical Effects - Numerical'!AI39,"")</f>
        <v/>
      </c>
      <c r="AG39" s="72" t="str">
        <f>IF('Physical Effects - Numerical'!AJ39&lt;0,'Physical Effects - Numerical'!AJ39,"")</f>
        <v/>
      </c>
      <c r="AH39" s="72" t="str">
        <f>IF('Physical Effects - Numerical'!AK39&lt;0,'Physical Effects - Numerical'!AK39,"")</f>
        <v/>
      </c>
      <c r="AI39" s="72" t="str">
        <f>IF('Physical Effects - Numerical'!AL39&lt;0,'Physical Effects - Numerical'!AL39,"")</f>
        <v/>
      </c>
      <c r="AJ39" s="72" t="str">
        <f>IF('Physical Effects - Numerical'!AM39&lt;0,'Physical Effects - Numerical'!AM39,"")</f>
        <v/>
      </c>
      <c r="AK39" s="72" t="str">
        <f>IF('Physical Effects - Numerical'!AN39&lt;0,'Physical Effects - Numerical'!AN39,"")</f>
        <v/>
      </c>
      <c r="AL39" s="72" t="str">
        <f>IF('Physical Effects - Numerical'!AO39&lt;0,'Physical Effects - Numerical'!AO39,"")</f>
        <v/>
      </c>
      <c r="AM39" s="72" t="str">
        <f>IF('Physical Effects - Numerical'!AP39&lt;0,'Physical Effects - Numerical'!AP39,"")</f>
        <v/>
      </c>
      <c r="AN39" s="72" t="str">
        <f>IF('Physical Effects - Numerical'!AQ39&lt;0,'Physical Effects - Numerical'!AQ39,"")</f>
        <v/>
      </c>
      <c r="AO39" s="72" t="str">
        <f>IF('Physical Effects - Numerical'!AR39&lt;0,'Physical Effects - Numerical'!AR39,"")</f>
        <v/>
      </c>
      <c r="AP39" s="72" t="str">
        <f>IF('Physical Effects - Numerical'!AS39&lt;0,'Physical Effects - Numerical'!AS39,"")</f>
        <v/>
      </c>
      <c r="AQ39" s="72" t="str">
        <f>IF('Physical Effects - Numerical'!AT39&lt;0,'Physical Effects - Numerical'!AT39,"")</f>
        <v/>
      </c>
      <c r="AR39" s="72" t="str">
        <f>IF('Physical Effects - Numerical'!AU39&lt;0,'Physical Effects - Numerical'!AU39,"")</f>
        <v/>
      </c>
      <c r="AS39" s="72" t="str">
        <f>IF('Physical Effects - Numerical'!AV39&lt;0,'Physical Effects - Numerical'!AV39,"")</f>
        <v/>
      </c>
      <c r="AT39" s="72">
        <f>IF('Physical Effects - Numerical'!AW39&lt;0,'Physical Effects - Numerical'!AW39,"")</f>
        <v>-1</v>
      </c>
      <c r="AU39" s="72" t="str">
        <f>IF('Physical Effects - Numerical'!AX39&lt;0,'Physical Effects - Numerical'!AX39,"")</f>
        <v/>
      </c>
      <c r="AV39" s="84" t="str">
        <f>IF('Physical Effects - Numerical'!AY39&lt;0,'Physical Effects - Numerical'!AY39,"")</f>
        <v/>
      </c>
      <c r="AW39" t="str">
        <f>IF('Physical Effects - Numerical'!AZ39&lt;0,'Physical Effects - Numerical'!AZ39,"")</f>
        <v/>
      </c>
      <c r="AX39" t="str">
        <f>IF('Physical Effects - Numerical'!BA39&lt;0,'Physical Effects - Numerical'!BA39,"")</f>
        <v/>
      </c>
      <c r="AY39" t="str">
        <f>IF('Physical Effects - Numerical'!BB39&lt;0,'Physical Effects - Numerical'!BB39,"")</f>
        <v/>
      </c>
      <c r="AZ39" t="str">
        <f>IF('Physical Effects - Numerical'!BC39&lt;0,'Physical Effects - Numerical'!BC39,"")</f>
        <v/>
      </c>
      <c r="BA39" t="str">
        <f>IF('Physical Effects - Numerical'!BD39&lt;0,'Physical Effects - Numerical'!BD39,"")</f>
        <v/>
      </c>
      <c r="BB39" t="str">
        <f>IF('Physical Effects - Numerical'!BE39&lt;0,'Physical Effects - Numerical'!BE39,"")</f>
        <v/>
      </c>
      <c r="BC39" t="str">
        <f>IF('Physical Effects - Numerical'!BF39&lt;0,'Physical Effects - Numerical'!BF39,"")</f>
        <v/>
      </c>
      <c r="BD39" t="str">
        <f>IF('Physical Effects - Numerical'!BG39&lt;0,'Physical Effects - Numerical'!BG39,"")</f>
        <v/>
      </c>
      <c r="BE39" t="str">
        <f>IF('Physical Effects - Numerical'!BH39&lt;0,'Physical Effects - Numerical'!BH39,"")</f>
        <v/>
      </c>
      <c r="BF39" t="str">
        <f>IF('Physical Effects - Numerical'!BI39&lt;0,'Physical Effects - Numerical'!BI39,"")</f>
        <v/>
      </c>
      <c r="BG39" t="str">
        <f>IF('Physical Effects - Numerical'!BJ39&lt;0,'Physical Effects - Numerical'!BJ39,"")</f>
        <v/>
      </c>
      <c r="BH39" t="str">
        <f>IF('Physical Effects - Numerical'!BK39&lt;0,'Physical Effects - Numerical'!BK39,"")</f>
        <v/>
      </c>
      <c r="BI39" t="str">
        <f>IF('Physical Effects - Numerical'!BL39&lt;0,'Physical Effects - Numerical'!BL39,"")</f>
        <v/>
      </c>
    </row>
    <row r="40" spans="1:61" ht="26">
      <c r="A40" s="120" t="s">
        <v>720</v>
      </c>
      <c r="B40" s="72" t="str">
        <f>IF('Physical Effects - Numerical'!E40&lt;0,'Physical Effects - Numerical'!E40,"")</f>
        <v/>
      </c>
      <c r="C40" s="72" t="str">
        <f>IF('Physical Effects - Numerical'!F40&lt;0,'Physical Effects - Numerical'!F40,"")</f>
        <v/>
      </c>
      <c r="D40" s="72" t="str">
        <f>IF('Physical Effects - Numerical'!G40&lt;0,'Physical Effects - Numerical'!G40,"")</f>
        <v/>
      </c>
      <c r="E40" s="72" t="str">
        <f>IF('Physical Effects - Numerical'!H40&lt;0,'Physical Effects - Numerical'!H40,"")</f>
        <v/>
      </c>
      <c r="F40" s="72" t="str">
        <f>IF('Physical Effects - Numerical'!I40&lt;0,'Physical Effects - Numerical'!I40,"")</f>
        <v/>
      </c>
      <c r="G40" s="72" t="str">
        <f>IF('Physical Effects - Numerical'!J40&lt;0,'Physical Effects - Numerical'!J40,"")</f>
        <v/>
      </c>
      <c r="H40" s="72" t="str">
        <f>IF('Physical Effects - Numerical'!K40&lt;0,'Physical Effects - Numerical'!K40,"")</f>
        <v/>
      </c>
      <c r="I40" s="72" t="str">
        <f>IF('Physical Effects - Numerical'!L40&lt;0,'Physical Effects - Numerical'!L40,"")</f>
        <v/>
      </c>
      <c r="J40" s="72">
        <f>IF('Physical Effects - Numerical'!M40&lt;0,'Physical Effects - Numerical'!M40,"")</f>
        <v>-1</v>
      </c>
      <c r="K40" s="72" t="str">
        <f>IF('Physical Effects - Numerical'!N40&lt;0,'Physical Effects - Numerical'!N40,"")</f>
        <v/>
      </c>
      <c r="L40" s="72" t="str">
        <f>IF('Physical Effects - Numerical'!O40&lt;0,'Physical Effects - Numerical'!O40,"")</f>
        <v/>
      </c>
      <c r="M40" s="72" t="str">
        <f>IF('Physical Effects - Numerical'!P40&lt;0,'Physical Effects - Numerical'!P40,"")</f>
        <v/>
      </c>
      <c r="N40" s="72" t="str">
        <f>IF('Physical Effects - Numerical'!Q40&lt;0,'Physical Effects - Numerical'!Q40,"")</f>
        <v/>
      </c>
      <c r="O40" s="72" t="str">
        <f>IF('Physical Effects - Numerical'!R40&lt;0,'Physical Effects - Numerical'!R40,"")</f>
        <v/>
      </c>
      <c r="P40" s="72" t="str">
        <f>IF('Physical Effects - Numerical'!S40&lt;0,'Physical Effects - Numerical'!S40,"")</f>
        <v/>
      </c>
      <c r="Q40" s="72" t="str">
        <f>IF('Physical Effects - Numerical'!T40&lt;0,'Physical Effects - Numerical'!T40,"")</f>
        <v/>
      </c>
      <c r="R40" s="72" t="str">
        <f>IF('Physical Effects - Numerical'!U40&lt;0,'Physical Effects - Numerical'!U40,"")</f>
        <v/>
      </c>
      <c r="S40" s="72" t="str">
        <f>IF('Physical Effects - Numerical'!V40&lt;0,'Physical Effects - Numerical'!V40,"")</f>
        <v/>
      </c>
      <c r="T40" s="72" t="str">
        <f>IF('Physical Effects - Numerical'!W40&lt;0,'Physical Effects - Numerical'!W40,"")</f>
        <v/>
      </c>
      <c r="U40" s="72">
        <f>IF('Physical Effects - Numerical'!X40&lt;0,'Physical Effects - Numerical'!X40,"")</f>
        <v>-1</v>
      </c>
      <c r="V40" s="72" t="str">
        <f>IF('Physical Effects - Numerical'!Y40&lt;0,'Physical Effects - Numerical'!Y40,"")</f>
        <v/>
      </c>
      <c r="W40" s="72" t="str">
        <f>IF('Physical Effects - Numerical'!Z40&lt;0,'Physical Effects - Numerical'!Z40,"")</f>
        <v/>
      </c>
      <c r="X40" s="72" t="str">
        <f>IF('Physical Effects - Numerical'!AA40&lt;0,'Physical Effects - Numerical'!AA40,"")</f>
        <v/>
      </c>
      <c r="Y40" s="72" t="str">
        <f>IF('Physical Effects - Numerical'!AB40&lt;0,'Physical Effects - Numerical'!AB40,"")</f>
        <v/>
      </c>
      <c r="Z40" s="72" t="str">
        <f>IF('Physical Effects - Numerical'!AC40&lt;0,'Physical Effects - Numerical'!AC40,"")</f>
        <v/>
      </c>
      <c r="AA40" s="72" t="str">
        <f>IF('Physical Effects - Numerical'!AD40&lt;0,'Physical Effects - Numerical'!AD40,"")</f>
        <v/>
      </c>
      <c r="AB40" s="72">
        <f>IF('Physical Effects - Numerical'!AE40&lt;0,'Physical Effects - Numerical'!AE40,"")</f>
        <v>-1</v>
      </c>
      <c r="AC40" s="72" t="str">
        <f>IF('Physical Effects - Numerical'!AF40&lt;0,'Physical Effects - Numerical'!AF40,"")</f>
        <v/>
      </c>
      <c r="AD40" s="72">
        <f>IF('Physical Effects - Numerical'!AG40&lt;0,'Physical Effects - Numerical'!AG40,"")</f>
        <v>-1</v>
      </c>
      <c r="AE40" s="72" t="str">
        <f>IF('Physical Effects - Numerical'!AH40&lt;0,'Physical Effects - Numerical'!AH40,"")</f>
        <v/>
      </c>
      <c r="AF40" s="72" t="str">
        <f>IF('Physical Effects - Numerical'!AI40&lt;0,'Physical Effects - Numerical'!AI40,"")</f>
        <v/>
      </c>
      <c r="AG40" s="72" t="str">
        <f>IF('Physical Effects - Numerical'!AJ40&lt;0,'Physical Effects - Numerical'!AJ40,"")</f>
        <v/>
      </c>
      <c r="AH40" s="72" t="str">
        <f>IF('Physical Effects - Numerical'!AK40&lt;0,'Physical Effects - Numerical'!AK40,"")</f>
        <v/>
      </c>
      <c r="AI40" s="72" t="str">
        <f>IF('Physical Effects - Numerical'!AL40&lt;0,'Physical Effects - Numerical'!AL40,"")</f>
        <v/>
      </c>
      <c r="AJ40" s="72" t="str">
        <f>IF('Physical Effects - Numerical'!AM40&lt;0,'Physical Effects - Numerical'!AM40,"")</f>
        <v/>
      </c>
      <c r="AK40" s="72" t="str">
        <f>IF('Physical Effects - Numerical'!AN40&lt;0,'Physical Effects - Numerical'!AN40,"")</f>
        <v/>
      </c>
      <c r="AL40" s="72" t="str">
        <f>IF('Physical Effects - Numerical'!AO40&lt;0,'Physical Effects - Numerical'!AO40,"")</f>
        <v/>
      </c>
      <c r="AM40" s="72" t="str">
        <f>IF('Physical Effects - Numerical'!AP40&lt;0,'Physical Effects - Numerical'!AP40,"")</f>
        <v/>
      </c>
      <c r="AN40" s="72" t="str">
        <f>IF('Physical Effects - Numerical'!AQ40&lt;0,'Physical Effects - Numerical'!AQ40,"")</f>
        <v/>
      </c>
      <c r="AO40" s="72" t="str">
        <f>IF('Physical Effects - Numerical'!AR40&lt;0,'Physical Effects - Numerical'!AR40,"")</f>
        <v/>
      </c>
      <c r="AP40" s="72" t="str">
        <f>IF('Physical Effects - Numerical'!AS40&lt;0,'Physical Effects - Numerical'!AS40,"")</f>
        <v/>
      </c>
      <c r="AQ40" s="72" t="str">
        <f>IF('Physical Effects - Numerical'!AT40&lt;0,'Physical Effects - Numerical'!AT40,"")</f>
        <v/>
      </c>
      <c r="AR40" s="72" t="str">
        <f>IF('Physical Effects - Numerical'!AU40&lt;0,'Physical Effects - Numerical'!AU40,"")</f>
        <v/>
      </c>
      <c r="AS40" s="72" t="str">
        <f>IF('Physical Effects - Numerical'!AV40&lt;0,'Physical Effects - Numerical'!AV40,"")</f>
        <v/>
      </c>
      <c r="AT40" s="72" t="str">
        <f>IF('Physical Effects - Numerical'!AW40&lt;0,'Physical Effects - Numerical'!AW40,"")</f>
        <v/>
      </c>
      <c r="AU40" s="72" t="str">
        <f>IF('Physical Effects - Numerical'!AX40&lt;0,'Physical Effects - Numerical'!AX40,"")</f>
        <v/>
      </c>
      <c r="AV40" s="84" t="str">
        <f>IF('Physical Effects - Numerical'!AY40&lt;0,'Physical Effects - Numerical'!AY40,"")</f>
        <v/>
      </c>
      <c r="AW40" t="str">
        <f>IF('Physical Effects - Numerical'!AZ40&lt;0,'Physical Effects - Numerical'!AZ40,"")</f>
        <v/>
      </c>
      <c r="AX40" t="str">
        <f>IF('Physical Effects - Numerical'!BA40&lt;0,'Physical Effects - Numerical'!BA40,"")</f>
        <v/>
      </c>
      <c r="AY40" t="str">
        <f>IF('Physical Effects - Numerical'!BB40&lt;0,'Physical Effects - Numerical'!BB40,"")</f>
        <v/>
      </c>
      <c r="AZ40" t="str">
        <f>IF('Physical Effects - Numerical'!BC40&lt;0,'Physical Effects - Numerical'!BC40,"")</f>
        <v/>
      </c>
      <c r="BA40" t="str">
        <f>IF('Physical Effects - Numerical'!BD40&lt;0,'Physical Effects - Numerical'!BD40,"")</f>
        <v/>
      </c>
      <c r="BB40" t="str">
        <f>IF('Physical Effects - Numerical'!BE40&lt;0,'Physical Effects - Numerical'!BE40,"")</f>
        <v/>
      </c>
      <c r="BC40" t="str">
        <f>IF('Physical Effects - Numerical'!BF40&lt;0,'Physical Effects - Numerical'!BF40,"")</f>
        <v/>
      </c>
      <c r="BD40" t="str">
        <f>IF('Physical Effects - Numerical'!BG40&lt;0,'Physical Effects - Numerical'!BG40,"")</f>
        <v/>
      </c>
      <c r="BE40" t="str">
        <f>IF('Physical Effects - Numerical'!BH40&lt;0,'Physical Effects - Numerical'!BH40,"")</f>
        <v/>
      </c>
      <c r="BF40" t="str">
        <f>IF('Physical Effects - Numerical'!BI40&lt;0,'Physical Effects - Numerical'!BI40,"")</f>
        <v/>
      </c>
      <c r="BG40" t="str">
        <f>IF('Physical Effects - Numerical'!BJ40&lt;0,'Physical Effects - Numerical'!BJ40,"")</f>
        <v/>
      </c>
      <c r="BH40" t="str">
        <f>IF('Physical Effects - Numerical'!BK40&lt;0,'Physical Effects - Numerical'!BK40,"")</f>
        <v/>
      </c>
      <c r="BI40" t="str">
        <f>IF('Physical Effects - Numerical'!BL40&lt;0,'Physical Effects - Numerical'!BL40,"")</f>
        <v/>
      </c>
    </row>
    <row r="41" spans="1:61">
      <c r="A41" s="120" t="s">
        <v>732</v>
      </c>
      <c r="B41" s="72" t="str">
        <f>IF('Physical Effects - Numerical'!E41&lt;0,'Physical Effects - Numerical'!E41,"")</f>
        <v/>
      </c>
      <c r="C41" s="72" t="str">
        <f>IF('Physical Effects - Numerical'!F41&lt;0,'Physical Effects - Numerical'!F41,"")</f>
        <v/>
      </c>
      <c r="D41" s="72" t="str">
        <f>IF('Physical Effects - Numerical'!G41&lt;0,'Physical Effects - Numerical'!G41,"")</f>
        <v/>
      </c>
      <c r="E41" s="72" t="str">
        <f>IF('Physical Effects - Numerical'!H41&lt;0,'Physical Effects - Numerical'!H41,"")</f>
        <v/>
      </c>
      <c r="F41" s="72" t="str">
        <f>IF('Physical Effects - Numerical'!I41&lt;0,'Physical Effects - Numerical'!I41,"")</f>
        <v/>
      </c>
      <c r="G41" s="72" t="str">
        <f>IF('Physical Effects - Numerical'!J41&lt;0,'Physical Effects - Numerical'!J41,"")</f>
        <v/>
      </c>
      <c r="H41" s="72" t="str">
        <f>IF('Physical Effects - Numerical'!K41&lt;0,'Physical Effects - Numerical'!K41,"")</f>
        <v/>
      </c>
      <c r="I41" s="72" t="str">
        <f>IF('Physical Effects - Numerical'!L41&lt;0,'Physical Effects - Numerical'!L41,"")</f>
        <v/>
      </c>
      <c r="J41" s="72" t="str">
        <f>IF('Physical Effects - Numerical'!M41&lt;0,'Physical Effects - Numerical'!M41,"")</f>
        <v/>
      </c>
      <c r="K41" s="72" t="str">
        <f>IF('Physical Effects - Numerical'!N41&lt;0,'Physical Effects - Numerical'!N41,"")</f>
        <v/>
      </c>
      <c r="L41" s="72" t="str">
        <f>IF('Physical Effects - Numerical'!O41&lt;0,'Physical Effects - Numerical'!O41,"")</f>
        <v/>
      </c>
      <c r="M41" s="72" t="str">
        <f>IF('Physical Effects - Numerical'!P41&lt;0,'Physical Effects - Numerical'!P41,"")</f>
        <v/>
      </c>
      <c r="N41" s="72" t="str">
        <f>IF('Physical Effects - Numerical'!Q41&lt;0,'Physical Effects - Numerical'!Q41,"")</f>
        <v/>
      </c>
      <c r="O41" s="72" t="str">
        <f>IF('Physical Effects - Numerical'!R41&lt;0,'Physical Effects - Numerical'!R41,"")</f>
        <v/>
      </c>
      <c r="P41" s="72" t="str">
        <f>IF('Physical Effects - Numerical'!S41&lt;0,'Physical Effects - Numerical'!S41,"")</f>
        <v/>
      </c>
      <c r="Q41" s="72" t="str">
        <f>IF('Physical Effects - Numerical'!T41&lt;0,'Physical Effects - Numerical'!T41,"")</f>
        <v/>
      </c>
      <c r="R41" s="72" t="str">
        <f>IF('Physical Effects - Numerical'!U41&lt;0,'Physical Effects - Numerical'!U41,"")</f>
        <v/>
      </c>
      <c r="S41" s="72" t="str">
        <f>IF('Physical Effects - Numerical'!V41&lt;0,'Physical Effects - Numerical'!V41,"")</f>
        <v/>
      </c>
      <c r="T41" s="72" t="str">
        <f>IF('Physical Effects - Numerical'!W41&lt;0,'Physical Effects - Numerical'!W41,"")</f>
        <v/>
      </c>
      <c r="U41" s="72" t="str">
        <f>IF('Physical Effects - Numerical'!X41&lt;0,'Physical Effects - Numerical'!X41,"")</f>
        <v/>
      </c>
      <c r="V41" s="72" t="str">
        <f>IF('Physical Effects - Numerical'!Y41&lt;0,'Physical Effects - Numerical'!Y41,"")</f>
        <v/>
      </c>
      <c r="W41" s="72" t="str">
        <f>IF('Physical Effects - Numerical'!Z41&lt;0,'Physical Effects - Numerical'!Z41,"")</f>
        <v/>
      </c>
      <c r="X41" s="72" t="str">
        <f>IF('Physical Effects - Numerical'!AA41&lt;0,'Physical Effects - Numerical'!AA41,"")</f>
        <v/>
      </c>
      <c r="Y41" s="72" t="str">
        <f>IF('Physical Effects - Numerical'!AB41&lt;0,'Physical Effects - Numerical'!AB41,"")</f>
        <v/>
      </c>
      <c r="Z41" s="72" t="str">
        <f>IF('Physical Effects - Numerical'!AC41&lt;0,'Physical Effects - Numerical'!AC41,"")</f>
        <v/>
      </c>
      <c r="AA41" s="72" t="str">
        <f>IF('Physical Effects - Numerical'!AD41&lt;0,'Physical Effects - Numerical'!AD41,"")</f>
        <v/>
      </c>
      <c r="AB41" s="72" t="str">
        <f>IF('Physical Effects - Numerical'!AE41&lt;0,'Physical Effects - Numerical'!AE41,"")</f>
        <v/>
      </c>
      <c r="AC41" s="72" t="str">
        <f>IF('Physical Effects - Numerical'!AF41&lt;0,'Physical Effects - Numerical'!AF41,"")</f>
        <v/>
      </c>
      <c r="AD41" s="72" t="str">
        <f>IF('Physical Effects - Numerical'!AG41&lt;0,'Physical Effects - Numerical'!AG41,"")</f>
        <v/>
      </c>
      <c r="AE41" s="72" t="str">
        <f>IF('Physical Effects - Numerical'!AH41&lt;0,'Physical Effects - Numerical'!AH41,"")</f>
        <v/>
      </c>
      <c r="AF41" s="72" t="str">
        <f>IF('Physical Effects - Numerical'!AI41&lt;0,'Physical Effects - Numerical'!AI41,"")</f>
        <v/>
      </c>
      <c r="AG41" s="72" t="str">
        <f>IF('Physical Effects - Numerical'!AJ41&lt;0,'Physical Effects - Numerical'!AJ41,"")</f>
        <v/>
      </c>
      <c r="AH41" s="72" t="str">
        <f>IF('Physical Effects - Numerical'!AK41&lt;0,'Physical Effects - Numerical'!AK41,"")</f>
        <v/>
      </c>
      <c r="AI41" s="72" t="str">
        <f>IF('Physical Effects - Numerical'!AL41&lt;0,'Physical Effects - Numerical'!AL41,"")</f>
        <v/>
      </c>
      <c r="AJ41" s="72" t="str">
        <f>IF('Physical Effects - Numerical'!AM41&lt;0,'Physical Effects - Numerical'!AM41,"")</f>
        <v/>
      </c>
      <c r="AK41" s="72" t="str">
        <f>IF('Physical Effects - Numerical'!AN41&lt;0,'Physical Effects - Numerical'!AN41,"")</f>
        <v/>
      </c>
      <c r="AL41" s="72" t="str">
        <f>IF('Physical Effects - Numerical'!AO41&lt;0,'Physical Effects - Numerical'!AO41,"")</f>
        <v/>
      </c>
      <c r="AM41" s="72" t="str">
        <f>IF('Physical Effects - Numerical'!AP41&lt;0,'Physical Effects - Numerical'!AP41,"")</f>
        <v/>
      </c>
      <c r="AN41" s="72" t="str">
        <f>IF('Physical Effects - Numerical'!AQ41&lt;0,'Physical Effects - Numerical'!AQ41,"")</f>
        <v/>
      </c>
      <c r="AO41" s="72" t="str">
        <f>IF('Physical Effects - Numerical'!AR41&lt;0,'Physical Effects - Numerical'!AR41,"")</f>
        <v/>
      </c>
      <c r="AP41" s="72" t="str">
        <f>IF('Physical Effects - Numerical'!AS41&lt;0,'Physical Effects - Numerical'!AS41,"")</f>
        <v/>
      </c>
      <c r="AQ41" s="72" t="str">
        <f>IF('Physical Effects - Numerical'!AT41&lt;0,'Physical Effects - Numerical'!AT41,"")</f>
        <v/>
      </c>
      <c r="AR41" s="72" t="str">
        <f>IF('Physical Effects - Numerical'!AU41&lt;0,'Physical Effects - Numerical'!AU41,"")</f>
        <v/>
      </c>
      <c r="AS41" s="72" t="str">
        <f>IF('Physical Effects - Numerical'!AV41&lt;0,'Physical Effects - Numerical'!AV41,"")</f>
        <v/>
      </c>
      <c r="AT41" s="72" t="str">
        <f>IF('Physical Effects - Numerical'!AW41&lt;0,'Physical Effects - Numerical'!AW41,"")</f>
        <v/>
      </c>
      <c r="AU41" s="72" t="str">
        <f>IF('Physical Effects - Numerical'!AX41&lt;0,'Physical Effects - Numerical'!AX41,"")</f>
        <v/>
      </c>
      <c r="AV41" s="84" t="str">
        <f>IF('Physical Effects - Numerical'!AY41&lt;0,'Physical Effects - Numerical'!AY41,"")</f>
        <v/>
      </c>
      <c r="AW41" t="str">
        <f>IF('Physical Effects - Numerical'!AZ41&lt;0,'Physical Effects - Numerical'!AZ41,"")</f>
        <v/>
      </c>
      <c r="AX41" t="str">
        <f>IF('Physical Effects - Numerical'!BA41&lt;0,'Physical Effects - Numerical'!BA41,"")</f>
        <v/>
      </c>
      <c r="AY41" t="str">
        <f>IF('Physical Effects - Numerical'!BB41&lt;0,'Physical Effects - Numerical'!BB41,"")</f>
        <v/>
      </c>
      <c r="AZ41" t="str">
        <f>IF('Physical Effects - Numerical'!BC41&lt;0,'Physical Effects - Numerical'!BC41,"")</f>
        <v/>
      </c>
      <c r="BA41" t="str">
        <f>IF('Physical Effects - Numerical'!BD41&lt;0,'Physical Effects - Numerical'!BD41,"")</f>
        <v/>
      </c>
      <c r="BB41" t="str">
        <f>IF('Physical Effects - Numerical'!BE41&lt;0,'Physical Effects - Numerical'!BE41,"")</f>
        <v/>
      </c>
      <c r="BC41" t="str">
        <f>IF('Physical Effects - Numerical'!BF41&lt;0,'Physical Effects - Numerical'!BF41,"")</f>
        <v/>
      </c>
      <c r="BD41" t="str">
        <f>IF('Physical Effects - Numerical'!BG41&lt;0,'Physical Effects - Numerical'!BG41,"")</f>
        <v/>
      </c>
      <c r="BE41" t="str">
        <f>IF('Physical Effects - Numerical'!BH41&lt;0,'Physical Effects - Numerical'!BH41,"")</f>
        <v/>
      </c>
      <c r="BF41" t="str">
        <f>IF('Physical Effects - Numerical'!BI41&lt;0,'Physical Effects - Numerical'!BI41,"")</f>
        <v/>
      </c>
      <c r="BG41" t="str">
        <f>IF('Physical Effects - Numerical'!BJ41&lt;0,'Physical Effects - Numerical'!BJ41,"")</f>
        <v/>
      </c>
      <c r="BH41" t="str">
        <f>IF('Physical Effects - Numerical'!BK41&lt;0,'Physical Effects - Numerical'!BK41,"")</f>
        <v/>
      </c>
      <c r="BI41" t="str">
        <f>IF('Physical Effects - Numerical'!BL41&lt;0,'Physical Effects - Numerical'!BL41,"")</f>
        <v/>
      </c>
    </row>
    <row r="42" spans="1:61" ht="26">
      <c r="A42" s="120" t="s">
        <v>740</v>
      </c>
      <c r="B42" s="72" t="str">
        <f>IF('Physical Effects - Numerical'!E42&lt;0,'Physical Effects - Numerical'!E42,"")</f>
        <v/>
      </c>
      <c r="C42" s="72" t="str">
        <f>IF('Physical Effects - Numerical'!F42&lt;0,'Physical Effects - Numerical'!F42,"")</f>
        <v/>
      </c>
      <c r="D42" s="72" t="str">
        <f>IF('Physical Effects - Numerical'!G42&lt;0,'Physical Effects - Numerical'!G42,"")</f>
        <v/>
      </c>
      <c r="E42" s="72" t="str">
        <f>IF('Physical Effects - Numerical'!H42&lt;0,'Physical Effects - Numerical'!H42,"")</f>
        <v/>
      </c>
      <c r="F42" s="72" t="str">
        <f>IF('Physical Effects - Numerical'!I42&lt;0,'Physical Effects - Numerical'!I42,"")</f>
        <v/>
      </c>
      <c r="G42" s="72" t="str">
        <f>IF('Physical Effects - Numerical'!J42&lt;0,'Physical Effects - Numerical'!J42,"")</f>
        <v/>
      </c>
      <c r="H42" s="72" t="str">
        <f>IF('Physical Effects - Numerical'!K42&lt;0,'Physical Effects - Numerical'!K42,"")</f>
        <v/>
      </c>
      <c r="I42" s="72" t="str">
        <f>IF('Physical Effects - Numerical'!L42&lt;0,'Physical Effects - Numerical'!L42,"")</f>
        <v/>
      </c>
      <c r="J42" s="72" t="str">
        <f>IF('Physical Effects - Numerical'!M42&lt;0,'Physical Effects - Numerical'!M42,"")</f>
        <v/>
      </c>
      <c r="K42" s="72" t="str">
        <f>IF('Physical Effects - Numerical'!N42&lt;0,'Physical Effects - Numerical'!N42,"")</f>
        <v/>
      </c>
      <c r="L42" s="72" t="str">
        <f>IF('Physical Effects - Numerical'!O42&lt;0,'Physical Effects - Numerical'!O42,"")</f>
        <v/>
      </c>
      <c r="M42" s="72" t="str">
        <f>IF('Physical Effects - Numerical'!P42&lt;0,'Physical Effects - Numerical'!P42,"")</f>
        <v/>
      </c>
      <c r="N42" s="72" t="str">
        <f>IF('Physical Effects - Numerical'!Q42&lt;0,'Physical Effects - Numerical'!Q42,"")</f>
        <v/>
      </c>
      <c r="O42" s="72" t="str">
        <f>IF('Physical Effects - Numerical'!R42&lt;0,'Physical Effects - Numerical'!R42,"")</f>
        <v/>
      </c>
      <c r="P42" s="72" t="str">
        <f>IF('Physical Effects - Numerical'!S42&lt;0,'Physical Effects - Numerical'!S42,"")</f>
        <v/>
      </c>
      <c r="Q42" s="72" t="str">
        <f>IF('Physical Effects - Numerical'!T42&lt;0,'Physical Effects - Numerical'!T42,"")</f>
        <v/>
      </c>
      <c r="R42" s="72" t="str">
        <f>IF('Physical Effects - Numerical'!U42&lt;0,'Physical Effects - Numerical'!U42,"")</f>
        <v/>
      </c>
      <c r="S42" s="72" t="str">
        <f>IF('Physical Effects - Numerical'!V42&lt;0,'Physical Effects - Numerical'!V42,"")</f>
        <v/>
      </c>
      <c r="T42" s="72" t="str">
        <f>IF('Physical Effects - Numerical'!W42&lt;0,'Physical Effects - Numerical'!W42,"")</f>
        <v/>
      </c>
      <c r="U42" s="72" t="str">
        <f>IF('Physical Effects - Numerical'!X42&lt;0,'Physical Effects - Numerical'!X42,"")</f>
        <v/>
      </c>
      <c r="V42" s="72" t="str">
        <f>IF('Physical Effects - Numerical'!Y42&lt;0,'Physical Effects - Numerical'!Y42,"")</f>
        <v/>
      </c>
      <c r="W42" s="72" t="str">
        <f>IF('Physical Effects - Numerical'!Z42&lt;0,'Physical Effects - Numerical'!Z42,"")</f>
        <v/>
      </c>
      <c r="X42" s="72" t="str">
        <f>IF('Physical Effects - Numerical'!AA42&lt;0,'Physical Effects - Numerical'!AA42,"")</f>
        <v/>
      </c>
      <c r="Y42" s="72" t="str">
        <f>IF('Physical Effects - Numerical'!AB42&lt;0,'Physical Effects - Numerical'!AB42,"")</f>
        <v/>
      </c>
      <c r="Z42" s="72" t="str">
        <f>IF('Physical Effects - Numerical'!AC42&lt;0,'Physical Effects - Numerical'!AC42,"")</f>
        <v/>
      </c>
      <c r="AA42" s="72" t="str">
        <f>IF('Physical Effects - Numerical'!AD42&lt;0,'Physical Effects - Numerical'!AD42,"")</f>
        <v/>
      </c>
      <c r="AB42" s="72" t="str">
        <f>IF('Physical Effects - Numerical'!AE42&lt;0,'Physical Effects - Numerical'!AE42,"")</f>
        <v/>
      </c>
      <c r="AC42" s="72" t="str">
        <f>IF('Physical Effects - Numerical'!AF42&lt;0,'Physical Effects - Numerical'!AF42,"")</f>
        <v/>
      </c>
      <c r="AD42" s="72" t="str">
        <f>IF('Physical Effects - Numerical'!AG42&lt;0,'Physical Effects - Numerical'!AG42,"")</f>
        <v/>
      </c>
      <c r="AE42" s="72" t="str">
        <f>IF('Physical Effects - Numerical'!AH42&lt;0,'Physical Effects - Numerical'!AH42,"")</f>
        <v/>
      </c>
      <c r="AF42" s="72">
        <f>IF('Physical Effects - Numerical'!AI42&lt;0,'Physical Effects - Numerical'!AI42,"")</f>
        <v>-2</v>
      </c>
      <c r="AG42" s="72" t="str">
        <f>IF('Physical Effects - Numerical'!AJ42&lt;0,'Physical Effects - Numerical'!AJ42,"")</f>
        <v/>
      </c>
      <c r="AH42" s="72" t="str">
        <f>IF('Physical Effects - Numerical'!AK42&lt;0,'Physical Effects - Numerical'!AK42,"")</f>
        <v/>
      </c>
      <c r="AI42" s="72" t="str">
        <f>IF('Physical Effects - Numerical'!AL42&lt;0,'Physical Effects - Numerical'!AL42,"")</f>
        <v/>
      </c>
      <c r="AJ42" s="72" t="str">
        <f>IF('Physical Effects - Numerical'!AM42&lt;0,'Physical Effects - Numerical'!AM42,"")</f>
        <v/>
      </c>
      <c r="AK42" s="72" t="str">
        <f>IF('Physical Effects - Numerical'!AN42&lt;0,'Physical Effects - Numerical'!AN42,"")</f>
        <v/>
      </c>
      <c r="AL42" s="72" t="str">
        <f>IF('Physical Effects - Numerical'!AO42&lt;0,'Physical Effects - Numerical'!AO42,"")</f>
        <v/>
      </c>
      <c r="AM42" s="72" t="str">
        <f>IF('Physical Effects - Numerical'!AP42&lt;0,'Physical Effects - Numerical'!AP42,"")</f>
        <v/>
      </c>
      <c r="AN42" s="72" t="str">
        <f>IF('Physical Effects - Numerical'!AQ42&lt;0,'Physical Effects - Numerical'!AQ42,"")</f>
        <v/>
      </c>
      <c r="AO42" s="72" t="str">
        <f>IF('Physical Effects - Numerical'!AR42&lt;0,'Physical Effects - Numerical'!AR42,"")</f>
        <v/>
      </c>
      <c r="AP42" s="72" t="str">
        <f>IF('Physical Effects - Numerical'!AS42&lt;0,'Physical Effects - Numerical'!AS42,"")</f>
        <v/>
      </c>
      <c r="AQ42" s="72" t="str">
        <f>IF('Physical Effects - Numerical'!AT42&lt;0,'Physical Effects - Numerical'!AT42,"")</f>
        <v/>
      </c>
      <c r="AR42" s="72" t="str">
        <f>IF('Physical Effects - Numerical'!AU42&lt;0,'Physical Effects - Numerical'!AU42,"")</f>
        <v/>
      </c>
      <c r="AS42" s="72" t="str">
        <f>IF('Physical Effects - Numerical'!AV42&lt;0,'Physical Effects - Numerical'!AV42,"")</f>
        <v/>
      </c>
      <c r="AT42" s="72" t="str">
        <f>IF('Physical Effects - Numerical'!AW42&lt;0,'Physical Effects - Numerical'!AW42,"")</f>
        <v/>
      </c>
      <c r="AU42" s="72" t="str">
        <f>IF('Physical Effects - Numerical'!AX42&lt;0,'Physical Effects - Numerical'!AX42,"")</f>
        <v/>
      </c>
      <c r="AV42" s="84" t="str">
        <f>IF('Physical Effects - Numerical'!AY42&lt;0,'Physical Effects - Numerical'!AY42,"")</f>
        <v/>
      </c>
      <c r="AW42" t="str">
        <f>IF('Physical Effects - Numerical'!AZ42&lt;0,'Physical Effects - Numerical'!AZ42,"")</f>
        <v/>
      </c>
      <c r="AX42" t="str">
        <f>IF('Physical Effects - Numerical'!BA42&lt;0,'Physical Effects - Numerical'!BA42,"")</f>
        <v/>
      </c>
      <c r="AY42" t="str">
        <f>IF('Physical Effects - Numerical'!BB42&lt;0,'Physical Effects - Numerical'!BB42,"")</f>
        <v/>
      </c>
      <c r="AZ42" t="str">
        <f>IF('Physical Effects - Numerical'!BC42&lt;0,'Physical Effects - Numerical'!BC42,"")</f>
        <v/>
      </c>
      <c r="BA42" t="str">
        <f>IF('Physical Effects - Numerical'!BD42&lt;0,'Physical Effects - Numerical'!BD42,"")</f>
        <v/>
      </c>
      <c r="BB42" t="str">
        <f>IF('Physical Effects - Numerical'!BE42&lt;0,'Physical Effects - Numerical'!BE42,"")</f>
        <v/>
      </c>
      <c r="BC42" t="str">
        <f>IF('Physical Effects - Numerical'!BF42&lt;0,'Physical Effects - Numerical'!BF42,"")</f>
        <v/>
      </c>
      <c r="BD42" t="str">
        <f>IF('Physical Effects - Numerical'!BG42&lt;0,'Physical Effects - Numerical'!BG42,"")</f>
        <v/>
      </c>
      <c r="BE42" t="str">
        <f>IF('Physical Effects - Numerical'!BH42&lt;0,'Physical Effects - Numerical'!BH42,"")</f>
        <v/>
      </c>
      <c r="BF42" t="str">
        <f>IF('Physical Effects - Numerical'!BI42&lt;0,'Physical Effects - Numerical'!BI42,"")</f>
        <v/>
      </c>
      <c r="BG42" t="str">
        <f>IF('Physical Effects - Numerical'!BJ42&lt;0,'Physical Effects - Numerical'!BJ42,"")</f>
        <v/>
      </c>
      <c r="BH42" t="str">
        <f>IF('Physical Effects - Numerical'!BK42&lt;0,'Physical Effects - Numerical'!BK42,"")</f>
        <v/>
      </c>
      <c r="BI42" t="str">
        <f>IF('Physical Effects - Numerical'!BL42&lt;0,'Physical Effects - Numerical'!BL42,"")</f>
        <v/>
      </c>
    </row>
    <row r="43" spans="1:61" ht="26">
      <c r="A43" s="120" t="s">
        <v>749</v>
      </c>
      <c r="B43" s="72" t="str">
        <f>IF('Physical Effects - Numerical'!E43&lt;0,'Physical Effects - Numerical'!E43,"")</f>
        <v/>
      </c>
      <c r="C43" s="72" t="str">
        <f>IF('Physical Effects - Numerical'!F43&lt;0,'Physical Effects - Numerical'!F43,"")</f>
        <v/>
      </c>
      <c r="D43" s="72" t="str">
        <f>IF('Physical Effects - Numerical'!G43&lt;0,'Physical Effects - Numerical'!G43,"")</f>
        <v/>
      </c>
      <c r="E43" s="72" t="str">
        <f>IF('Physical Effects - Numerical'!H43&lt;0,'Physical Effects - Numerical'!H43,"")</f>
        <v/>
      </c>
      <c r="F43" s="72" t="str">
        <f>IF('Physical Effects - Numerical'!I43&lt;0,'Physical Effects - Numerical'!I43,"")</f>
        <v/>
      </c>
      <c r="G43" s="72" t="str">
        <f>IF('Physical Effects - Numerical'!J43&lt;0,'Physical Effects - Numerical'!J43,"")</f>
        <v/>
      </c>
      <c r="H43" s="72" t="str">
        <f>IF('Physical Effects - Numerical'!K43&lt;0,'Physical Effects - Numerical'!K43,"")</f>
        <v/>
      </c>
      <c r="I43" s="72" t="str">
        <f>IF('Physical Effects - Numerical'!L43&lt;0,'Physical Effects - Numerical'!L43,"")</f>
        <v/>
      </c>
      <c r="J43" s="72" t="str">
        <f>IF('Physical Effects - Numerical'!M43&lt;0,'Physical Effects - Numerical'!M43,"")</f>
        <v/>
      </c>
      <c r="K43" s="72" t="str">
        <f>IF('Physical Effects - Numerical'!N43&lt;0,'Physical Effects - Numerical'!N43,"")</f>
        <v/>
      </c>
      <c r="L43" s="72" t="str">
        <f>IF('Physical Effects - Numerical'!O43&lt;0,'Physical Effects - Numerical'!O43,"")</f>
        <v/>
      </c>
      <c r="M43" s="72" t="str">
        <f>IF('Physical Effects - Numerical'!P43&lt;0,'Physical Effects - Numerical'!P43,"")</f>
        <v/>
      </c>
      <c r="N43" s="72" t="str">
        <f>IF('Physical Effects - Numerical'!Q43&lt;0,'Physical Effects - Numerical'!Q43,"")</f>
        <v/>
      </c>
      <c r="O43" s="72" t="str">
        <f>IF('Physical Effects - Numerical'!R43&lt;0,'Physical Effects - Numerical'!R43,"")</f>
        <v/>
      </c>
      <c r="P43" s="72" t="str">
        <f>IF('Physical Effects - Numerical'!S43&lt;0,'Physical Effects - Numerical'!S43,"")</f>
        <v/>
      </c>
      <c r="Q43" s="72" t="str">
        <f>IF('Physical Effects - Numerical'!T43&lt;0,'Physical Effects - Numerical'!T43,"")</f>
        <v/>
      </c>
      <c r="R43" s="72" t="str">
        <f>IF('Physical Effects - Numerical'!U43&lt;0,'Physical Effects - Numerical'!U43,"")</f>
        <v/>
      </c>
      <c r="S43" s="72" t="str">
        <f>IF('Physical Effects - Numerical'!V43&lt;0,'Physical Effects - Numerical'!V43,"")</f>
        <v/>
      </c>
      <c r="T43" s="72" t="str">
        <f>IF('Physical Effects - Numerical'!W43&lt;0,'Physical Effects - Numerical'!W43,"")</f>
        <v/>
      </c>
      <c r="U43" s="72" t="str">
        <f>IF('Physical Effects - Numerical'!X43&lt;0,'Physical Effects - Numerical'!X43,"")</f>
        <v/>
      </c>
      <c r="V43" s="72" t="str">
        <f>IF('Physical Effects - Numerical'!Y43&lt;0,'Physical Effects - Numerical'!Y43,"")</f>
        <v/>
      </c>
      <c r="W43" s="72" t="str">
        <f>IF('Physical Effects - Numerical'!Z43&lt;0,'Physical Effects - Numerical'!Z43,"")</f>
        <v/>
      </c>
      <c r="X43" s="72" t="str">
        <f>IF('Physical Effects - Numerical'!AA43&lt;0,'Physical Effects - Numerical'!AA43,"")</f>
        <v/>
      </c>
      <c r="Y43" s="72" t="str">
        <f>IF('Physical Effects - Numerical'!AB43&lt;0,'Physical Effects - Numerical'!AB43,"")</f>
        <v/>
      </c>
      <c r="Z43" s="72" t="str">
        <f>IF('Physical Effects - Numerical'!AC43&lt;0,'Physical Effects - Numerical'!AC43,"")</f>
        <v/>
      </c>
      <c r="AA43" s="72" t="str">
        <f>IF('Physical Effects - Numerical'!AD43&lt;0,'Physical Effects - Numerical'!AD43,"")</f>
        <v/>
      </c>
      <c r="AB43" s="72" t="str">
        <f>IF('Physical Effects - Numerical'!AE43&lt;0,'Physical Effects - Numerical'!AE43,"")</f>
        <v/>
      </c>
      <c r="AC43" s="72" t="str">
        <f>IF('Physical Effects - Numerical'!AF43&lt;0,'Physical Effects - Numerical'!AF43,"")</f>
        <v/>
      </c>
      <c r="AD43" s="72" t="str">
        <f>IF('Physical Effects - Numerical'!AG43&lt;0,'Physical Effects - Numerical'!AG43,"")</f>
        <v/>
      </c>
      <c r="AE43" s="72" t="str">
        <f>IF('Physical Effects - Numerical'!AH43&lt;0,'Physical Effects - Numerical'!AH43,"")</f>
        <v/>
      </c>
      <c r="AF43" s="72" t="str">
        <f>IF('Physical Effects - Numerical'!AI43&lt;0,'Physical Effects - Numerical'!AI43,"")</f>
        <v/>
      </c>
      <c r="AG43" s="72" t="str">
        <f>IF('Physical Effects - Numerical'!AJ43&lt;0,'Physical Effects - Numerical'!AJ43,"")</f>
        <v/>
      </c>
      <c r="AH43" s="72" t="str">
        <f>IF('Physical Effects - Numerical'!AK43&lt;0,'Physical Effects - Numerical'!AK43,"")</f>
        <v/>
      </c>
      <c r="AI43" s="72">
        <f>IF('Physical Effects - Numerical'!AL43&lt;0,'Physical Effects - Numerical'!AL43,"")</f>
        <v>-1</v>
      </c>
      <c r="AJ43" s="72" t="str">
        <f>IF('Physical Effects - Numerical'!AM43&lt;0,'Physical Effects - Numerical'!AM43,"")</f>
        <v/>
      </c>
      <c r="AK43" s="72">
        <f>IF('Physical Effects - Numerical'!AN43&lt;0,'Physical Effects - Numerical'!AN43,"")</f>
        <v>-1</v>
      </c>
      <c r="AL43" s="72" t="str">
        <f>IF('Physical Effects - Numerical'!AO43&lt;0,'Physical Effects - Numerical'!AO43,"")</f>
        <v/>
      </c>
      <c r="AM43" s="72" t="str">
        <f>IF('Physical Effects - Numerical'!AP43&lt;0,'Physical Effects - Numerical'!AP43,"")</f>
        <v/>
      </c>
      <c r="AN43" s="72" t="str">
        <f>IF('Physical Effects - Numerical'!AQ43&lt;0,'Physical Effects - Numerical'!AQ43,"")</f>
        <v/>
      </c>
      <c r="AO43" s="72" t="str">
        <f>IF('Physical Effects - Numerical'!AR43&lt;0,'Physical Effects - Numerical'!AR43,"")</f>
        <v/>
      </c>
      <c r="AP43" s="72" t="str">
        <f>IF('Physical Effects - Numerical'!AS43&lt;0,'Physical Effects - Numerical'!AS43,"")</f>
        <v/>
      </c>
      <c r="AQ43" s="72" t="str">
        <f>IF('Physical Effects - Numerical'!AT43&lt;0,'Physical Effects - Numerical'!AT43,"")</f>
        <v/>
      </c>
      <c r="AR43" s="72" t="str">
        <f>IF('Physical Effects - Numerical'!AU43&lt;0,'Physical Effects - Numerical'!AU43,"")</f>
        <v/>
      </c>
      <c r="AS43" s="72" t="str">
        <f>IF('Physical Effects - Numerical'!AV43&lt;0,'Physical Effects - Numerical'!AV43,"")</f>
        <v/>
      </c>
      <c r="AT43" s="72" t="str">
        <f>IF('Physical Effects - Numerical'!AW43&lt;0,'Physical Effects - Numerical'!AW43,"")</f>
        <v/>
      </c>
      <c r="AU43" s="72" t="str">
        <f>IF('Physical Effects - Numerical'!AX43&lt;0,'Physical Effects - Numerical'!AX43,"")</f>
        <v/>
      </c>
      <c r="AV43" s="84" t="str">
        <f>IF('Physical Effects - Numerical'!AY43&lt;0,'Physical Effects - Numerical'!AY43,"")</f>
        <v/>
      </c>
      <c r="AW43" t="str">
        <f>IF('Physical Effects - Numerical'!AZ43&lt;0,'Physical Effects - Numerical'!AZ43,"")</f>
        <v/>
      </c>
      <c r="AX43" t="str">
        <f>IF('Physical Effects - Numerical'!BA43&lt;0,'Physical Effects - Numerical'!BA43,"")</f>
        <v/>
      </c>
      <c r="AY43" t="str">
        <f>IF('Physical Effects - Numerical'!BB43&lt;0,'Physical Effects - Numerical'!BB43,"")</f>
        <v/>
      </c>
      <c r="AZ43" t="str">
        <f>IF('Physical Effects - Numerical'!BC43&lt;0,'Physical Effects - Numerical'!BC43,"")</f>
        <v/>
      </c>
      <c r="BA43" t="str">
        <f>IF('Physical Effects - Numerical'!BD43&lt;0,'Physical Effects - Numerical'!BD43,"")</f>
        <v/>
      </c>
      <c r="BB43" t="str">
        <f>IF('Physical Effects - Numerical'!BE43&lt;0,'Physical Effects - Numerical'!BE43,"")</f>
        <v/>
      </c>
      <c r="BC43" t="str">
        <f>IF('Physical Effects - Numerical'!BF43&lt;0,'Physical Effects - Numerical'!BF43,"")</f>
        <v/>
      </c>
      <c r="BD43" t="str">
        <f>IF('Physical Effects - Numerical'!BG43&lt;0,'Physical Effects - Numerical'!BG43,"")</f>
        <v/>
      </c>
      <c r="BE43" t="str">
        <f>IF('Physical Effects - Numerical'!BH43&lt;0,'Physical Effects - Numerical'!BH43,"")</f>
        <v/>
      </c>
      <c r="BF43" t="str">
        <f>IF('Physical Effects - Numerical'!BI43&lt;0,'Physical Effects - Numerical'!BI43,"")</f>
        <v/>
      </c>
      <c r="BG43" t="str">
        <f>IF('Physical Effects - Numerical'!BJ43&lt;0,'Physical Effects - Numerical'!BJ43,"")</f>
        <v/>
      </c>
      <c r="BH43" t="str">
        <f>IF('Physical Effects - Numerical'!BK43&lt;0,'Physical Effects - Numerical'!BK43,"")</f>
        <v/>
      </c>
      <c r="BI43" t="str">
        <f>IF('Physical Effects - Numerical'!BL43&lt;0,'Physical Effects - Numerical'!BL43,"")</f>
        <v/>
      </c>
    </row>
    <row r="44" spans="1:61" ht="26">
      <c r="A44" s="120" t="s">
        <v>754</v>
      </c>
      <c r="B44" s="72" t="str">
        <f>IF('Physical Effects - Numerical'!E44&lt;0,'Physical Effects - Numerical'!E44,"")</f>
        <v/>
      </c>
      <c r="C44" s="72" t="str">
        <f>IF('Physical Effects - Numerical'!F44&lt;0,'Physical Effects - Numerical'!F44,"")</f>
        <v/>
      </c>
      <c r="D44" s="72" t="str">
        <f>IF('Physical Effects - Numerical'!G44&lt;0,'Physical Effects - Numerical'!G44,"")</f>
        <v/>
      </c>
      <c r="E44" s="72" t="str">
        <f>IF('Physical Effects - Numerical'!H44&lt;0,'Physical Effects - Numerical'!H44,"")</f>
        <v/>
      </c>
      <c r="F44" s="72" t="str">
        <f>IF('Physical Effects - Numerical'!I44&lt;0,'Physical Effects - Numerical'!I44,"")</f>
        <v/>
      </c>
      <c r="G44" s="72" t="str">
        <f>IF('Physical Effects - Numerical'!J44&lt;0,'Physical Effects - Numerical'!J44,"")</f>
        <v/>
      </c>
      <c r="H44" s="72" t="str">
        <f>IF('Physical Effects - Numerical'!K44&lt;0,'Physical Effects - Numerical'!K44,"")</f>
        <v/>
      </c>
      <c r="I44" s="72" t="str">
        <f>IF('Physical Effects - Numerical'!L44&lt;0,'Physical Effects - Numerical'!L44,"")</f>
        <v/>
      </c>
      <c r="J44" s="72" t="str">
        <f>IF('Physical Effects - Numerical'!M44&lt;0,'Physical Effects - Numerical'!M44,"")</f>
        <v/>
      </c>
      <c r="K44" s="72" t="str">
        <f>IF('Physical Effects - Numerical'!N44&lt;0,'Physical Effects - Numerical'!N44,"")</f>
        <v/>
      </c>
      <c r="L44" s="72" t="str">
        <f>IF('Physical Effects - Numerical'!O44&lt;0,'Physical Effects - Numerical'!O44,"")</f>
        <v/>
      </c>
      <c r="M44" s="72" t="str">
        <f>IF('Physical Effects - Numerical'!P44&lt;0,'Physical Effects - Numerical'!P44,"")</f>
        <v/>
      </c>
      <c r="N44" s="72" t="str">
        <f>IF('Physical Effects - Numerical'!Q44&lt;0,'Physical Effects - Numerical'!Q44,"")</f>
        <v/>
      </c>
      <c r="O44" s="72" t="str">
        <f>IF('Physical Effects - Numerical'!R44&lt;0,'Physical Effects - Numerical'!R44,"")</f>
        <v/>
      </c>
      <c r="P44" s="72" t="str">
        <f>IF('Physical Effects - Numerical'!S44&lt;0,'Physical Effects - Numerical'!S44,"")</f>
        <v/>
      </c>
      <c r="Q44" s="72" t="str">
        <f>IF('Physical Effects - Numerical'!T44&lt;0,'Physical Effects - Numerical'!T44,"")</f>
        <v/>
      </c>
      <c r="R44" s="72" t="str">
        <f>IF('Physical Effects - Numerical'!U44&lt;0,'Physical Effects - Numerical'!U44,"")</f>
        <v/>
      </c>
      <c r="S44" s="72" t="str">
        <f>IF('Physical Effects - Numerical'!V44&lt;0,'Physical Effects - Numerical'!V44,"")</f>
        <v/>
      </c>
      <c r="T44" s="72" t="str">
        <f>IF('Physical Effects - Numerical'!W44&lt;0,'Physical Effects - Numerical'!W44,"")</f>
        <v/>
      </c>
      <c r="U44" s="72" t="str">
        <f>IF('Physical Effects - Numerical'!X44&lt;0,'Physical Effects - Numerical'!X44,"")</f>
        <v/>
      </c>
      <c r="V44" s="72" t="str">
        <f>IF('Physical Effects - Numerical'!Y44&lt;0,'Physical Effects - Numerical'!Y44,"")</f>
        <v/>
      </c>
      <c r="W44" s="72" t="str">
        <f>IF('Physical Effects - Numerical'!Z44&lt;0,'Physical Effects - Numerical'!Z44,"")</f>
        <v/>
      </c>
      <c r="X44" s="72" t="str">
        <f>IF('Physical Effects - Numerical'!AA44&lt;0,'Physical Effects - Numerical'!AA44,"")</f>
        <v/>
      </c>
      <c r="Y44" s="72" t="str">
        <f>IF('Physical Effects - Numerical'!AB44&lt;0,'Physical Effects - Numerical'!AB44,"")</f>
        <v/>
      </c>
      <c r="Z44" s="72" t="str">
        <f>IF('Physical Effects - Numerical'!AC44&lt;0,'Physical Effects - Numerical'!AC44,"")</f>
        <v/>
      </c>
      <c r="AA44" s="72" t="str">
        <f>IF('Physical Effects - Numerical'!AD44&lt;0,'Physical Effects - Numerical'!AD44,"")</f>
        <v/>
      </c>
      <c r="AB44" s="72" t="str">
        <f>IF('Physical Effects - Numerical'!AE44&lt;0,'Physical Effects - Numerical'!AE44,"")</f>
        <v/>
      </c>
      <c r="AC44" s="72" t="str">
        <f>IF('Physical Effects - Numerical'!AF44&lt;0,'Physical Effects - Numerical'!AF44,"")</f>
        <v/>
      </c>
      <c r="AD44" s="72" t="str">
        <f>IF('Physical Effects - Numerical'!AG44&lt;0,'Physical Effects - Numerical'!AG44,"")</f>
        <v/>
      </c>
      <c r="AE44" s="72" t="str">
        <f>IF('Physical Effects - Numerical'!AH44&lt;0,'Physical Effects - Numerical'!AH44,"")</f>
        <v/>
      </c>
      <c r="AF44" s="72">
        <f>IF('Physical Effects - Numerical'!AI44&lt;0,'Physical Effects - Numerical'!AI44,"")</f>
        <v>-2</v>
      </c>
      <c r="AG44" s="72" t="str">
        <f>IF('Physical Effects - Numerical'!AJ44&lt;0,'Physical Effects - Numerical'!AJ44,"")</f>
        <v/>
      </c>
      <c r="AH44" s="72" t="str">
        <f>IF('Physical Effects - Numerical'!AK44&lt;0,'Physical Effects - Numerical'!AK44,"")</f>
        <v/>
      </c>
      <c r="AI44" s="72" t="str">
        <f>IF('Physical Effects - Numerical'!AL44&lt;0,'Physical Effects - Numerical'!AL44,"")</f>
        <v/>
      </c>
      <c r="AJ44" s="72" t="str">
        <f>IF('Physical Effects - Numerical'!AM44&lt;0,'Physical Effects - Numerical'!AM44,"")</f>
        <v/>
      </c>
      <c r="AK44" s="72" t="str">
        <f>IF('Physical Effects - Numerical'!AN44&lt;0,'Physical Effects - Numerical'!AN44,"")</f>
        <v/>
      </c>
      <c r="AL44" s="72" t="str">
        <f>IF('Physical Effects - Numerical'!AO44&lt;0,'Physical Effects - Numerical'!AO44,"")</f>
        <v/>
      </c>
      <c r="AM44" s="72" t="str">
        <f>IF('Physical Effects - Numerical'!AP44&lt;0,'Physical Effects - Numerical'!AP44,"")</f>
        <v/>
      </c>
      <c r="AN44" s="72" t="str">
        <f>IF('Physical Effects - Numerical'!AQ44&lt;0,'Physical Effects - Numerical'!AQ44,"")</f>
        <v/>
      </c>
      <c r="AO44" s="72" t="str">
        <f>IF('Physical Effects - Numerical'!AR44&lt;0,'Physical Effects - Numerical'!AR44,"")</f>
        <v/>
      </c>
      <c r="AP44" s="72" t="str">
        <f>IF('Physical Effects - Numerical'!AS44&lt;0,'Physical Effects - Numerical'!AS44,"")</f>
        <v/>
      </c>
      <c r="AQ44" s="72" t="str">
        <f>IF('Physical Effects - Numerical'!AT44&lt;0,'Physical Effects - Numerical'!AT44,"")</f>
        <v/>
      </c>
      <c r="AR44" s="72" t="str">
        <f>IF('Physical Effects - Numerical'!AU44&lt;0,'Physical Effects - Numerical'!AU44,"")</f>
        <v/>
      </c>
      <c r="AS44" s="72" t="str">
        <f>IF('Physical Effects - Numerical'!AV44&lt;0,'Physical Effects - Numerical'!AV44,"")</f>
        <v/>
      </c>
      <c r="AT44" s="72" t="str">
        <f>IF('Physical Effects - Numerical'!AW44&lt;0,'Physical Effects - Numerical'!AW44,"")</f>
        <v/>
      </c>
      <c r="AU44" s="72" t="str">
        <f>IF('Physical Effects - Numerical'!AX44&lt;0,'Physical Effects - Numerical'!AX44,"")</f>
        <v/>
      </c>
      <c r="AV44" s="84" t="str">
        <f>IF('Physical Effects - Numerical'!AY44&lt;0,'Physical Effects - Numerical'!AY44,"")</f>
        <v/>
      </c>
      <c r="AW44" t="str">
        <f>IF('Physical Effects - Numerical'!AZ44&lt;0,'Physical Effects - Numerical'!AZ44,"")</f>
        <v/>
      </c>
      <c r="AX44" t="str">
        <f>IF('Physical Effects - Numerical'!BA44&lt;0,'Physical Effects - Numerical'!BA44,"")</f>
        <v/>
      </c>
      <c r="AY44" t="str">
        <f>IF('Physical Effects - Numerical'!BB44&lt;0,'Physical Effects - Numerical'!BB44,"")</f>
        <v/>
      </c>
      <c r="AZ44" t="str">
        <f>IF('Physical Effects - Numerical'!BC44&lt;0,'Physical Effects - Numerical'!BC44,"")</f>
        <v/>
      </c>
      <c r="BA44" t="str">
        <f>IF('Physical Effects - Numerical'!BD44&lt;0,'Physical Effects - Numerical'!BD44,"")</f>
        <v/>
      </c>
      <c r="BB44" t="str">
        <f>IF('Physical Effects - Numerical'!BE44&lt;0,'Physical Effects - Numerical'!BE44,"")</f>
        <v/>
      </c>
      <c r="BC44" t="str">
        <f>IF('Physical Effects - Numerical'!BF44&lt;0,'Physical Effects - Numerical'!BF44,"")</f>
        <v/>
      </c>
      <c r="BD44" t="str">
        <f>IF('Physical Effects - Numerical'!BG44&lt;0,'Physical Effects - Numerical'!BG44,"")</f>
        <v/>
      </c>
      <c r="BE44" t="str">
        <f>IF('Physical Effects - Numerical'!BH44&lt;0,'Physical Effects - Numerical'!BH44,"")</f>
        <v/>
      </c>
      <c r="BF44" t="str">
        <f>IF('Physical Effects - Numerical'!BI44&lt;0,'Physical Effects - Numerical'!BI44,"")</f>
        <v/>
      </c>
      <c r="BG44" t="str">
        <f>IF('Physical Effects - Numerical'!BJ44&lt;0,'Physical Effects - Numerical'!BJ44,"")</f>
        <v/>
      </c>
      <c r="BH44" t="str">
        <f>IF('Physical Effects - Numerical'!BK44&lt;0,'Physical Effects - Numerical'!BK44,"")</f>
        <v/>
      </c>
      <c r="BI44" t="str">
        <f>IF('Physical Effects - Numerical'!BL44&lt;0,'Physical Effects - Numerical'!BL44,"")</f>
        <v/>
      </c>
    </row>
    <row r="45" spans="1:61">
      <c r="A45" s="120" t="s">
        <v>762</v>
      </c>
      <c r="B45" s="72" t="str">
        <f>IF('Physical Effects - Numerical'!E45&lt;0,'Physical Effects - Numerical'!E45,"")</f>
        <v/>
      </c>
      <c r="C45" s="72" t="str">
        <f>IF('Physical Effects - Numerical'!F45&lt;0,'Physical Effects - Numerical'!F45,"")</f>
        <v/>
      </c>
      <c r="D45" s="72" t="str">
        <f>IF('Physical Effects - Numerical'!G45&lt;0,'Physical Effects - Numerical'!G45,"")</f>
        <v/>
      </c>
      <c r="E45" s="72" t="str">
        <f>IF('Physical Effects - Numerical'!H45&lt;0,'Physical Effects - Numerical'!H45,"")</f>
        <v/>
      </c>
      <c r="F45" s="72" t="str">
        <f>IF('Physical Effects - Numerical'!I45&lt;0,'Physical Effects - Numerical'!I45,"")</f>
        <v/>
      </c>
      <c r="G45" s="72" t="str">
        <f>IF('Physical Effects - Numerical'!J45&lt;0,'Physical Effects - Numerical'!J45,"")</f>
        <v/>
      </c>
      <c r="H45" s="72" t="str">
        <f>IF('Physical Effects - Numerical'!K45&lt;0,'Physical Effects - Numerical'!K45,"")</f>
        <v/>
      </c>
      <c r="I45" s="72" t="str">
        <f>IF('Physical Effects - Numerical'!L45&lt;0,'Physical Effects - Numerical'!L45,"")</f>
        <v/>
      </c>
      <c r="J45" s="72" t="str">
        <f>IF('Physical Effects - Numerical'!M45&lt;0,'Physical Effects - Numerical'!M45,"")</f>
        <v/>
      </c>
      <c r="K45" s="72" t="str">
        <f>IF('Physical Effects - Numerical'!N45&lt;0,'Physical Effects - Numerical'!N45,"")</f>
        <v/>
      </c>
      <c r="L45" s="72" t="str">
        <f>IF('Physical Effects - Numerical'!O45&lt;0,'Physical Effects - Numerical'!O45,"")</f>
        <v/>
      </c>
      <c r="M45" s="72" t="str">
        <f>IF('Physical Effects - Numerical'!P45&lt;0,'Physical Effects - Numerical'!P45,"")</f>
        <v/>
      </c>
      <c r="N45" s="72" t="str">
        <f>IF('Physical Effects - Numerical'!Q45&lt;0,'Physical Effects - Numerical'!Q45,"")</f>
        <v/>
      </c>
      <c r="O45" s="72" t="str">
        <f>IF('Physical Effects - Numerical'!R45&lt;0,'Physical Effects - Numerical'!R45,"")</f>
        <v/>
      </c>
      <c r="P45" s="72" t="str">
        <f>IF('Physical Effects - Numerical'!S45&lt;0,'Physical Effects - Numerical'!S45,"")</f>
        <v/>
      </c>
      <c r="Q45" s="72" t="str">
        <f>IF('Physical Effects - Numerical'!T45&lt;0,'Physical Effects - Numerical'!T45,"")</f>
        <v/>
      </c>
      <c r="R45" s="72" t="str">
        <f>IF('Physical Effects - Numerical'!U45&lt;0,'Physical Effects - Numerical'!U45,"")</f>
        <v/>
      </c>
      <c r="S45" s="72" t="str">
        <f>IF('Physical Effects - Numerical'!V45&lt;0,'Physical Effects - Numerical'!V45,"")</f>
        <v/>
      </c>
      <c r="T45" s="72" t="str">
        <f>IF('Physical Effects - Numerical'!W45&lt;0,'Physical Effects - Numerical'!W45,"")</f>
        <v/>
      </c>
      <c r="U45" s="72" t="str">
        <f>IF('Physical Effects - Numerical'!X45&lt;0,'Physical Effects - Numerical'!X45,"")</f>
        <v/>
      </c>
      <c r="V45" s="72" t="str">
        <f>IF('Physical Effects - Numerical'!Y45&lt;0,'Physical Effects - Numerical'!Y45,"")</f>
        <v/>
      </c>
      <c r="W45" s="72" t="str">
        <f>IF('Physical Effects - Numerical'!Z45&lt;0,'Physical Effects - Numerical'!Z45,"")</f>
        <v/>
      </c>
      <c r="X45" s="72" t="str">
        <f>IF('Physical Effects - Numerical'!AA45&lt;0,'Physical Effects - Numerical'!AA45,"")</f>
        <v/>
      </c>
      <c r="Y45" s="72" t="str">
        <f>IF('Physical Effects - Numerical'!AB45&lt;0,'Physical Effects - Numerical'!AB45,"")</f>
        <v/>
      </c>
      <c r="Z45" s="72" t="str">
        <f>IF('Physical Effects - Numerical'!AC45&lt;0,'Physical Effects - Numerical'!AC45,"")</f>
        <v/>
      </c>
      <c r="AA45" s="72" t="str">
        <f>IF('Physical Effects - Numerical'!AD45&lt;0,'Physical Effects - Numerical'!AD45,"")</f>
        <v/>
      </c>
      <c r="AB45" s="72" t="str">
        <f>IF('Physical Effects - Numerical'!AE45&lt;0,'Physical Effects - Numerical'!AE45,"")</f>
        <v/>
      </c>
      <c r="AC45" s="72" t="str">
        <f>IF('Physical Effects - Numerical'!AF45&lt;0,'Physical Effects - Numerical'!AF45,"")</f>
        <v/>
      </c>
      <c r="AD45" s="72" t="str">
        <f>IF('Physical Effects - Numerical'!AG45&lt;0,'Physical Effects - Numerical'!AG45,"")</f>
        <v/>
      </c>
      <c r="AE45" s="72" t="str">
        <f>IF('Physical Effects - Numerical'!AH45&lt;0,'Physical Effects - Numerical'!AH45,"")</f>
        <v/>
      </c>
      <c r="AF45" s="72" t="str">
        <f>IF('Physical Effects - Numerical'!AI45&lt;0,'Physical Effects - Numerical'!AI45,"")</f>
        <v/>
      </c>
      <c r="AG45" s="72" t="str">
        <f>IF('Physical Effects - Numerical'!AJ45&lt;0,'Physical Effects - Numerical'!AJ45,"")</f>
        <v/>
      </c>
      <c r="AH45" s="72" t="str">
        <f>IF('Physical Effects - Numerical'!AK45&lt;0,'Physical Effects - Numerical'!AK45,"")</f>
        <v/>
      </c>
      <c r="AI45" s="72" t="str">
        <f>IF('Physical Effects - Numerical'!AL45&lt;0,'Physical Effects - Numerical'!AL45,"")</f>
        <v/>
      </c>
      <c r="AJ45" s="72" t="str">
        <f>IF('Physical Effects - Numerical'!AM45&lt;0,'Physical Effects - Numerical'!AM45,"")</f>
        <v/>
      </c>
      <c r="AK45" s="72" t="str">
        <f>IF('Physical Effects - Numerical'!AN45&lt;0,'Physical Effects - Numerical'!AN45,"")</f>
        <v/>
      </c>
      <c r="AL45" s="72" t="str">
        <f>IF('Physical Effects - Numerical'!AO45&lt;0,'Physical Effects - Numerical'!AO45,"")</f>
        <v/>
      </c>
      <c r="AM45" s="72" t="str">
        <f>IF('Physical Effects - Numerical'!AP45&lt;0,'Physical Effects - Numerical'!AP45,"")</f>
        <v/>
      </c>
      <c r="AN45" s="72" t="str">
        <f>IF('Physical Effects - Numerical'!AQ45&lt;0,'Physical Effects - Numerical'!AQ45,"")</f>
        <v/>
      </c>
      <c r="AO45" s="72" t="str">
        <f>IF('Physical Effects - Numerical'!AR45&lt;0,'Physical Effects - Numerical'!AR45,"")</f>
        <v/>
      </c>
      <c r="AP45" s="72" t="str">
        <f>IF('Physical Effects - Numerical'!AS45&lt;0,'Physical Effects - Numerical'!AS45,"")</f>
        <v/>
      </c>
      <c r="AQ45" s="72" t="str">
        <f>IF('Physical Effects - Numerical'!AT45&lt;0,'Physical Effects - Numerical'!AT45,"")</f>
        <v/>
      </c>
      <c r="AR45" s="72" t="str">
        <f>IF('Physical Effects - Numerical'!AU45&lt;0,'Physical Effects - Numerical'!AU45,"")</f>
        <v/>
      </c>
      <c r="AS45" s="72" t="str">
        <f>IF('Physical Effects - Numerical'!AV45&lt;0,'Physical Effects - Numerical'!AV45,"")</f>
        <v/>
      </c>
      <c r="AT45" s="72" t="str">
        <f>IF('Physical Effects - Numerical'!AW45&lt;0,'Physical Effects - Numerical'!AW45,"")</f>
        <v/>
      </c>
      <c r="AU45" s="72" t="str">
        <f>IF('Physical Effects - Numerical'!AX45&lt;0,'Physical Effects - Numerical'!AX45,"")</f>
        <v/>
      </c>
      <c r="AV45" s="84" t="str">
        <f>IF('Physical Effects - Numerical'!AY45&lt;0,'Physical Effects - Numerical'!AY45,"")</f>
        <v/>
      </c>
      <c r="AW45" t="str">
        <f>IF('Physical Effects - Numerical'!AZ45&lt;0,'Physical Effects - Numerical'!AZ45,"")</f>
        <v/>
      </c>
      <c r="AX45" t="str">
        <f>IF('Physical Effects - Numerical'!BA45&lt;0,'Physical Effects - Numerical'!BA45,"")</f>
        <v/>
      </c>
      <c r="AY45" t="str">
        <f>IF('Physical Effects - Numerical'!BB45&lt;0,'Physical Effects - Numerical'!BB45,"")</f>
        <v/>
      </c>
      <c r="AZ45" t="str">
        <f>IF('Physical Effects - Numerical'!BC45&lt;0,'Physical Effects - Numerical'!BC45,"")</f>
        <v/>
      </c>
      <c r="BA45" t="str">
        <f>IF('Physical Effects - Numerical'!BD45&lt;0,'Physical Effects - Numerical'!BD45,"")</f>
        <v/>
      </c>
      <c r="BB45" t="str">
        <f>IF('Physical Effects - Numerical'!BE45&lt;0,'Physical Effects - Numerical'!BE45,"")</f>
        <v/>
      </c>
      <c r="BC45" t="str">
        <f>IF('Physical Effects - Numerical'!BF45&lt;0,'Physical Effects - Numerical'!BF45,"")</f>
        <v/>
      </c>
      <c r="BD45" t="str">
        <f>IF('Physical Effects - Numerical'!BG45&lt;0,'Physical Effects - Numerical'!BG45,"")</f>
        <v/>
      </c>
      <c r="BE45" t="str">
        <f>IF('Physical Effects - Numerical'!BH45&lt;0,'Physical Effects - Numerical'!BH45,"")</f>
        <v/>
      </c>
      <c r="BF45" t="str">
        <f>IF('Physical Effects - Numerical'!BI45&lt;0,'Physical Effects - Numerical'!BI45,"")</f>
        <v/>
      </c>
      <c r="BG45" t="str">
        <f>IF('Physical Effects - Numerical'!BJ45&lt;0,'Physical Effects - Numerical'!BJ45,"")</f>
        <v/>
      </c>
      <c r="BH45" t="str">
        <f>IF('Physical Effects - Numerical'!BK45&lt;0,'Physical Effects - Numerical'!BK45,"")</f>
        <v/>
      </c>
      <c r="BI45" t="str">
        <f>IF('Physical Effects - Numerical'!BL45&lt;0,'Physical Effects - Numerical'!BL45,"")</f>
        <v/>
      </c>
    </row>
    <row r="46" spans="1:61">
      <c r="A46" s="120" t="s">
        <v>767</v>
      </c>
      <c r="B46" s="72" t="str">
        <f>IF('Physical Effects - Numerical'!E46&lt;0,'Physical Effects - Numerical'!E46,"")</f>
        <v/>
      </c>
      <c r="C46" s="72" t="str">
        <f>IF('Physical Effects - Numerical'!F46&lt;0,'Physical Effects - Numerical'!F46,"")</f>
        <v/>
      </c>
      <c r="D46" s="72" t="str">
        <f>IF('Physical Effects - Numerical'!G46&lt;0,'Physical Effects - Numerical'!G46,"")</f>
        <v/>
      </c>
      <c r="E46" s="72" t="str">
        <f>IF('Physical Effects - Numerical'!H46&lt;0,'Physical Effects - Numerical'!H46,"")</f>
        <v/>
      </c>
      <c r="F46" s="72" t="str">
        <f>IF('Physical Effects - Numerical'!I46&lt;0,'Physical Effects - Numerical'!I46,"")</f>
        <v/>
      </c>
      <c r="G46" s="72" t="str">
        <f>IF('Physical Effects - Numerical'!J46&lt;0,'Physical Effects - Numerical'!J46,"")</f>
        <v/>
      </c>
      <c r="H46" s="72" t="str">
        <f>IF('Physical Effects - Numerical'!K46&lt;0,'Physical Effects - Numerical'!K46,"")</f>
        <v/>
      </c>
      <c r="I46" s="72" t="str">
        <f>IF('Physical Effects - Numerical'!L46&lt;0,'Physical Effects - Numerical'!L46,"")</f>
        <v/>
      </c>
      <c r="J46" s="72" t="str">
        <f>IF('Physical Effects - Numerical'!M46&lt;0,'Physical Effects - Numerical'!M46,"")</f>
        <v/>
      </c>
      <c r="K46" s="72" t="str">
        <f>IF('Physical Effects - Numerical'!N46&lt;0,'Physical Effects - Numerical'!N46,"")</f>
        <v/>
      </c>
      <c r="L46" s="72" t="str">
        <f>IF('Physical Effects - Numerical'!O46&lt;0,'Physical Effects - Numerical'!O46,"")</f>
        <v/>
      </c>
      <c r="M46" s="72" t="str">
        <f>IF('Physical Effects - Numerical'!P46&lt;0,'Physical Effects - Numerical'!P46,"")</f>
        <v/>
      </c>
      <c r="N46" s="72" t="str">
        <f>IF('Physical Effects - Numerical'!Q46&lt;0,'Physical Effects - Numerical'!Q46,"")</f>
        <v/>
      </c>
      <c r="O46" s="72" t="str">
        <f>IF('Physical Effects - Numerical'!R46&lt;0,'Physical Effects - Numerical'!R46,"")</f>
        <v/>
      </c>
      <c r="P46" s="72" t="str">
        <f>IF('Physical Effects - Numerical'!S46&lt;0,'Physical Effects - Numerical'!S46,"")</f>
        <v/>
      </c>
      <c r="Q46" s="72" t="str">
        <f>IF('Physical Effects - Numerical'!T46&lt;0,'Physical Effects - Numerical'!T46,"")</f>
        <v/>
      </c>
      <c r="R46" s="72" t="str">
        <f>IF('Physical Effects - Numerical'!U46&lt;0,'Physical Effects - Numerical'!U46,"")</f>
        <v/>
      </c>
      <c r="S46" s="72" t="str">
        <f>IF('Physical Effects - Numerical'!V46&lt;0,'Physical Effects - Numerical'!V46,"")</f>
        <v/>
      </c>
      <c r="T46" s="72" t="str">
        <f>IF('Physical Effects - Numerical'!W46&lt;0,'Physical Effects - Numerical'!W46,"")</f>
        <v/>
      </c>
      <c r="U46" s="72" t="str">
        <f>IF('Physical Effects - Numerical'!X46&lt;0,'Physical Effects - Numerical'!X46,"")</f>
        <v/>
      </c>
      <c r="V46" s="72" t="str">
        <f>IF('Physical Effects - Numerical'!Y46&lt;0,'Physical Effects - Numerical'!Y46,"")</f>
        <v/>
      </c>
      <c r="W46" s="72" t="str">
        <f>IF('Physical Effects - Numerical'!Z46&lt;0,'Physical Effects - Numerical'!Z46,"")</f>
        <v/>
      </c>
      <c r="X46" s="72" t="str">
        <f>IF('Physical Effects - Numerical'!AA46&lt;0,'Physical Effects - Numerical'!AA46,"")</f>
        <v/>
      </c>
      <c r="Y46" s="72" t="str">
        <f>IF('Physical Effects - Numerical'!AB46&lt;0,'Physical Effects - Numerical'!AB46,"")</f>
        <v/>
      </c>
      <c r="Z46" s="72" t="str">
        <f>IF('Physical Effects - Numerical'!AC46&lt;0,'Physical Effects - Numerical'!AC46,"")</f>
        <v/>
      </c>
      <c r="AA46" s="72" t="str">
        <f>IF('Physical Effects - Numerical'!AD46&lt;0,'Physical Effects - Numerical'!AD46,"")</f>
        <v/>
      </c>
      <c r="AB46" s="72" t="str">
        <f>IF('Physical Effects - Numerical'!AE46&lt;0,'Physical Effects - Numerical'!AE46,"")</f>
        <v/>
      </c>
      <c r="AC46" s="72" t="str">
        <f>IF('Physical Effects - Numerical'!AF46&lt;0,'Physical Effects - Numerical'!AF46,"")</f>
        <v/>
      </c>
      <c r="AD46" s="72" t="str">
        <f>IF('Physical Effects - Numerical'!AG46&lt;0,'Physical Effects - Numerical'!AG46,"")</f>
        <v/>
      </c>
      <c r="AE46" s="72" t="str">
        <f>IF('Physical Effects - Numerical'!AH46&lt;0,'Physical Effects - Numerical'!AH46,"")</f>
        <v/>
      </c>
      <c r="AF46" s="72" t="str">
        <f>IF('Physical Effects - Numerical'!AI46&lt;0,'Physical Effects - Numerical'!AI46,"")</f>
        <v/>
      </c>
      <c r="AG46" s="72" t="str">
        <f>IF('Physical Effects - Numerical'!AJ46&lt;0,'Physical Effects - Numerical'!AJ46,"")</f>
        <v/>
      </c>
      <c r="AH46" s="72" t="str">
        <f>IF('Physical Effects - Numerical'!AK46&lt;0,'Physical Effects - Numerical'!AK46,"")</f>
        <v/>
      </c>
      <c r="AI46" s="72" t="str">
        <f>IF('Physical Effects - Numerical'!AL46&lt;0,'Physical Effects - Numerical'!AL46,"")</f>
        <v/>
      </c>
      <c r="AJ46" s="72" t="str">
        <f>IF('Physical Effects - Numerical'!AM46&lt;0,'Physical Effects - Numerical'!AM46,"")</f>
        <v/>
      </c>
      <c r="AK46" s="72" t="str">
        <f>IF('Physical Effects - Numerical'!AN46&lt;0,'Physical Effects - Numerical'!AN46,"")</f>
        <v/>
      </c>
      <c r="AL46" s="72" t="str">
        <f>IF('Physical Effects - Numerical'!AO46&lt;0,'Physical Effects - Numerical'!AO46,"")</f>
        <v/>
      </c>
      <c r="AM46" s="72" t="str">
        <f>IF('Physical Effects - Numerical'!AP46&lt;0,'Physical Effects - Numerical'!AP46,"")</f>
        <v/>
      </c>
      <c r="AN46" s="72" t="str">
        <f>IF('Physical Effects - Numerical'!AQ46&lt;0,'Physical Effects - Numerical'!AQ46,"")</f>
        <v/>
      </c>
      <c r="AO46" s="72" t="str">
        <f>IF('Physical Effects - Numerical'!AR46&lt;0,'Physical Effects - Numerical'!AR46,"")</f>
        <v/>
      </c>
      <c r="AP46" s="72" t="str">
        <f>IF('Physical Effects - Numerical'!AS46&lt;0,'Physical Effects - Numerical'!AS46,"")</f>
        <v/>
      </c>
      <c r="AQ46" s="72" t="str">
        <f>IF('Physical Effects - Numerical'!AT46&lt;0,'Physical Effects - Numerical'!AT46,"")</f>
        <v/>
      </c>
      <c r="AR46" s="72" t="str">
        <f>IF('Physical Effects - Numerical'!AU46&lt;0,'Physical Effects - Numerical'!AU46,"")</f>
        <v/>
      </c>
      <c r="AS46" s="72" t="str">
        <f>IF('Physical Effects - Numerical'!AV46&lt;0,'Physical Effects - Numerical'!AV46,"")</f>
        <v/>
      </c>
      <c r="AT46" s="72" t="str">
        <f>IF('Physical Effects - Numerical'!AW46&lt;0,'Physical Effects - Numerical'!AW46,"")</f>
        <v/>
      </c>
      <c r="AU46" s="72" t="str">
        <f>IF('Physical Effects - Numerical'!AX46&lt;0,'Physical Effects - Numerical'!AX46,"")</f>
        <v/>
      </c>
      <c r="AV46" s="84" t="str">
        <f>IF('Physical Effects - Numerical'!AY46&lt;0,'Physical Effects - Numerical'!AY46,"")</f>
        <v/>
      </c>
      <c r="AW46" t="str">
        <f>IF('Physical Effects - Numerical'!AZ46&lt;0,'Physical Effects - Numerical'!AZ46,"")</f>
        <v/>
      </c>
      <c r="AX46" t="str">
        <f>IF('Physical Effects - Numerical'!BA46&lt;0,'Physical Effects - Numerical'!BA46,"")</f>
        <v/>
      </c>
      <c r="AY46" t="str">
        <f>IF('Physical Effects - Numerical'!BB46&lt;0,'Physical Effects - Numerical'!BB46,"")</f>
        <v/>
      </c>
      <c r="AZ46" t="str">
        <f>IF('Physical Effects - Numerical'!BC46&lt;0,'Physical Effects - Numerical'!BC46,"")</f>
        <v/>
      </c>
      <c r="BA46" t="str">
        <f>IF('Physical Effects - Numerical'!BD46&lt;0,'Physical Effects - Numerical'!BD46,"")</f>
        <v/>
      </c>
      <c r="BB46" t="str">
        <f>IF('Physical Effects - Numerical'!BE46&lt;0,'Physical Effects - Numerical'!BE46,"")</f>
        <v/>
      </c>
      <c r="BC46" t="str">
        <f>IF('Physical Effects - Numerical'!BF46&lt;0,'Physical Effects - Numerical'!BF46,"")</f>
        <v/>
      </c>
      <c r="BD46" t="str">
        <f>IF('Physical Effects - Numerical'!BG46&lt;0,'Physical Effects - Numerical'!BG46,"")</f>
        <v/>
      </c>
      <c r="BE46" t="str">
        <f>IF('Physical Effects - Numerical'!BH46&lt;0,'Physical Effects - Numerical'!BH46,"")</f>
        <v/>
      </c>
      <c r="BF46" t="str">
        <f>IF('Physical Effects - Numerical'!BI46&lt;0,'Physical Effects - Numerical'!BI46,"")</f>
        <v/>
      </c>
      <c r="BG46" t="str">
        <f>IF('Physical Effects - Numerical'!BJ46&lt;0,'Physical Effects - Numerical'!BJ46,"")</f>
        <v/>
      </c>
      <c r="BH46" t="str">
        <f>IF('Physical Effects - Numerical'!BK46&lt;0,'Physical Effects - Numerical'!BK46,"")</f>
        <v/>
      </c>
      <c r="BI46" t="str">
        <f>IF('Physical Effects - Numerical'!BL46&lt;0,'Physical Effects - Numerical'!BL46,"")</f>
        <v/>
      </c>
    </row>
    <row r="47" spans="1:61">
      <c r="A47" s="120" t="s">
        <v>771</v>
      </c>
      <c r="B47" s="72" t="str">
        <f>IF('Physical Effects - Numerical'!E47&lt;0,'Physical Effects - Numerical'!E47,"")</f>
        <v/>
      </c>
      <c r="C47" s="72" t="str">
        <f>IF('Physical Effects - Numerical'!F47&lt;0,'Physical Effects - Numerical'!F47,"")</f>
        <v/>
      </c>
      <c r="D47" s="72" t="str">
        <f>IF('Physical Effects - Numerical'!G47&lt;0,'Physical Effects - Numerical'!G47,"")</f>
        <v/>
      </c>
      <c r="E47" s="72" t="str">
        <f>IF('Physical Effects - Numerical'!H47&lt;0,'Physical Effects - Numerical'!H47,"")</f>
        <v/>
      </c>
      <c r="F47" s="72" t="str">
        <f>IF('Physical Effects - Numerical'!I47&lt;0,'Physical Effects - Numerical'!I47,"")</f>
        <v/>
      </c>
      <c r="G47" s="72" t="str">
        <f>IF('Physical Effects - Numerical'!J47&lt;0,'Physical Effects - Numerical'!J47,"")</f>
        <v/>
      </c>
      <c r="H47" s="72" t="str">
        <f>IF('Physical Effects - Numerical'!K47&lt;0,'Physical Effects - Numerical'!K47,"")</f>
        <v/>
      </c>
      <c r="I47" s="72" t="str">
        <f>IF('Physical Effects - Numerical'!L47&lt;0,'Physical Effects - Numerical'!L47,"")</f>
        <v/>
      </c>
      <c r="J47" s="72" t="str">
        <f>IF('Physical Effects - Numerical'!M47&lt;0,'Physical Effects - Numerical'!M47,"")</f>
        <v/>
      </c>
      <c r="K47" s="72" t="str">
        <f>IF('Physical Effects - Numerical'!N47&lt;0,'Physical Effects - Numerical'!N47,"")</f>
        <v/>
      </c>
      <c r="L47" s="72" t="str">
        <f>IF('Physical Effects - Numerical'!O47&lt;0,'Physical Effects - Numerical'!O47,"")</f>
        <v/>
      </c>
      <c r="M47" s="72" t="str">
        <f>IF('Physical Effects - Numerical'!P47&lt;0,'Physical Effects - Numerical'!P47,"")</f>
        <v/>
      </c>
      <c r="N47" s="72" t="str">
        <f>IF('Physical Effects - Numerical'!Q47&lt;0,'Physical Effects - Numerical'!Q47,"")</f>
        <v/>
      </c>
      <c r="O47" s="72" t="str">
        <f>IF('Physical Effects - Numerical'!R47&lt;0,'Physical Effects - Numerical'!R47,"")</f>
        <v/>
      </c>
      <c r="P47" s="72" t="str">
        <f>IF('Physical Effects - Numerical'!S47&lt;0,'Physical Effects - Numerical'!S47,"")</f>
        <v/>
      </c>
      <c r="Q47" s="72" t="str">
        <f>IF('Physical Effects - Numerical'!T47&lt;0,'Physical Effects - Numerical'!T47,"")</f>
        <v/>
      </c>
      <c r="R47" s="72" t="str">
        <f>IF('Physical Effects - Numerical'!U47&lt;0,'Physical Effects - Numerical'!U47,"")</f>
        <v/>
      </c>
      <c r="S47" s="72" t="str">
        <f>IF('Physical Effects - Numerical'!V47&lt;0,'Physical Effects - Numerical'!V47,"")</f>
        <v/>
      </c>
      <c r="T47" s="72" t="str">
        <f>IF('Physical Effects - Numerical'!W47&lt;0,'Physical Effects - Numerical'!W47,"")</f>
        <v/>
      </c>
      <c r="U47" s="72" t="str">
        <f>IF('Physical Effects - Numerical'!X47&lt;0,'Physical Effects - Numerical'!X47,"")</f>
        <v/>
      </c>
      <c r="V47" s="72" t="str">
        <f>IF('Physical Effects - Numerical'!Y47&lt;0,'Physical Effects - Numerical'!Y47,"")</f>
        <v/>
      </c>
      <c r="W47" s="72" t="str">
        <f>IF('Physical Effects - Numerical'!Z47&lt;0,'Physical Effects - Numerical'!Z47,"")</f>
        <v/>
      </c>
      <c r="X47" s="72" t="str">
        <f>IF('Physical Effects - Numerical'!AA47&lt;0,'Physical Effects - Numerical'!AA47,"")</f>
        <v/>
      </c>
      <c r="Y47" s="72" t="str">
        <f>IF('Physical Effects - Numerical'!AB47&lt;0,'Physical Effects - Numerical'!AB47,"")</f>
        <v/>
      </c>
      <c r="Z47" s="72" t="str">
        <f>IF('Physical Effects - Numerical'!AC47&lt;0,'Physical Effects - Numerical'!AC47,"")</f>
        <v/>
      </c>
      <c r="AA47" s="72" t="str">
        <f>IF('Physical Effects - Numerical'!AD47&lt;0,'Physical Effects - Numerical'!AD47,"")</f>
        <v/>
      </c>
      <c r="AB47" s="72" t="str">
        <f>IF('Physical Effects - Numerical'!AE47&lt;0,'Physical Effects - Numerical'!AE47,"")</f>
        <v/>
      </c>
      <c r="AC47" s="72" t="str">
        <f>IF('Physical Effects - Numerical'!AF47&lt;0,'Physical Effects - Numerical'!AF47,"")</f>
        <v/>
      </c>
      <c r="AD47" s="72" t="str">
        <f>IF('Physical Effects - Numerical'!AG47&lt;0,'Physical Effects - Numerical'!AG47,"")</f>
        <v/>
      </c>
      <c r="AE47" s="72" t="str">
        <f>IF('Physical Effects - Numerical'!AH47&lt;0,'Physical Effects - Numerical'!AH47,"")</f>
        <v/>
      </c>
      <c r="AF47" s="72" t="str">
        <f>IF('Physical Effects - Numerical'!AI47&lt;0,'Physical Effects - Numerical'!AI47,"")</f>
        <v/>
      </c>
      <c r="AG47" s="72" t="str">
        <f>IF('Physical Effects - Numerical'!AJ47&lt;0,'Physical Effects - Numerical'!AJ47,"")</f>
        <v/>
      </c>
      <c r="AH47" s="72" t="str">
        <f>IF('Physical Effects - Numerical'!AK47&lt;0,'Physical Effects - Numerical'!AK47,"")</f>
        <v/>
      </c>
      <c r="AI47" s="72" t="str">
        <f>IF('Physical Effects - Numerical'!AL47&lt;0,'Physical Effects - Numerical'!AL47,"")</f>
        <v/>
      </c>
      <c r="AJ47" s="72" t="str">
        <f>IF('Physical Effects - Numerical'!AM47&lt;0,'Physical Effects - Numerical'!AM47,"")</f>
        <v/>
      </c>
      <c r="AK47" s="72" t="str">
        <f>IF('Physical Effects - Numerical'!AN47&lt;0,'Physical Effects - Numerical'!AN47,"")</f>
        <v/>
      </c>
      <c r="AL47" s="72" t="str">
        <f>IF('Physical Effects - Numerical'!AO47&lt;0,'Physical Effects - Numerical'!AO47,"")</f>
        <v/>
      </c>
      <c r="AM47" s="72" t="str">
        <f>IF('Physical Effects - Numerical'!AP47&lt;0,'Physical Effects - Numerical'!AP47,"")</f>
        <v/>
      </c>
      <c r="AN47" s="72" t="str">
        <f>IF('Physical Effects - Numerical'!AQ47&lt;0,'Physical Effects - Numerical'!AQ47,"")</f>
        <v/>
      </c>
      <c r="AO47" s="72" t="str">
        <f>IF('Physical Effects - Numerical'!AR47&lt;0,'Physical Effects - Numerical'!AR47,"")</f>
        <v/>
      </c>
      <c r="AP47" s="72" t="str">
        <f>IF('Physical Effects - Numerical'!AS47&lt;0,'Physical Effects - Numerical'!AS47,"")</f>
        <v/>
      </c>
      <c r="AQ47" s="72" t="str">
        <f>IF('Physical Effects - Numerical'!AT47&lt;0,'Physical Effects - Numerical'!AT47,"")</f>
        <v/>
      </c>
      <c r="AR47" s="72" t="str">
        <f>IF('Physical Effects - Numerical'!AU47&lt;0,'Physical Effects - Numerical'!AU47,"")</f>
        <v/>
      </c>
      <c r="AS47" s="72" t="str">
        <f>IF('Physical Effects - Numerical'!AV47&lt;0,'Physical Effects - Numerical'!AV47,"")</f>
        <v/>
      </c>
      <c r="AT47" s="72" t="str">
        <f>IF('Physical Effects - Numerical'!AW47&lt;0,'Physical Effects - Numerical'!AW47,"")</f>
        <v/>
      </c>
      <c r="AU47" s="72" t="str">
        <f>IF('Physical Effects - Numerical'!AX47&lt;0,'Physical Effects - Numerical'!AX47,"")</f>
        <v/>
      </c>
      <c r="AV47" s="84" t="str">
        <f>IF('Physical Effects - Numerical'!AY47&lt;0,'Physical Effects - Numerical'!AY47,"")</f>
        <v/>
      </c>
      <c r="AW47" t="str">
        <f>IF('Physical Effects - Numerical'!AZ47&lt;0,'Physical Effects - Numerical'!AZ47,"")</f>
        <v/>
      </c>
      <c r="AX47" t="str">
        <f>IF('Physical Effects - Numerical'!BA47&lt;0,'Physical Effects - Numerical'!BA47,"")</f>
        <v/>
      </c>
      <c r="AY47" t="str">
        <f>IF('Physical Effects - Numerical'!BB47&lt;0,'Physical Effects - Numerical'!BB47,"")</f>
        <v/>
      </c>
      <c r="AZ47" t="str">
        <f>IF('Physical Effects - Numerical'!BC47&lt;0,'Physical Effects - Numerical'!BC47,"")</f>
        <v/>
      </c>
      <c r="BA47" t="str">
        <f>IF('Physical Effects - Numerical'!BD47&lt;0,'Physical Effects - Numerical'!BD47,"")</f>
        <v/>
      </c>
      <c r="BB47" t="str">
        <f>IF('Physical Effects - Numerical'!BE47&lt;0,'Physical Effects - Numerical'!BE47,"")</f>
        <v/>
      </c>
      <c r="BC47" t="str">
        <f>IF('Physical Effects - Numerical'!BF47&lt;0,'Physical Effects - Numerical'!BF47,"")</f>
        <v/>
      </c>
      <c r="BD47" t="str">
        <f>IF('Physical Effects - Numerical'!BG47&lt;0,'Physical Effects - Numerical'!BG47,"")</f>
        <v/>
      </c>
      <c r="BE47" t="str">
        <f>IF('Physical Effects - Numerical'!BH47&lt;0,'Physical Effects - Numerical'!BH47,"")</f>
        <v/>
      </c>
      <c r="BF47" t="str">
        <f>IF('Physical Effects - Numerical'!BI47&lt;0,'Physical Effects - Numerical'!BI47,"")</f>
        <v/>
      </c>
      <c r="BG47" t="str">
        <f>IF('Physical Effects - Numerical'!BJ47&lt;0,'Physical Effects - Numerical'!BJ47,"")</f>
        <v/>
      </c>
      <c r="BH47" t="str">
        <f>IF('Physical Effects - Numerical'!BK47&lt;0,'Physical Effects - Numerical'!BK47,"")</f>
        <v/>
      </c>
      <c r="BI47" t="str">
        <f>IF('Physical Effects - Numerical'!BL47&lt;0,'Physical Effects - Numerical'!BL47,"")</f>
        <v/>
      </c>
    </row>
    <row r="48" spans="1:61">
      <c r="A48" s="120" t="s">
        <v>785</v>
      </c>
      <c r="B48" s="72" t="str">
        <f>IF('Physical Effects - Numerical'!E48&lt;0,'Physical Effects - Numerical'!E48,"")</f>
        <v/>
      </c>
      <c r="C48" s="72" t="str">
        <f>IF('Physical Effects - Numerical'!F48&lt;0,'Physical Effects - Numerical'!F48,"")</f>
        <v/>
      </c>
      <c r="D48" s="72" t="str">
        <f>IF('Physical Effects - Numerical'!G48&lt;0,'Physical Effects - Numerical'!G48,"")</f>
        <v/>
      </c>
      <c r="E48" s="72" t="str">
        <f>IF('Physical Effects - Numerical'!H48&lt;0,'Physical Effects - Numerical'!H48,"")</f>
        <v/>
      </c>
      <c r="F48" s="72" t="str">
        <f>IF('Physical Effects - Numerical'!I48&lt;0,'Physical Effects - Numerical'!I48,"")</f>
        <v/>
      </c>
      <c r="G48" s="72" t="str">
        <f>IF('Physical Effects - Numerical'!J48&lt;0,'Physical Effects - Numerical'!J48,"")</f>
        <v/>
      </c>
      <c r="H48" s="72" t="str">
        <f>IF('Physical Effects - Numerical'!K48&lt;0,'Physical Effects - Numerical'!K48,"")</f>
        <v/>
      </c>
      <c r="I48" s="72" t="str">
        <f>IF('Physical Effects - Numerical'!L48&lt;0,'Physical Effects - Numerical'!L48,"")</f>
        <v/>
      </c>
      <c r="J48" s="72" t="str">
        <f>IF('Physical Effects - Numerical'!M48&lt;0,'Physical Effects - Numerical'!M48,"")</f>
        <v/>
      </c>
      <c r="K48" s="72" t="str">
        <f>IF('Physical Effects - Numerical'!N48&lt;0,'Physical Effects - Numerical'!N48,"")</f>
        <v/>
      </c>
      <c r="L48" s="72" t="str">
        <f>IF('Physical Effects - Numerical'!O48&lt;0,'Physical Effects - Numerical'!O48,"")</f>
        <v/>
      </c>
      <c r="M48" s="72" t="str">
        <f>IF('Physical Effects - Numerical'!P48&lt;0,'Physical Effects - Numerical'!P48,"")</f>
        <v/>
      </c>
      <c r="N48" s="72" t="str">
        <f>IF('Physical Effects - Numerical'!Q48&lt;0,'Physical Effects - Numerical'!Q48,"")</f>
        <v/>
      </c>
      <c r="O48" s="72" t="str">
        <f>IF('Physical Effects - Numerical'!R48&lt;0,'Physical Effects - Numerical'!R48,"")</f>
        <v/>
      </c>
      <c r="P48" s="72" t="str">
        <f>IF('Physical Effects - Numerical'!S48&lt;0,'Physical Effects - Numerical'!S48,"")</f>
        <v/>
      </c>
      <c r="Q48" s="72" t="str">
        <f>IF('Physical Effects - Numerical'!T48&lt;0,'Physical Effects - Numerical'!T48,"")</f>
        <v/>
      </c>
      <c r="R48" s="72" t="str">
        <f>IF('Physical Effects - Numerical'!U48&lt;0,'Physical Effects - Numerical'!U48,"")</f>
        <v/>
      </c>
      <c r="S48" s="72" t="str">
        <f>IF('Physical Effects - Numerical'!V48&lt;0,'Physical Effects - Numerical'!V48,"")</f>
        <v/>
      </c>
      <c r="T48" s="72" t="str">
        <f>IF('Physical Effects - Numerical'!W48&lt;0,'Physical Effects - Numerical'!W48,"")</f>
        <v/>
      </c>
      <c r="U48" s="72" t="str">
        <f>IF('Physical Effects - Numerical'!X48&lt;0,'Physical Effects - Numerical'!X48,"")</f>
        <v/>
      </c>
      <c r="V48" s="72" t="str">
        <f>IF('Physical Effects - Numerical'!Y48&lt;0,'Physical Effects - Numerical'!Y48,"")</f>
        <v/>
      </c>
      <c r="W48" s="72" t="str">
        <f>IF('Physical Effects - Numerical'!Z48&lt;0,'Physical Effects - Numerical'!Z48,"")</f>
        <v/>
      </c>
      <c r="X48" s="72" t="str">
        <f>IF('Physical Effects - Numerical'!AA48&lt;0,'Physical Effects - Numerical'!AA48,"")</f>
        <v/>
      </c>
      <c r="Y48" s="72" t="str">
        <f>IF('Physical Effects - Numerical'!AB48&lt;0,'Physical Effects - Numerical'!AB48,"")</f>
        <v/>
      </c>
      <c r="Z48" s="72" t="str">
        <f>IF('Physical Effects - Numerical'!AC48&lt;0,'Physical Effects - Numerical'!AC48,"")</f>
        <v/>
      </c>
      <c r="AA48" s="72" t="str">
        <f>IF('Physical Effects - Numerical'!AD48&lt;0,'Physical Effects - Numerical'!AD48,"")</f>
        <v/>
      </c>
      <c r="AB48" s="72" t="str">
        <f>IF('Physical Effects - Numerical'!AE48&lt;0,'Physical Effects - Numerical'!AE48,"")</f>
        <v/>
      </c>
      <c r="AC48" s="72" t="str">
        <f>IF('Physical Effects - Numerical'!AF48&lt;0,'Physical Effects - Numerical'!AF48,"")</f>
        <v/>
      </c>
      <c r="AD48" s="72" t="str">
        <f>IF('Physical Effects - Numerical'!AG48&lt;0,'Physical Effects - Numerical'!AG48,"")</f>
        <v/>
      </c>
      <c r="AE48" s="72" t="str">
        <f>IF('Physical Effects - Numerical'!AH48&lt;0,'Physical Effects - Numerical'!AH48,"")</f>
        <v/>
      </c>
      <c r="AF48" s="72" t="str">
        <f>IF('Physical Effects - Numerical'!AI48&lt;0,'Physical Effects - Numerical'!AI48,"")</f>
        <v/>
      </c>
      <c r="AG48" s="72" t="str">
        <f>IF('Physical Effects - Numerical'!AJ48&lt;0,'Physical Effects - Numerical'!AJ48,"")</f>
        <v/>
      </c>
      <c r="AH48" s="72" t="str">
        <f>IF('Physical Effects - Numerical'!AK48&lt;0,'Physical Effects - Numerical'!AK48,"")</f>
        <v/>
      </c>
      <c r="AI48" s="72" t="str">
        <f>IF('Physical Effects - Numerical'!AL48&lt;0,'Physical Effects - Numerical'!AL48,"")</f>
        <v/>
      </c>
      <c r="AJ48" s="72" t="str">
        <f>IF('Physical Effects - Numerical'!AM48&lt;0,'Physical Effects - Numerical'!AM48,"")</f>
        <v/>
      </c>
      <c r="AK48" s="72" t="str">
        <f>IF('Physical Effects - Numerical'!AN48&lt;0,'Physical Effects - Numerical'!AN48,"")</f>
        <v/>
      </c>
      <c r="AL48" s="72" t="str">
        <f>IF('Physical Effects - Numerical'!AO48&lt;0,'Physical Effects - Numerical'!AO48,"")</f>
        <v/>
      </c>
      <c r="AM48" s="72" t="str">
        <f>IF('Physical Effects - Numerical'!AP48&lt;0,'Physical Effects - Numerical'!AP48,"")</f>
        <v/>
      </c>
      <c r="AN48" s="72" t="str">
        <f>IF('Physical Effects - Numerical'!AQ48&lt;0,'Physical Effects - Numerical'!AQ48,"")</f>
        <v/>
      </c>
      <c r="AO48" s="72" t="str">
        <f>IF('Physical Effects - Numerical'!AR48&lt;0,'Physical Effects - Numerical'!AR48,"")</f>
        <v/>
      </c>
      <c r="AP48" s="72" t="str">
        <f>IF('Physical Effects - Numerical'!AS48&lt;0,'Physical Effects - Numerical'!AS48,"")</f>
        <v/>
      </c>
      <c r="AQ48" s="72" t="str">
        <f>IF('Physical Effects - Numerical'!AT48&lt;0,'Physical Effects - Numerical'!AT48,"")</f>
        <v/>
      </c>
      <c r="AR48" s="72" t="str">
        <f>IF('Physical Effects - Numerical'!AU48&lt;0,'Physical Effects - Numerical'!AU48,"")</f>
        <v/>
      </c>
      <c r="AS48" s="72" t="str">
        <f>IF('Physical Effects - Numerical'!AV48&lt;0,'Physical Effects - Numerical'!AV48,"")</f>
        <v/>
      </c>
      <c r="AT48" s="72" t="str">
        <f>IF('Physical Effects - Numerical'!AW48&lt;0,'Physical Effects - Numerical'!AW48,"")</f>
        <v/>
      </c>
      <c r="AU48" s="72" t="str">
        <f>IF('Physical Effects - Numerical'!AX48&lt;0,'Physical Effects - Numerical'!AX48,"")</f>
        <v/>
      </c>
      <c r="AV48" s="84" t="str">
        <f>IF('Physical Effects - Numerical'!AY48&lt;0,'Physical Effects - Numerical'!AY48,"")</f>
        <v/>
      </c>
      <c r="AW48" t="str">
        <f>IF('Physical Effects - Numerical'!AZ48&lt;0,'Physical Effects - Numerical'!AZ48,"")</f>
        <v/>
      </c>
      <c r="AX48" t="str">
        <f>IF('Physical Effects - Numerical'!BA48&lt;0,'Physical Effects - Numerical'!BA48,"")</f>
        <v/>
      </c>
      <c r="AY48" t="str">
        <f>IF('Physical Effects - Numerical'!BB48&lt;0,'Physical Effects - Numerical'!BB48,"")</f>
        <v/>
      </c>
      <c r="AZ48" t="str">
        <f>IF('Physical Effects - Numerical'!BC48&lt;0,'Physical Effects - Numerical'!BC48,"")</f>
        <v/>
      </c>
      <c r="BA48" t="str">
        <f>IF('Physical Effects - Numerical'!BD48&lt;0,'Physical Effects - Numerical'!BD48,"")</f>
        <v/>
      </c>
      <c r="BB48" t="str">
        <f>IF('Physical Effects - Numerical'!BE48&lt;0,'Physical Effects - Numerical'!BE48,"")</f>
        <v/>
      </c>
      <c r="BC48" t="str">
        <f>IF('Physical Effects - Numerical'!BF48&lt;0,'Physical Effects - Numerical'!BF48,"")</f>
        <v/>
      </c>
      <c r="BD48" t="str">
        <f>IF('Physical Effects - Numerical'!BG48&lt;0,'Physical Effects - Numerical'!BG48,"")</f>
        <v/>
      </c>
      <c r="BE48" t="str">
        <f>IF('Physical Effects - Numerical'!BH48&lt;0,'Physical Effects - Numerical'!BH48,"")</f>
        <v/>
      </c>
      <c r="BF48" t="str">
        <f>IF('Physical Effects - Numerical'!BI48&lt;0,'Physical Effects - Numerical'!BI48,"")</f>
        <v/>
      </c>
      <c r="BG48" t="str">
        <f>IF('Physical Effects - Numerical'!BJ48&lt;0,'Physical Effects - Numerical'!BJ48,"")</f>
        <v/>
      </c>
      <c r="BH48" t="str">
        <f>IF('Physical Effects - Numerical'!BK48&lt;0,'Physical Effects - Numerical'!BK48,"")</f>
        <v/>
      </c>
      <c r="BI48" t="str">
        <f>IF('Physical Effects - Numerical'!BL48&lt;0,'Physical Effects - Numerical'!BL48,"")</f>
        <v/>
      </c>
    </row>
    <row r="49" spans="1:61">
      <c r="A49" s="120" t="s">
        <v>800</v>
      </c>
      <c r="B49" s="72" t="str">
        <f>IF('Physical Effects - Numerical'!E49&lt;0,'Physical Effects - Numerical'!E49,"")</f>
        <v/>
      </c>
      <c r="C49" s="72" t="str">
        <f>IF('Physical Effects - Numerical'!F49&lt;0,'Physical Effects - Numerical'!F49,"")</f>
        <v/>
      </c>
      <c r="D49" s="72" t="str">
        <f>IF('Physical Effects - Numerical'!G49&lt;0,'Physical Effects - Numerical'!G49,"")</f>
        <v/>
      </c>
      <c r="E49" s="72" t="str">
        <f>IF('Physical Effects - Numerical'!H49&lt;0,'Physical Effects - Numerical'!H49,"")</f>
        <v/>
      </c>
      <c r="F49" s="72" t="str">
        <f>IF('Physical Effects - Numerical'!I49&lt;0,'Physical Effects - Numerical'!I49,"")</f>
        <v/>
      </c>
      <c r="G49" s="72" t="str">
        <f>IF('Physical Effects - Numerical'!J49&lt;0,'Physical Effects - Numerical'!J49,"")</f>
        <v/>
      </c>
      <c r="H49" s="72" t="str">
        <f>IF('Physical Effects - Numerical'!K49&lt;0,'Physical Effects - Numerical'!K49,"")</f>
        <v/>
      </c>
      <c r="I49" s="72" t="str">
        <f>IF('Physical Effects - Numerical'!L49&lt;0,'Physical Effects - Numerical'!L49,"")</f>
        <v/>
      </c>
      <c r="J49" s="72" t="str">
        <f>IF('Physical Effects - Numerical'!M49&lt;0,'Physical Effects - Numerical'!M49,"")</f>
        <v/>
      </c>
      <c r="K49" s="72" t="str">
        <f>IF('Physical Effects - Numerical'!N49&lt;0,'Physical Effects - Numerical'!N49,"")</f>
        <v/>
      </c>
      <c r="L49" s="72" t="str">
        <f>IF('Physical Effects - Numerical'!O49&lt;0,'Physical Effects - Numerical'!O49,"")</f>
        <v/>
      </c>
      <c r="M49" s="72" t="str">
        <f>IF('Physical Effects - Numerical'!P49&lt;0,'Physical Effects - Numerical'!P49,"")</f>
        <v/>
      </c>
      <c r="N49" s="72" t="str">
        <f>IF('Physical Effects - Numerical'!Q49&lt;0,'Physical Effects - Numerical'!Q49,"")</f>
        <v/>
      </c>
      <c r="O49" s="72" t="str">
        <f>IF('Physical Effects - Numerical'!R49&lt;0,'Physical Effects - Numerical'!R49,"")</f>
        <v/>
      </c>
      <c r="P49" s="72" t="str">
        <f>IF('Physical Effects - Numerical'!S49&lt;0,'Physical Effects - Numerical'!S49,"")</f>
        <v/>
      </c>
      <c r="Q49" s="72" t="str">
        <f>IF('Physical Effects - Numerical'!T49&lt;0,'Physical Effects - Numerical'!T49,"")</f>
        <v/>
      </c>
      <c r="R49" s="72" t="str">
        <f>IF('Physical Effects - Numerical'!U49&lt;0,'Physical Effects - Numerical'!U49,"")</f>
        <v/>
      </c>
      <c r="S49" s="72" t="str">
        <f>IF('Physical Effects - Numerical'!V49&lt;0,'Physical Effects - Numerical'!V49,"")</f>
        <v/>
      </c>
      <c r="T49" s="72" t="str">
        <f>IF('Physical Effects - Numerical'!W49&lt;0,'Physical Effects - Numerical'!W49,"")</f>
        <v/>
      </c>
      <c r="U49" s="72" t="str">
        <f>IF('Physical Effects - Numerical'!X49&lt;0,'Physical Effects - Numerical'!X49,"")</f>
        <v/>
      </c>
      <c r="V49" s="72" t="str">
        <f>IF('Physical Effects - Numerical'!Y49&lt;0,'Physical Effects - Numerical'!Y49,"")</f>
        <v/>
      </c>
      <c r="W49" s="72" t="str">
        <f>IF('Physical Effects - Numerical'!Z49&lt;0,'Physical Effects - Numerical'!Z49,"")</f>
        <v/>
      </c>
      <c r="X49" s="72" t="str">
        <f>IF('Physical Effects - Numerical'!AA49&lt;0,'Physical Effects - Numerical'!AA49,"")</f>
        <v/>
      </c>
      <c r="Y49" s="72" t="str">
        <f>IF('Physical Effects - Numerical'!AB49&lt;0,'Physical Effects - Numerical'!AB49,"")</f>
        <v/>
      </c>
      <c r="Z49" s="72" t="str">
        <f>IF('Physical Effects - Numerical'!AC49&lt;0,'Physical Effects - Numerical'!AC49,"")</f>
        <v/>
      </c>
      <c r="AA49" s="72" t="str">
        <f>IF('Physical Effects - Numerical'!AD49&lt;0,'Physical Effects - Numerical'!AD49,"")</f>
        <v/>
      </c>
      <c r="AB49" s="72" t="str">
        <f>IF('Physical Effects - Numerical'!AE49&lt;0,'Physical Effects - Numerical'!AE49,"")</f>
        <v/>
      </c>
      <c r="AC49" s="72" t="str">
        <f>IF('Physical Effects - Numerical'!AF49&lt;0,'Physical Effects - Numerical'!AF49,"")</f>
        <v/>
      </c>
      <c r="AD49" s="72" t="str">
        <f>IF('Physical Effects - Numerical'!AG49&lt;0,'Physical Effects - Numerical'!AG49,"")</f>
        <v/>
      </c>
      <c r="AE49" s="72" t="str">
        <f>IF('Physical Effects - Numerical'!AH49&lt;0,'Physical Effects - Numerical'!AH49,"")</f>
        <v/>
      </c>
      <c r="AF49" s="72" t="str">
        <f>IF('Physical Effects - Numerical'!AI49&lt;0,'Physical Effects - Numerical'!AI49,"")</f>
        <v/>
      </c>
      <c r="AG49" s="72" t="str">
        <f>IF('Physical Effects - Numerical'!AJ49&lt;0,'Physical Effects - Numerical'!AJ49,"")</f>
        <v/>
      </c>
      <c r="AH49" s="72" t="str">
        <f>IF('Physical Effects - Numerical'!AK49&lt;0,'Physical Effects - Numerical'!AK49,"")</f>
        <v/>
      </c>
      <c r="AI49" s="72" t="str">
        <f>IF('Physical Effects - Numerical'!AL49&lt;0,'Physical Effects - Numerical'!AL49,"")</f>
        <v/>
      </c>
      <c r="AJ49" s="72" t="str">
        <f>IF('Physical Effects - Numerical'!AM49&lt;0,'Physical Effects - Numerical'!AM49,"")</f>
        <v/>
      </c>
      <c r="AK49" s="72" t="str">
        <f>IF('Physical Effects - Numerical'!AN49&lt;0,'Physical Effects - Numerical'!AN49,"")</f>
        <v/>
      </c>
      <c r="AL49" s="72" t="str">
        <f>IF('Physical Effects - Numerical'!AO49&lt;0,'Physical Effects - Numerical'!AO49,"")</f>
        <v/>
      </c>
      <c r="AM49" s="72" t="str">
        <f>IF('Physical Effects - Numerical'!AP49&lt;0,'Physical Effects - Numerical'!AP49,"")</f>
        <v/>
      </c>
      <c r="AN49" s="72" t="str">
        <f>IF('Physical Effects - Numerical'!AQ49&lt;0,'Physical Effects - Numerical'!AQ49,"")</f>
        <v/>
      </c>
      <c r="AO49" s="72" t="str">
        <f>IF('Physical Effects - Numerical'!AR49&lt;0,'Physical Effects - Numerical'!AR49,"")</f>
        <v/>
      </c>
      <c r="AP49" s="72" t="str">
        <f>IF('Physical Effects - Numerical'!AS49&lt;0,'Physical Effects - Numerical'!AS49,"")</f>
        <v/>
      </c>
      <c r="AQ49" s="72" t="str">
        <f>IF('Physical Effects - Numerical'!AT49&lt;0,'Physical Effects - Numerical'!AT49,"")</f>
        <v/>
      </c>
      <c r="AR49" s="72" t="str">
        <f>IF('Physical Effects - Numerical'!AU49&lt;0,'Physical Effects - Numerical'!AU49,"")</f>
        <v/>
      </c>
      <c r="AS49" s="72" t="str">
        <f>IF('Physical Effects - Numerical'!AV49&lt;0,'Physical Effects - Numerical'!AV49,"")</f>
        <v/>
      </c>
      <c r="AT49" s="72" t="str">
        <f>IF('Physical Effects - Numerical'!AW49&lt;0,'Physical Effects - Numerical'!AW49,"")</f>
        <v/>
      </c>
      <c r="AU49" s="72" t="str">
        <f>IF('Physical Effects - Numerical'!AX49&lt;0,'Physical Effects - Numerical'!AX49,"")</f>
        <v/>
      </c>
      <c r="AV49" s="84" t="str">
        <f>IF('Physical Effects - Numerical'!AY49&lt;0,'Physical Effects - Numerical'!AY49,"")</f>
        <v/>
      </c>
      <c r="AW49" t="str">
        <f>IF('Physical Effects - Numerical'!AZ49&lt;0,'Physical Effects - Numerical'!AZ49,"")</f>
        <v/>
      </c>
      <c r="AX49" t="str">
        <f>IF('Physical Effects - Numerical'!BA49&lt;0,'Physical Effects - Numerical'!BA49,"")</f>
        <v/>
      </c>
      <c r="AY49" t="str">
        <f>IF('Physical Effects - Numerical'!BB49&lt;0,'Physical Effects - Numerical'!BB49,"")</f>
        <v/>
      </c>
      <c r="AZ49" t="str">
        <f>IF('Physical Effects - Numerical'!BC49&lt;0,'Physical Effects - Numerical'!BC49,"")</f>
        <v/>
      </c>
      <c r="BA49" t="str">
        <f>IF('Physical Effects - Numerical'!BD49&lt;0,'Physical Effects - Numerical'!BD49,"")</f>
        <v/>
      </c>
      <c r="BB49" t="str">
        <f>IF('Physical Effects - Numerical'!BE49&lt;0,'Physical Effects - Numerical'!BE49,"")</f>
        <v/>
      </c>
      <c r="BC49" t="str">
        <f>IF('Physical Effects - Numerical'!BF49&lt;0,'Physical Effects - Numerical'!BF49,"")</f>
        <v/>
      </c>
      <c r="BD49" t="str">
        <f>IF('Physical Effects - Numerical'!BG49&lt;0,'Physical Effects - Numerical'!BG49,"")</f>
        <v/>
      </c>
      <c r="BE49" t="str">
        <f>IF('Physical Effects - Numerical'!BH49&lt;0,'Physical Effects - Numerical'!BH49,"")</f>
        <v/>
      </c>
      <c r="BF49" t="str">
        <f>IF('Physical Effects - Numerical'!BI49&lt;0,'Physical Effects - Numerical'!BI49,"")</f>
        <v/>
      </c>
      <c r="BG49" t="str">
        <f>IF('Physical Effects - Numerical'!BJ49&lt;0,'Physical Effects - Numerical'!BJ49,"")</f>
        <v/>
      </c>
      <c r="BH49" t="str">
        <f>IF('Physical Effects - Numerical'!BK49&lt;0,'Physical Effects - Numerical'!BK49,"")</f>
        <v/>
      </c>
      <c r="BI49" t="str">
        <f>IF('Physical Effects - Numerical'!BL49&lt;0,'Physical Effects - Numerical'!BL49,"")</f>
        <v/>
      </c>
    </row>
    <row r="50" spans="1:61">
      <c r="A50" s="120" t="s">
        <v>819</v>
      </c>
      <c r="B50" s="72" t="str">
        <f>IF('Physical Effects - Numerical'!E50&lt;0,'Physical Effects - Numerical'!E50,"")</f>
        <v/>
      </c>
      <c r="C50" s="72" t="str">
        <f>IF('Physical Effects - Numerical'!F50&lt;0,'Physical Effects - Numerical'!F50,"")</f>
        <v/>
      </c>
      <c r="D50" s="72" t="str">
        <f>IF('Physical Effects - Numerical'!G50&lt;0,'Physical Effects - Numerical'!G50,"")</f>
        <v/>
      </c>
      <c r="E50" s="72" t="str">
        <f>IF('Physical Effects - Numerical'!H50&lt;0,'Physical Effects - Numerical'!H50,"")</f>
        <v/>
      </c>
      <c r="F50" s="72" t="str">
        <f>IF('Physical Effects - Numerical'!I50&lt;0,'Physical Effects - Numerical'!I50,"")</f>
        <v/>
      </c>
      <c r="G50" s="72" t="str">
        <f>IF('Physical Effects - Numerical'!J50&lt;0,'Physical Effects - Numerical'!J50,"")</f>
        <v/>
      </c>
      <c r="H50" s="72" t="str">
        <f>IF('Physical Effects - Numerical'!K50&lt;0,'Physical Effects - Numerical'!K50,"")</f>
        <v/>
      </c>
      <c r="I50" s="72" t="str">
        <f>IF('Physical Effects - Numerical'!L50&lt;0,'Physical Effects - Numerical'!L50,"")</f>
        <v/>
      </c>
      <c r="J50" s="72" t="str">
        <f>IF('Physical Effects - Numerical'!M50&lt;0,'Physical Effects - Numerical'!M50,"")</f>
        <v/>
      </c>
      <c r="K50" s="72" t="str">
        <f>IF('Physical Effects - Numerical'!N50&lt;0,'Physical Effects - Numerical'!N50,"")</f>
        <v/>
      </c>
      <c r="L50" s="72" t="str">
        <f>IF('Physical Effects - Numerical'!O50&lt;0,'Physical Effects - Numerical'!O50,"")</f>
        <v/>
      </c>
      <c r="M50" s="72" t="str">
        <f>IF('Physical Effects - Numerical'!P50&lt;0,'Physical Effects - Numerical'!P50,"")</f>
        <v/>
      </c>
      <c r="N50" s="72" t="str">
        <f>IF('Physical Effects - Numerical'!Q50&lt;0,'Physical Effects - Numerical'!Q50,"")</f>
        <v/>
      </c>
      <c r="O50" s="72" t="str">
        <f>IF('Physical Effects - Numerical'!R50&lt;0,'Physical Effects - Numerical'!R50,"")</f>
        <v/>
      </c>
      <c r="P50" s="72" t="str">
        <f>IF('Physical Effects - Numerical'!S50&lt;0,'Physical Effects - Numerical'!S50,"")</f>
        <v/>
      </c>
      <c r="Q50" s="72" t="str">
        <f>IF('Physical Effects - Numerical'!T50&lt;0,'Physical Effects - Numerical'!T50,"")</f>
        <v/>
      </c>
      <c r="R50" s="72" t="str">
        <f>IF('Physical Effects - Numerical'!U50&lt;0,'Physical Effects - Numerical'!U50,"")</f>
        <v/>
      </c>
      <c r="S50" s="72" t="str">
        <f>IF('Physical Effects - Numerical'!V50&lt;0,'Physical Effects - Numerical'!V50,"")</f>
        <v/>
      </c>
      <c r="T50" s="72" t="str">
        <f>IF('Physical Effects - Numerical'!W50&lt;0,'Physical Effects - Numerical'!W50,"")</f>
        <v/>
      </c>
      <c r="U50" s="72" t="str">
        <f>IF('Physical Effects - Numerical'!X50&lt;0,'Physical Effects - Numerical'!X50,"")</f>
        <v/>
      </c>
      <c r="V50" s="72" t="str">
        <f>IF('Physical Effects - Numerical'!Y50&lt;0,'Physical Effects - Numerical'!Y50,"")</f>
        <v/>
      </c>
      <c r="W50" s="72" t="str">
        <f>IF('Physical Effects - Numerical'!Z50&lt;0,'Physical Effects - Numerical'!Z50,"")</f>
        <v/>
      </c>
      <c r="X50" s="72" t="str">
        <f>IF('Physical Effects - Numerical'!AA50&lt;0,'Physical Effects - Numerical'!AA50,"")</f>
        <v/>
      </c>
      <c r="Y50" s="72" t="str">
        <f>IF('Physical Effects - Numerical'!AB50&lt;0,'Physical Effects - Numerical'!AB50,"")</f>
        <v/>
      </c>
      <c r="Z50" s="72" t="str">
        <f>IF('Physical Effects - Numerical'!AC50&lt;0,'Physical Effects - Numerical'!AC50,"")</f>
        <v/>
      </c>
      <c r="AA50" s="72" t="str">
        <f>IF('Physical Effects - Numerical'!AD50&lt;0,'Physical Effects - Numerical'!AD50,"")</f>
        <v/>
      </c>
      <c r="AB50" s="72" t="str">
        <f>IF('Physical Effects - Numerical'!AE50&lt;0,'Physical Effects - Numerical'!AE50,"")</f>
        <v/>
      </c>
      <c r="AC50" s="72" t="str">
        <f>IF('Physical Effects - Numerical'!AF50&lt;0,'Physical Effects - Numerical'!AF50,"")</f>
        <v/>
      </c>
      <c r="AD50" s="72" t="str">
        <f>IF('Physical Effects - Numerical'!AG50&lt;0,'Physical Effects - Numerical'!AG50,"")</f>
        <v/>
      </c>
      <c r="AE50" s="72" t="str">
        <f>IF('Physical Effects - Numerical'!AH50&lt;0,'Physical Effects - Numerical'!AH50,"")</f>
        <v/>
      </c>
      <c r="AF50" s="72" t="str">
        <f>IF('Physical Effects - Numerical'!AI50&lt;0,'Physical Effects - Numerical'!AI50,"")</f>
        <v/>
      </c>
      <c r="AG50" s="72" t="str">
        <f>IF('Physical Effects - Numerical'!AJ50&lt;0,'Physical Effects - Numerical'!AJ50,"")</f>
        <v/>
      </c>
      <c r="AH50" s="72" t="str">
        <f>IF('Physical Effects - Numerical'!AK50&lt;0,'Physical Effects - Numerical'!AK50,"")</f>
        <v/>
      </c>
      <c r="AI50" s="72" t="str">
        <f>IF('Physical Effects - Numerical'!AL50&lt;0,'Physical Effects - Numerical'!AL50,"")</f>
        <v/>
      </c>
      <c r="AJ50" s="72" t="str">
        <f>IF('Physical Effects - Numerical'!AM50&lt;0,'Physical Effects - Numerical'!AM50,"")</f>
        <v/>
      </c>
      <c r="AK50" s="72" t="str">
        <f>IF('Physical Effects - Numerical'!AN50&lt;0,'Physical Effects - Numerical'!AN50,"")</f>
        <v/>
      </c>
      <c r="AL50" s="72" t="str">
        <f>IF('Physical Effects - Numerical'!AO50&lt;0,'Physical Effects - Numerical'!AO50,"")</f>
        <v/>
      </c>
      <c r="AM50" s="72" t="str">
        <f>IF('Physical Effects - Numerical'!AP50&lt;0,'Physical Effects - Numerical'!AP50,"")</f>
        <v/>
      </c>
      <c r="AN50" s="72" t="str">
        <f>IF('Physical Effects - Numerical'!AQ50&lt;0,'Physical Effects - Numerical'!AQ50,"")</f>
        <v/>
      </c>
      <c r="AO50" s="72" t="str">
        <f>IF('Physical Effects - Numerical'!AR50&lt;0,'Physical Effects - Numerical'!AR50,"")</f>
        <v/>
      </c>
      <c r="AP50" s="72" t="str">
        <f>IF('Physical Effects - Numerical'!AS50&lt;0,'Physical Effects - Numerical'!AS50,"")</f>
        <v/>
      </c>
      <c r="AQ50" s="72" t="str">
        <f>IF('Physical Effects - Numerical'!AT50&lt;0,'Physical Effects - Numerical'!AT50,"")</f>
        <v/>
      </c>
      <c r="AR50" s="72" t="str">
        <f>IF('Physical Effects - Numerical'!AU50&lt;0,'Physical Effects - Numerical'!AU50,"")</f>
        <v/>
      </c>
      <c r="AS50" s="72" t="str">
        <f>IF('Physical Effects - Numerical'!AV50&lt;0,'Physical Effects - Numerical'!AV50,"")</f>
        <v/>
      </c>
      <c r="AT50" s="72" t="str">
        <f>IF('Physical Effects - Numerical'!AW50&lt;0,'Physical Effects - Numerical'!AW50,"")</f>
        <v/>
      </c>
      <c r="AU50" s="72" t="str">
        <f>IF('Physical Effects - Numerical'!AX50&lt;0,'Physical Effects - Numerical'!AX50,"")</f>
        <v/>
      </c>
      <c r="AV50" s="84" t="str">
        <f>IF('Physical Effects - Numerical'!AY50&lt;0,'Physical Effects - Numerical'!AY50,"")</f>
        <v/>
      </c>
      <c r="AW50" t="str">
        <f>IF('Physical Effects - Numerical'!AZ50&lt;0,'Physical Effects - Numerical'!AZ50,"")</f>
        <v/>
      </c>
      <c r="AX50" t="str">
        <f>IF('Physical Effects - Numerical'!BA50&lt;0,'Physical Effects - Numerical'!BA50,"")</f>
        <v/>
      </c>
      <c r="AY50" t="str">
        <f>IF('Physical Effects - Numerical'!BB50&lt;0,'Physical Effects - Numerical'!BB50,"")</f>
        <v/>
      </c>
      <c r="AZ50" t="str">
        <f>IF('Physical Effects - Numerical'!BC50&lt;0,'Physical Effects - Numerical'!BC50,"")</f>
        <v/>
      </c>
      <c r="BA50" t="str">
        <f>IF('Physical Effects - Numerical'!BD50&lt;0,'Physical Effects - Numerical'!BD50,"")</f>
        <v/>
      </c>
      <c r="BB50" t="str">
        <f>IF('Physical Effects - Numerical'!BE50&lt;0,'Physical Effects - Numerical'!BE50,"")</f>
        <v/>
      </c>
      <c r="BC50" t="str">
        <f>IF('Physical Effects - Numerical'!BF50&lt;0,'Physical Effects - Numerical'!BF50,"")</f>
        <v/>
      </c>
      <c r="BD50" t="str">
        <f>IF('Physical Effects - Numerical'!BG50&lt;0,'Physical Effects - Numerical'!BG50,"")</f>
        <v/>
      </c>
      <c r="BE50" t="str">
        <f>IF('Physical Effects - Numerical'!BH50&lt;0,'Physical Effects - Numerical'!BH50,"")</f>
        <v/>
      </c>
      <c r="BF50" t="str">
        <f>IF('Physical Effects - Numerical'!BI50&lt;0,'Physical Effects - Numerical'!BI50,"")</f>
        <v/>
      </c>
      <c r="BG50" t="str">
        <f>IF('Physical Effects - Numerical'!BJ50&lt;0,'Physical Effects - Numerical'!BJ50,"")</f>
        <v/>
      </c>
      <c r="BH50" t="str">
        <f>IF('Physical Effects - Numerical'!BK50&lt;0,'Physical Effects - Numerical'!BK50,"")</f>
        <v/>
      </c>
      <c r="BI50" t="str">
        <f>IF('Physical Effects - Numerical'!BL50&lt;0,'Physical Effects - Numerical'!BL50,"")</f>
        <v/>
      </c>
    </row>
    <row r="51" spans="1:61">
      <c r="A51" s="120" t="s">
        <v>828</v>
      </c>
      <c r="B51" s="72" t="str">
        <f>IF('Physical Effects - Numerical'!E51&lt;0,'Physical Effects - Numerical'!E51,"")</f>
        <v/>
      </c>
      <c r="C51" s="72" t="str">
        <f>IF('Physical Effects - Numerical'!F51&lt;0,'Physical Effects - Numerical'!F51,"")</f>
        <v/>
      </c>
      <c r="D51" s="72" t="str">
        <f>IF('Physical Effects - Numerical'!G51&lt;0,'Physical Effects - Numerical'!G51,"")</f>
        <v/>
      </c>
      <c r="E51" s="72" t="str">
        <f>IF('Physical Effects - Numerical'!H51&lt;0,'Physical Effects - Numerical'!H51,"")</f>
        <v/>
      </c>
      <c r="F51" s="72" t="str">
        <f>IF('Physical Effects - Numerical'!I51&lt;0,'Physical Effects - Numerical'!I51,"")</f>
        <v/>
      </c>
      <c r="G51" s="72" t="str">
        <f>IF('Physical Effects - Numerical'!J51&lt;0,'Physical Effects - Numerical'!J51,"")</f>
        <v/>
      </c>
      <c r="H51" s="72" t="str">
        <f>IF('Physical Effects - Numerical'!K51&lt;0,'Physical Effects - Numerical'!K51,"")</f>
        <v/>
      </c>
      <c r="I51" s="72" t="str">
        <f>IF('Physical Effects - Numerical'!L51&lt;0,'Physical Effects - Numerical'!L51,"")</f>
        <v/>
      </c>
      <c r="J51" s="72" t="str">
        <f>IF('Physical Effects - Numerical'!M51&lt;0,'Physical Effects - Numerical'!M51,"")</f>
        <v/>
      </c>
      <c r="K51" s="72" t="str">
        <f>IF('Physical Effects - Numerical'!N51&lt;0,'Physical Effects - Numerical'!N51,"")</f>
        <v/>
      </c>
      <c r="L51" s="72" t="str">
        <f>IF('Physical Effects - Numerical'!O51&lt;0,'Physical Effects - Numerical'!O51,"")</f>
        <v/>
      </c>
      <c r="M51" s="72" t="str">
        <f>IF('Physical Effects - Numerical'!P51&lt;0,'Physical Effects - Numerical'!P51,"")</f>
        <v/>
      </c>
      <c r="N51" s="72" t="str">
        <f>IF('Physical Effects - Numerical'!Q51&lt;0,'Physical Effects - Numerical'!Q51,"")</f>
        <v/>
      </c>
      <c r="O51" s="72" t="str">
        <f>IF('Physical Effects - Numerical'!R51&lt;0,'Physical Effects - Numerical'!R51,"")</f>
        <v/>
      </c>
      <c r="P51" s="72" t="str">
        <f>IF('Physical Effects - Numerical'!S51&lt;0,'Physical Effects - Numerical'!S51,"")</f>
        <v/>
      </c>
      <c r="Q51" s="72" t="str">
        <f>IF('Physical Effects - Numerical'!T51&lt;0,'Physical Effects - Numerical'!T51,"")</f>
        <v/>
      </c>
      <c r="R51" s="72" t="str">
        <f>IF('Physical Effects - Numerical'!U51&lt;0,'Physical Effects - Numerical'!U51,"")</f>
        <v/>
      </c>
      <c r="S51" s="72" t="str">
        <f>IF('Physical Effects - Numerical'!V51&lt;0,'Physical Effects - Numerical'!V51,"")</f>
        <v/>
      </c>
      <c r="T51" s="72" t="str">
        <f>IF('Physical Effects - Numerical'!W51&lt;0,'Physical Effects - Numerical'!W51,"")</f>
        <v/>
      </c>
      <c r="U51" s="72" t="str">
        <f>IF('Physical Effects - Numerical'!X51&lt;0,'Physical Effects - Numerical'!X51,"")</f>
        <v/>
      </c>
      <c r="V51" s="72" t="str">
        <f>IF('Physical Effects - Numerical'!Y51&lt;0,'Physical Effects - Numerical'!Y51,"")</f>
        <v/>
      </c>
      <c r="W51" s="72" t="str">
        <f>IF('Physical Effects - Numerical'!Z51&lt;0,'Physical Effects - Numerical'!Z51,"")</f>
        <v/>
      </c>
      <c r="X51" s="72" t="str">
        <f>IF('Physical Effects - Numerical'!AA51&lt;0,'Physical Effects - Numerical'!AA51,"")</f>
        <v/>
      </c>
      <c r="Y51" s="72" t="str">
        <f>IF('Physical Effects - Numerical'!AB51&lt;0,'Physical Effects - Numerical'!AB51,"")</f>
        <v/>
      </c>
      <c r="Z51" s="72" t="str">
        <f>IF('Physical Effects - Numerical'!AC51&lt;0,'Physical Effects - Numerical'!AC51,"")</f>
        <v/>
      </c>
      <c r="AA51" s="72" t="str">
        <f>IF('Physical Effects - Numerical'!AD51&lt;0,'Physical Effects - Numerical'!AD51,"")</f>
        <v/>
      </c>
      <c r="AB51" s="72" t="str">
        <f>IF('Physical Effects - Numerical'!AE51&lt;0,'Physical Effects - Numerical'!AE51,"")</f>
        <v/>
      </c>
      <c r="AC51" s="72" t="str">
        <f>IF('Physical Effects - Numerical'!AF51&lt;0,'Physical Effects - Numerical'!AF51,"")</f>
        <v/>
      </c>
      <c r="AD51" s="72" t="str">
        <f>IF('Physical Effects - Numerical'!AG51&lt;0,'Physical Effects - Numerical'!AG51,"")</f>
        <v/>
      </c>
      <c r="AE51" s="72" t="str">
        <f>IF('Physical Effects - Numerical'!AH51&lt;0,'Physical Effects - Numerical'!AH51,"")</f>
        <v/>
      </c>
      <c r="AF51" s="72" t="str">
        <f>IF('Physical Effects - Numerical'!AI51&lt;0,'Physical Effects - Numerical'!AI51,"")</f>
        <v/>
      </c>
      <c r="AG51" s="72" t="str">
        <f>IF('Physical Effects - Numerical'!AJ51&lt;0,'Physical Effects - Numerical'!AJ51,"")</f>
        <v/>
      </c>
      <c r="AH51" s="72" t="str">
        <f>IF('Physical Effects - Numerical'!AK51&lt;0,'Physical Effects - Numerical'!AK51,"")</f>
        <v/>
      </c>
      <c r="AI51" s="72" t="str">
        <f>IF('Physical Effects - Numerical'!AL51&lt;0,'Physical Effects - Numerical'!AL51,"")</f>
        <v/>
      </c>
      <c r="AJ51" s="72" t="str">
        <f>IF('Physical Effects - Numerical'!AM51&lt;0,'Physical Effects - Numerical'!AM51,"")</f>
        <v/>
      </c>
      <c r="AK51" s="72" t="str">
        <f>IF('Physical Effects - Numerical'!AN51&lt;0,'Physical Effects - Numerical'!AN51,"")</f>
        <v/>
      </c>
      <c r="AL51" s="72" t="str">
        <f>IF('Physical Effects - Numerical'!AO51&lt;0,'Physical Effects - Numerical'!AO51,"")</f>
        <v/>
      </c>
      <c r="AM51" s="72" t="str">
        <f>IF('Physical Effects - Numerical'!AP51&lt;0,'Physical Effects - Numerical'!AP51,"")</f>
        <v/>
      </c>
      <c r="AN51" s="72" t="str">
        <f>IF('Physical Effects - Numerical'!AQ51&lt;0,'Physical Effects - Numerical'!AQ51,"")</f>
        <v/>
      </c>
      <c r="AO51" s="72" t="str">
        <f>IF('Physical Effects - Numerical'!AR51&lt;0,'Physical Effects - Numerical'!AR51,"")</f>
        <v/>
      </c>
      <c r="AP51" s="72" t="str">
        <f>IF('Physical Effects - Numerical'!AS51&lt;0,'Physical Effects - Numerical'!AS51,"")</f>
        <v/>
      </c>
      <c r="AQ51" s="72" t="str">
        <f>IF('Physical Effects - Numerical'!AT51&lt;0,'Physical Effects - Numerical'!AT51,"")</f>
        <v/>
      </c>
      <c r="AR51" s="72" t="str">
        <f>IF('Physical Effects - Numerical'!AU51&lt;0,'Physical Effects - Numerical'!AU51,"")</f>
        <v/>
      </c>
      <c r="AS51" s="72" t="str">
        <f>IF('Physical Effects - Numerical'!AV51&lt;0,'Physical Effects - Numerical'!AV51,"")</f>
        <v/>
      </c>
      <c r="AT51" s="72" t="str">
        <f>IF('Physical Effects - Numerical'!AW51&lt;0,'Physical Effects - Numerical'!AW51,"")</f>
        <v/>
      </c>
      <c r="AU51" s="72" t="str">
        <f>IF('Physical Effects - Numerical'!AX51&lt;0,'Physical Effects - Numerical'!AX51,"")</f>
        <v/>
      </c>
      <c r="AV51" s="84" t="str">
        <f>IF('Physical Effects - Numerical'!AY51&lt;0,'Physical Effects - Numerical'!AY51,"")</f>
        <v/>
      </c>
      <c r="AW51" t="str">
        <f>IF('Physical Effects - Numerical'!AZ51&lt;0,'Physical Effects - Numerical'!AZ51,"")</f>
        <v/>
      </c>
      <c r="AX51" t="str">
        <f>IF('Physical Effects - Numerical'!BA51&lt;0,'Physical Effects - Numerical'!BA51,"")</f>
        <v/>
      </c>
      <c r="AY51" t="str">
        <f>IF('Physical Effects - Numerical'!BB51&lt;0,'Physical Effects - Numerical'!BB51,"")</f>
        <v/>
      </c>
      <c r="AZ51" t="str">
        <f>IF('Physical Effects - Numerical'!BC51&lt;0,'Physical Effects - Numerical'!BC51,"")</f>
        <v/>
      </c>
      <c r="BA51" t="str">
        <f>IF('Physical Effects - Numerical'!BD51&lt;0,'Physical Effects - Numerical'!BD51,"")</f>
        <v/>
      </c>
      <c r="BB51" t="str">
        <f>IF('Physical Effects - Numerical'!BE51&lt;0,'Physical Effects - Numerical'!BE51,"")</f>
        <v/>
      </c>
      <c r="BC51" t="str">
        <f>IF('Physical Effects - Numerical'!BF51&lt;0,'Physical Effects - Numerical'!BF51,"")</f>
        <v/>
      </c>
      <c r="BD51" t="str">
        <f>IF('Physical Effects - Numerical'!BG51&lt;0,'Physical Effects - Numerical'!BG51,"")</f>
        <v/>
      </c>
      <c r="BE51" t="str">
        <f>IF('Physical Effects - Numerical'!BH51&lt;0,'Physical Effects - Numerical'!BH51,"")</f>
        <v/>
      </c>
      <c r="BF51" t="str">
        <f>IF('Physical Effects - Numerical'!BI51&lt;0,'Physical Effects - Numerical'!BI51,"")</f>
        <v/>
      </c>
      <c r="BG51" t="str">
        <f>IF('Physical Effects - Numerical'!BJ51&lt;0,'Physical Effects - Numerical'!BJ51,"")</f>
        <v/>
      </c>
      <c r="BH51" t="str">
        <f>IF('Physical Effects - Numerical'!BK51&lt;0,'Physical Effects - Numerical'!BK51,"")</f>
        <v/>
      </c>
      <c r="BI51" t="str">
        <f>IF('Physical Effects - Numerical'!BL51&lt;0,'Physical Effects - Numerical'!BL51,"")</f>
        <v/>
      </c>
    </row>
    <row r="52" spans="1:61">
      <c r="A52" s="120" t="s">
        <v>852</v>
      </c>
      <c r="B52" s="72">
        <f>IF('Physical Effects - Numerical'!E52&lt;0,'Physical Effects - Numerical'!E52,"")</f>
        <v>-1</v>
      </c>
      <c r="C52" s="72">
        <f>IF('Physical Effects - Numerical'!F52&lt;0,'Physical Effects - Numerical'!F52,"")</f>
        <v>-1</v>
      </c>
      <c r="D52" s="72">
        <f>IF('Physical Effects - Numerical'!G52&lt;0,'Physical Effects - Numerical'!G52,"")</f>
        <v>-1</v>
      </c>
      <c r="E52" s="72">
        <f>IF('Physical Effects - Numerical'!H52&lt;0,'Physical Effects - Numerical'!H52,"")</f>
        <v>-1</v>
      </c>
      <c r="F52" s="72" t="str">
        <f>IF('Physical Effects - Numerical'!I52&lt;0,'Physical Effects - Numerical'!I52,"")</f>
        <v/>
      </c>
      <c r="G52" s="72" t="str">
        <f>IF('Physical Effects - Numerical'!J52&lt;0,'Physical Effects - Numerical'!J52,"")</f>
        <v/>
      </c>
      <c r="H52" s="72">
        <f>IF('Physical Effects - Numerical'!K52&lt;0,'Physical Effects - Numerical'!K52,"")</f>
        <v>-2</v>
      </c>
      <c r="I52" s="72">
        <f>IF('Physical Effects - Numerical'!L52&lt;0,'Physical Effects - Numerical'!L52,"")</f>
        <v>-2</v>
      </c>
      <c r="J52" s="72" t="str">
        <f>IF('Physical Effects - Numerical'!M52&lt;0,'Physical Effects - Numerical'!M52,"")</f>
        <v/>
      </c>
      <c r="K52" s="72">
        <f>IF('Physical Effects - Numerical'!N52&lt;0,'Physical Effects - Numerical'!N52,"")</f>
        <v>-2</v>
      </c>
      <c r="L52" s="72">
        <f>IF('Physical Effects - Numerical'!O52&lt;0,'Physical Effects - Numerical'!O52,"")</f>
        <v>-2</v>
      </c>
      <c r="M52" s="72" t="str">
        <f>IF('Physical Effects - Numerical'!P52&lt;0,'Physical Effects - Numerical'!P52,"")</f>
        <v/>
      </c>
      <c r="N52" s="72" t="str">
        <f>IF('Physical Effects - Numerical'!Q52&lt;0,'Physical Effects - Numerical'!Q52,"")</f>
        <v/>
      </c>
      <c r="O52" s="72" t="str">
        <f>IF('Physical Effects - Numerical'!R52&lt;0,'Physical Effects - Numerical'!R52,"")</f>
        <v/>
      </c>
      <c r="P52" s="72" t="str">
        <f>IF('Physical Effects - Numerical'!S52&lt;0,'Physical Effects - Numerical'!S52,"")</f>
        <v/>
      </c>
      <c r="Q52" s="72" t="str">
        <f>IF('Physical Effects - Numerical'!T52&lt;0,'Physical Effects - Numerical'!T52,"")</f>
        <v/>
      </c>
      <c r="R52" s="72" t="str">
        <f>IF('Physical Effects - Numerical'!U52&lt;0,'Physical Effects - Numerical'!U52,"")</f>
        <v/>
      </c>
      <c r="S52" s="72" t="str">
        <f>IF('Physical Effects - Numerical'!V52&lt;0,'Physical Effects - Numerical'!V52,"")</f>
        <v/>
      </c>
      <c r="T52" s="72" t="str">
        <f>IF('Physical Effects - Numerical'!W52&lt;0,'Physical Effects - Numerical'!W52,"")</f>
        <v/>
      </c>
      <c r="U52" s="72" t="str">
        <f>IF('Physical Effects - Numerical'!X52&lt;0,'Physical Effects - Numerical'!X52,"")</f>
        <v/>
      </c>
      <c r="V52" s="72" t="str">
        <f>IF('Physical Effects - Numerical'!Y52&lt;0,'Physical Effects - Numerical'!Y52,"")</f>
        <v/>
      </c>
      <c r="W52" s="72" t="str">
        <f>IF('Physical Effects - Numerical'!Z52&lt;0,'Physical Effects - Numerical'!Z52,"")</f>
        <v/>
      </c>
      <c r="X52" s="72" t="str">
        <f>IF('Physical Effects - Numerical'!AA52&lt;0,'Physical Effects - Numerical'!AA52,"")</f>
        <v/>
      </c>
      <c r="Y52" s="72">
        <f>IF('Physical Effects - Numerical'!AB52&lt;0,'Physical Effects - Numerical'!AB52,"")</f>
        <v>-1</v>
      </c>
      <c r="Z52" s="72" t="str">
        <f>IF('Physical Effects - Numerical'!AC52&lt;0,'Physical Effects - Numerical'!AC52,"")</f>
        <v/>
      </c>
      <c r="AA52" s="72" t="str">
        <f>IF('Physical Effects - Numerical'!AD52&lt;0,'Physical Effects - Numerical'!AD52,"")</f>
        <v/>
      </c>
      <c r="AB52" s="72" t="str">
        <f>IF('Physical Effects - Numerical'!AE52&lt;0,'Physical Effects - Numerical'!AE52,"")</f>
        <v/>
      </c>
      <c r="AC52" s="72" t="str">
        <f>IF('Physical Effects - Numerical'!AF52&lt;0,'Physical Effects - Numerical'!AF52,"")</f>
        <v/>
      </c>
      <c r="AD52" s="72" t="str">
        <f>IF('Physical Effects - Numerical'!AG52&lt;0,'Physical Effects - Numerical'!AG52,"")</f>
        <v/>
      </c>
      <c r="AE52" s="72" t="str">
        <f>IF('Physical Effects - Numerical'!AH52&lt;0,'Physical Effects - Numerical'!AH52,"")</f>
        <v/>
      </c>
      <c r="AF52" s="72" t="str">
        <f>IF('Physical Effects - Numerical'!AI52&lt;0,'Physical Effects - Numerical'!AI52,"")</f>
        <v/>
      </c>
      <c r="AG52" s="72" t="str">
        <f>IF('Physical Effects - Numerical'!AJ52&lt;0,'Physical Effects - Numerical'!AJ52,"")</f>
        <v/>
      </c>
      <c r="AH52" s="72" t="str">
        <f>IF('Physical Effects - Numerical'!AK52&lt;0,'Physical Effects - Numerical'!AK52,"")</f>
        <v/>
      </c>
      <c r="AI52" s="72" t="str">
        <f>IF('Physical Effects - Numerical'!AL52&lt;0,'Physical Effects - Numerical'!AL52,"")</f>
        <v/>
      </c>
      <c r="AJ52" s="72" t="str">
        <f>IF('Physical Effects - Numerical'!AM52&lt;0,'Physical Effects - Numerical'!AM52,"")</f>
        <v/>
      </c>
      <c r="AK52" s="72" t="str">
        <f>IF('Physical Effects - Numerical'!AN52&lt;0,'Physical Effects - Numerical'!AN52,"")</f>
        <v/>
      </c>
      <c r="AL52" s="72">
        <f>IF('Physical Effects - Numerical'!AO52&lt;0,'Physical Effects - Numerical'!AO52,"")</f>
        <v>-1</v>
      </c>
      <c r="AM52" s="72" t="str">
        <f>IF('Physical Effects - Numerical'!AP52&lt;0,'Physical Effects - Numerical'!AP52,"")</f>
        <v/>
      </c>
      <c r="AN52" s="72" t="str">
        <f>IF('Physical Effects - Numerical'!AQ52&lt;0,'Physical Effects - Numerical'!AQ52,"")</f>
        <v/>
      </c>
      <c r="AO52" s="72" t="str">
        <f>IF('Physical Effects - Numerical'!AR52&lt;0,'Physical Effects - Numerical'!AR52,"")</f>
        <v/>
      </c>
      <c r="AP52" s="72" t="str">
        <f>IF('Physical Effects - Numerical'!AS52&lt;0,'Physical Effects - Numerical'!AS52,"")</f>
        <v/>
      </c>
      <c r="AQ52" s="72" t="str">
        <f>IF('Physical Effects - Numerical'!AT52&lt;0,'Physical Effects - Numerical'!AT52,"")</f>
        <v/>
      </c>
      <c r="AR52" s="72" t="str">
        <f>IF('Physical Effects - Numerical'!AU52&lt;0,'Physical Effects - Numerical'!AU52,"")</f>
        <v/>
      </c>
      <c r="AS52" s="72" t="str">
        <f>IF('Physical Effects - Numerical'!AV52&lt;0,'Physical Effects - Numerical'!AV52,"")</f>
        <v/>
      </c>
      <c r="AT52" s="72" t="str">
        <f>IF('Physical Effects - Numerical'!AW52&lt;0,'Physical Effects - Numerical'!AW52,"")</f>
        <v/>
      </c>
      <c r="AU52" s="72" t="str">
        <f>IF('Physical Effects - Numerical'!AX52&lt;0,'Physical Effects - Numerical'!AX52,"")</f>
        <v/>
      </c>
      <c r="AV52" s="84" t="str">
        <f>IF('Physical Effects - Numerical'!AY52&lt;0,'Physical Effects - Numerical'!AY52,"")</f>
        <v/>
      </c>
      <c r="AW52" t="str">
        <f>IF('Physical Effects - Numerical'!AZ52&lt;0,'Physical Effects - Numerical'!AZ52,"")</f>
        <v/>
      </c>
      <c r="AX52" t="str">
        <f>IF('Physical Effects - Numerical'!BA52&lt;0,'Physical Effects - Numerical'!BA52,"")</f>
        <v/>
      </c>
      <c r="AY52" t="str">
        <f>IF('Physical Effects - Numerical'!BB52&lt;0,'Physical Effects - Numerical'!BB52,"")</f>
        <v/>
      </c>
      <c r="AZ52" t="str">
        <f>IF('Physical Effects - Numerical'!BC52&lt;0,'Physical Effects - Numerical'!BC52,"")</f>
        <v/>
      </c>
      <c r="BA52" t="str">
        <f>IF('Physical Effects - Numerical'!BD52&lt;0,'Physical Effects - Numerical'!BD52,"")</f>
        <v/>
      </c>
      <c r="BB52" t="str">
        <f>IF('Physical Effects - Numerical'!BE52&lt;0,'Physical Effects - Numerical'!BE52,"")</f>
        <v/>
      </c>
      <c r="BC52" t="str">
        <f>IF('Physical Effects - Numerical'!BF52&lt;0,'Physical Effects - Numerical'!BF52,"")</f>
        <v/>
      </c>
      <c r="BD52" t="str">
        <f>IF('Physical Effects - Numerical'!BG52&lt;0,'Physical Effects - Numerical'!BG52,"")</f>
        <v/>
      </c>
      <c r="BE52" t="str">
        <f>IF('Physical Effects - Numerical'!BH52&lt;0,'Physical Effects - Numerical'!BH52,"")</f>
        <v/>
      </c>
      <c r="BF52" t="str">
        <f>IF('Physical Effects - Numerical'!BI52&lt;0,'Physical Effects - Numerical'!BI52,"")</f>
        <v/>
      </c>
      <c r="BG52" t="str">
        <f>IF('Physical Effects - Numerical'!BJ52&lt;0,'Physical Effects - Numerical'!BJ52,"")</f>
        <v/>
      </c>
      <c r="BH52" t="str">
        <f>IF('Physical Effects - Numerical'!BK52&lt;0,'Physical Effects - Numerical'!BK52,"")</f>
        <v/>
      </c>
      <c r="BI52" t="str">
        <f>IF('Physical Effects - Numerical'!BL52&lt;0,'Physical Effects - Numerical'!BL52,"")</f>
        <v/>
      </c>
    </row>
    <row r="53" spans="1:61">
      <c r="A53" s="120" t="s">
        <v>872</v>
      </c>
      <c r="B53" s="72" t="str">
        <f>IF('Physical Effects - Numerical'!E53&lt;0,'Physical Effects - Numerical'!E53,"")</f>
        <v/>
      </c>
      <c r="C53" s="72" t="str">
        <f>IF('Physical Effects - Numerical'!F53&lt;0,'Physical Effects - Numerical'!F53,"")</f>
        <v/>
      </c>
      <c r="D53" s="72" t="str">
        <f>IF('Physical Effects - Numerical'!G53&lt;0,'Physical Effects - Numerical'!G53,"")</f>
        <v/>
      </c>
      <c r="E53" s="72" t="str">
        <f>IF('Physical Effects - Numerical'!H53&lt;0,'Physical Effects - Numerical'!H53,"")</f>
        <v/>
      </c>
      <c r="F53" s="72" t="str">
        <f>IF('Physical Effects - Numerical'!I53&lt;0,'Physical Effects - Numerical'!I53,"")</f>
        <v/>
      </c>
      <c r="G53" s="72" t="str">
        <f>IF('Physical Effects - Numerical'!J53&lt;0,'Physical Effects - Numerical'!J53,"")</f>
        <v/>
      </c>
      <c r="H53" s="72" t="str">
        <f>IF('Physical Effects - Numerical'!K53&lt;0,'Physical Effects - Numerical'!K53,"")</f>
        <v/>
      </c>
      <c r="I53" s="72" t="str">
        <f>IF('Physical Effects - Numerical'!L53&lt;0,'Physical Effects - Numerical'!L53,"")</f>
        <v/>
      </c>
      <c r="J53" s="72" t="str">
        <f>IF('Physical Effects - Numerical'!M53&lt;0,'Physical Effects - Numerical'!M53,"")</f>
        <v/>
      </c>
      <c r="K53" s="72" t="str">
        <f>IF('Physical Effects - Numerical'!N53&lt;0,'Physical Effects - Numerical'!N53,"")</f>
        <v/>
      </c>
      <c r="L53" s="72" t="str">
        <f>IF('Physical Effects - Numerical'!O53&lt;0,'Physical Effects - Numerical'!O53,"")</f>
        <v/>
      </c>
      <c r="M53" s="72" t="str">
        <f>IF('Physical Effects - Numerical'!P53&lt;0,'Physical Effects - Numerical'!P53,"")</f>
        <v/>
      </c>
      <c r="N53" s="72" t="str">
        <f>IF('Physical Effects - Numerical'!Q53&lt;0,'Physical Effects - Numerical'!Q53,"")</f>
        <v/>
      </c>
      <c r="O53" s="72" t="str">
        <f>IF('Physical Effects - Numerical'!R53&lt;0,'Physical Effects - Numerical'!R53,"")</f>
        <v/>
      </c>
      <c r="P53" s="72" t="str">
        <f>IF('Physical Effects - Numerical'!S53&lt;0,'Physical Effects - Numerical'!S53,"")</f>
        <v/>
      </c>
      <c r="Q53" s="72" t="str">
        <f>IF('Physical Effects - Numerical'!T53&lt;0,'Physical Effects - Numerical'!T53,"")</f>
        <v/>
      </c>
      <c r="R53" s="72" t="str">
        <f>IF('Physical Effects - Numerical'!U53&lt;0,'Physical Effects - Numerical'!U53,"")</f>
        <v/>
      </c>
      <c r="S53" s="72" t="str">
        <f>IF('Physical Effects - Numerical'!V53&lt;0,'Physical Effects - Numerical'!V53,"")</f>
        <v/>
      </c>
      <c r="T53" s="72" t="str">
        <f>IF('Physical Effects - Numerical'!W53&lt;0,'Physical Effects - Numerical'!W53,"")</f>
        <v/>
      </c>
      <c r="U53" s="72">
        <f>IF('Physical Effects - Numerical'!X53&lt;0,'Physical Effects - Numerical'!X53,"")</f>
        <v>-1</v>
      </c>
      <c r="V53" s="72">
        <f>IF('Physical Effects - Numerical'!Y53&lt;0,'Physical Effects - Numerical'!Y53,"")</f>
        <v>-1</v>
      </c>
      <c r="W53" s="72">
        <f>IF('Physical Effects - Numerical'!Z53&lt;0,'Physical Effects - Numerical'!Z53,"")</f>
        <v>-1</v>
      </c>
      <c r="X53" s="72">
        <f>IF('Physical Effects - Numerical'!AA53&lt;0,'Physical Effects - Numerical'!AA53,"")</f>
        <v>-1</v>
      </c>
      <c r="Y53" s="72" t="str">
        <f>IF('Physical Effects - Numerical'!AB53&lt;0,'Physical Effects - Numerical'!AB53,"")</f>
        <v/>
      </c>
      <c r="Z53" s="72" t="str">
        <f>IF('Physical Effects - Numerical'!AC53&lt;0,'Physical Effects - Numerical'!AC53,"")</f>
        <v/>
      </c>
      <c r="AA53" s="72" t="str">
        <f>IF('Physical Effects - Numerical'!AD53&lt;0,'Physical Effects - Numerical'!AD53,"")</f>
        <v/>
      </c>
      <c r="AB53" s="72" t="str">
        <f>IF('Physical Effects - Numerical'!AE53&lt;0,'Physical Effects - Numerical'!AE53,"")</f>
        <v/>
      </c>
      <c r="AC53" s="72" t="str">
        <f>IF('Physical Effects - Numerical'!AF53&lt;0,'Physical Effects - Numerical'!AF53,"")</f>
        <v/>
      </c>
      <c r="AD53" s="72">
        <f>IF('Physical Effects - Numerical'!AG53&lt;0,'Physical Effects - Numerical'!AG53,"")</f>
        <v>-1</v>
      </c>
      <c r="AE53" s="72" t="str">
        <f>IF('Physical Effects - Numerical'!AH53&lt;0,'Physical Effects - Numerical'!AH53,"")</f>
        <v/>
      </c>
      <c r="AF53" s="72">
        <f>IF('Physical Effects - Numerical'!AI53&lt;0,'Physical Effects - Numerical'!AI53,"")</f>
        <v>-1</v>
      </c>
      <c r="AG53" s="72" t="str">
        <f>IF('Physical Effects - Numerical'!AJ53&lt;0,'Physical Effects - Numerical'!AJ53,"")</f>
        <v/>
      </c>
      <c r="AH53" s="72" t="str">
        <f>IF('Physical Effects - Numerical'!AK53&lt;0,'Physical Effects - Numerical'!AK53,"")</f>
        <v/>
      </c>
      <c r="AI53" s="72" t="str">
        <f>IF('Physical Effects - Numerical'!AL53&lt;0,'Physical Effects - Numerical'!AL53,"")</f>
        <v/>
      </c>
      <c r="AJ53" s="72" t="str">
        <f>IF('Physical Effects - Numerical'!AM53&lt;0,'Physical Effects - Numerical'!AM53,"")</f>
        <v/>
      </c>
      <c r="AK53" s="72" t="str">
        <f>IF('Physical Effects - Numerical'!AN53&lt;0,'Physical Effects - Numerical'!AN53,"")</f>
        <v/>
      </c>
      <c r="AL53" s="72" t="str">
        <f>IF('Physical Effects - Numerical'!AO53&lt;0,'Physical Effects - Numerical'!AO53,"")</f>
        <v/>
      </c>
      <c r="AM53" s="72" t="str">
        <f>IF('Physical Effects - Numerical'!AP53&lt;0,'Physical Effects - Numerical'!AP53,"")</f>
        <v/>
      </c>
      <c r="AN53" s="72" t="str">
        <f>IF('Physical Effects - Numerical'!AQ53&lt;0,'Physical Effects - Numerical'!AQ53,"")</f>
        <v/>
      </c>
      <c r="AO53" s="72" t="str">
        <f>IF('Physical Effects - Numerical'!AR53&lt;0,'Physical Effects - Numerical'!AR53,"")</f>
        <v/>
      </c>
      <c r="AP53" s="72" t="str">
        <f>IF('Physical Effects - Numerical'!AS53&lt;0,'Physical Effects - Numerical'!AS53,"")</f>
        <v/>
      </c>
      <c r="AQ53" s="72" t="str">
        <f>IF('Physical Effects - Numerical'!AT53&lt;0,'Physical Effects - Numerical'!AT53,"")</f>
        <v/>
      </c>
      <c r="AR53" s="72" t="str">
        <f>IF('Physical Effects - Numerical'!AU53&lt;0,'Physical Effects - Numerical'!AU53,"")</f>
        <v/>
      </c>
      <c r="AS53" s="72" t="str">
        <f>IF('Physical Effects - Numerical'!AV53&lt;0,'Physical Effects - Numerical'!AV53,"")</f>
        <v/>
      </c>
      <c r="AT53" s="72" t="str">
        <f>IF('Physical Effects - Numerical'!AW53&lt;0,'Physical Effects - Numerical'!AW53,"")</f>
        <v/>
      </c>
      <c r="AU53" s="72" t="str">
        <f>IF('Physical Effects - Numerical'!AX53&lt;0,'Physical Effects - Numerical'!AX53,"")</f>
        <v/>
      </c>
      <c r="AV53" s="84" t="str">
        <f>IF('Physical Effects - Numerical'!AY53&lt;0,'Physical Effects - Numerical'!AY53,"")</f>
        <v/>
      </c>
      <c r="AW53" t="str">
        <f>IF('Physical Effects - Numerical'!AZ53&lt;0,'Physical Effects - Numerical'!AZ53,"")</f>
        <v/>
      </c>
      <c r="AX53" t="str">
        <f>IF('Physical Effects - Numerical'!BA53&lt;0,'Physical Effects - Numerical'!BA53,"")</f>
        <v/>
      </c>
      <c r="AY53" t="str">
        <f>IF('Physical Effects - Numerical'!BB53&lt;0,'Physical Effects - Numerical'!BB53,"")</f>
        <v/>
      </c>
      <c r="AZ53" t="str">
        <f>IF('Physical Effects - Numerical'!BC53&lt;0,'Physical Effects - Numerical'!BC53,"")</f>
        <v/>
      </c>
      <c r="BA53" t="str">
        <f>IF('Physical Effects - Numerical'!BD53&lt;0,'Physical Effects - Numerical'!BD53,"")</f>
        <v/>
      </c>
      <c r="BB53" t="str">
        <f>IF('Physical Effects - Numerical'!BE53&lt;0,'Physical Effects - Numerical'!BE53,"")</f>
        <v/>
      </c>
      <c r="BC53" t="str">
        <f>IF('Physical Effects - Numerical'!BF53&lt;0,'Physical Effects - Numerical'!BF53,"")</f>
        <v/>
      </c>
      <c r="BD53" t="str">
        <f>IF('Physical Effects - Numerical'!BG53&lt;0,'Physical Effects - Numerical'!BG53,"")</f>
        <v/>
      </c>
      <c r="BE53" t="str">
        <f>IF('Physical Effects - Numerical'!BH53&lt;0,'Physical Effects - Numerical'!BH53,"")</f>
        <v/>
      </c>
      <c r="BF53" t="str">
        <f>IF('Physical Effects - Numerical'!BI53&lt;0,'Physical Effects - Numerical'!BI53,"")</f>
        <v/>
      </c>
      <c r="BG53" t="str">
        <f>IF('Physical Effects - Numerical'!BJ53&lt;0,'Physical Effects - Numerical'!BJ53,"")</f>
        <v/>
      </c>
      <c r="BH53" t="str">
        <f>IF('Physical Effects - Numerical'!BK53&lt;0,'Physical Effects - Numerical'!BK53,"")</f>
        <v/>
      </c>
      <c r="BI53" t="str">
        <f>IF('Physical Effects - Numerical'!BL53&lt;0,'Physical Effects - Numerical'!BL53,"")</f>
        <v/>
      </c>
    </row>
    <row r="54" spans="1:61">
      <c r="A54" s="120" t="s">
        <v>885</v>
      </c>
      <c r="B54" s="72" t="str">
        <f>IF('Physical Effects - Numerical'!E54&lt;0,'Physical Effects - Numerical'!E54,"")</f>
        <v/>
      </c>
      <c r="C54" s="72" t="str">
        <f>IF('Physical Effects - Numerical'!F54&lt;0,'Physical Effects - Numerical'!F54,"")</f>
        <v/>
      </c>
      <c r="D54" s="72" t="str">
        <f>IF('Physical Effects - Numerical'!G54&lt;0,'Physical Effects - Numerical'!G54,"")</f>
        <v/>
      </c>
      <c r="E54" s="72" t="str">
        <f>IF('Physical Effects - Numerical'!H54&lt;0,'Physical Effects - Numerical'!H54,"")</f>
        <v/>
      </c>
      <c r="F54" s="72" t="str">
        <f>IF('Physical Effects - Numerical'!I54&lt;0,'Physical Effects - Numerical'!I54,"")</f>
        <v/>
      </c>
      <c r="G54" s="72" t="str">
        <f>IF('Physical Effects - Numerical'!J54&lt;0,'Physical Effects - Numerical'!J54,"")</f>
        <v/>
      </c>
      <c r="H54" s="72" t="str">
        <f>IF('Physical Effects - Numerical'!K54&lt;0,'Physical Effects - Numerical'!K54,"")</f>
        <v/>
      </c>
      <c r="I54" s="72" t="str">
        <f>IF('Physical Effects - Numerical'!L54&lt;0,'Physical Effects - Numerical'!L54,"")</f>
        <v/>
      </c>
      <c r="J54" s="72" t="str">
        <f>IF('Physical Effects - Numerical'!M54&lt;0,'Physical Effects - Numerical'!M54,"")</f>
        <v/>
      </c>
      <c r="K54" s="72" t="str">
        <f>IF('Physical Effects - Numerical'!N54&lt;0,'Physical Effects - Numerical'!N54,"")</f>
        <v/>
      </c>
      <c r="L54" s="72" t="str">
        <f>IF('Physical Effects - Numerical'!O54&lt;0,'Physical Effects - Numerical'!O54,"")</f>
        <v/>
      </c>
      <c r="M54" s="72" t="str">
        <f>IF('Physical Effects - Numerical'!P54&lt;0,'Physical Effects - Numerical'!P54,"")</f>
        <v/>
      </c>
      <c r="N54" s="72" t="str">
        <f>IF('Physical Effects - Numerical'!Q54&lt;0,'Physical Effects - Numerical'!Q54,"")</f>
        <v/>
      </c>
      <c r="O54" s="72" t="str">
        <f>IF('Physical Effects - Numerical'!R54&lt;0,'Physical Effects - Numerical'!R54,"")</f>
        <v/>
      </c>
      <c r="P54" s="72" t="str">
        <f>IF('Physical Effects - Numerical'!S54&lt;0,'Physical Effects - Numerical'!S54,"")</f>
        <v/>
      </c>
      <c r="Q54" s="72" t="str">
        <f>IF('Physical Effects - Numerical'!T54&lt;0,'Physical Effects - Numerical'!T54,"")</f>
        <v/>
      </c>
      <c r="R54" s="72" t="str">
        <f>IF('Physical Effects - Numerical'!U54&lt;0,'Physical Effects - Numerical'!U54,"")</f>
        <v/>
      </c>
      <c r="S54" s="72" t="str">
        <f>IF('Physical Effects - Numerical'!V54&lt;0,'Physical Effects - Numerical'!V54,"")</f>
        <v/>
      </c>
      <c r="T54" s="72" t="str">
        <f>IF('Physical Effects - Numerical'!W54&lt;0,'Physical Effects - Numerical'!W54,"")</f>
        <v/>
      </c>
      <c r="U54" s="72" t="str">
        <f>IF('Physical Effects - Numerical'!X54&lt;0,'Physical Effects - Numerical'!X54,"")</f>
        <v/>
      </c>
      <c r="V54" s="72" t="str">
        <f>IF('Physical Effects - Numerical'!Y54&lt;0,'Physical Effects - Numerical'!Y54,"")</f>
        <v/>
      </c>
      <c r="W54" s="72" t="str">
        <f>IF('Physical Effects - Numerical'!Z54&lt;0,'Physical Effects - Numerical'!Z54,"")</f>
        <v/>
      </c>
      <c r="X54" s="72" t="str">
        <f>IF('Physical Effects - Numerical'!AA54&lt;0,'Physical Effects - Numerical'!AA54,"")</f>
        <v/>
      </c>
      <c r="Y54" s="72" t="str">
        <f>IF('Physical Effects - Numerical'!AB54&lt;0,'Physical Effects - Numerical'!AB54,"")</f>
        <v/>
      </c>
      <c r="Z54" s="72" t="str">
        <f>IF('Physical Effects - Numerical'!AC54&lt;0,'Physical Effects - Numerical'!AC54,"")</f>
        <v/>
      </c>
      <c r="AA54" s="72" t="str">
        <f>IF('Physical Effects - Numerical'!AD54&lt;0,'Physical Effects - Numerical'!AD54,"")</f>
        <v/>
      </c>
      <c r="AB54" s="72" t="str">
        <f>IF('Physical Effects - Numerical'!AE54&lt;0,'Physical Effects - Numerical'!AE54,"")</f>
        <v/>
      </c>
      <c r="AC54" s="72" t="str">
        <f>IF('Physical Effects - Numerical'!AF54&lt;0,'Physical Effects - Numerical'!AF54,"")</f>
        <v/>
      </c>
      <c r="AD54" s="72" t="str">
        <f>IF('Physical Effects - Numerical'!AG54&lt;0,'Physical Effects - Numerical'!AG54,"")</f>
        <v/>
      </c>
      <c r="AE54" s="72" t="str">
        <f>IF('Physical Effects - Numerical'!AH54&lt;0,'Physical Effects - Numerical'!AH54,"")</f>
        <v/>
      </c>
      <c r="AF54" s="72" t="str">
        <f>IF('Physical Effects - Numerical'!AI54&lt;0,'Physical Effects - Numerical'!AI54,"")</f>
        <v/>
      </c>
      <c r="AG54" s="72" t="str">
        <f>IF('Physical Effects - Numerical'!AJ54&lt;0,'Physical Effects - Numerical'!AJ54,"")</f>
        <v/>
      </c>
      <c r="AH54" s="72" t="str">
        <f>IF('Physical Effects - Numerical'!AK54&lt;0,'Physical Effects - Numerical'!AK54,"")</f>
        <v/>
      </c>
      <c r="AI54" s="72" t="str">
        <f>IF('Physical Effects - Numerical'!AL54&lt;0,'Physical Effects - Numerical'!AL54,"")</f>
        <v/>
      </c>
      <c r="AJ54" s="72" t="str">
        <f>IF('Physical Effects - Numerical'!AM54&lt;0,'Physical Effects - Numerical'!AM54,"")</f>
        <v/>
      </c>
      <c r="AK54" s="72" t="str">
        <f>IF('Physical Effects - Numerical'!AN54&lt;0,'Physical Effects - Numerical'!AN54,"")</f>
        <v/>
      </c>
      <c r="AL54" s="72" t="str">
        <f>IF('Physical Effects - Numerical'!AO54&lt;0,'Physical Effects - Numerical'!AO54,"")</f>
        <v/>
      </c>
      <c r="AM54" s="72" t="str">
        <f>IF('Physical Effects - Numerical'!AP54&lt;0,'Physical Effects - Numerical'!AP54,"")</f>
        <v/>
      </c>
      <c r="AN54" s="72" t="str">
        <f>IF('Physical Effects - Numerical'!AQ54&lt;0,'Physical Effects - Numerical'!AQ54,"")</f>
        <v/>
      </c>
      <c r="AO54" s="72" t="str">
        <f>IF('Physical Effects - Numerical'!AR54&lt;0,'Physical Effects - Numerical'!AR54,"")</f>
        <v/>
      </c>
      <c r="AP54" s="72" t="str">
        <f>IF('Physical Effects - Numerical'!AS54&lt;0,'Physical Effects - Numerical'!AS54,"")</f>
        <v/>
      </c>
      <c r="AQ54" s="72" t="str">
        <f>IF('Physical Effects - Numerical'!AT54&lt;0,'Physical Effects - Numerical'!AT54,"")</f>
        <v/>
      </c>
      <c r="AR54" s="72" t="str">
        <f>IF('Physical Effects - Numerical'!AU54&lt;0,'Physical Effects - Numerical'!AU54,"")</f>
        <v/>
      </c>
      <c r="AS54" s="72" t="str">
        <f>IF('Physical Effects - Numerical'!AV54&lt;0,'Physical Effects - Numerical'!AV54,"")</f>
        <v/>
      </c>
      <c r="AT54" s="72" t="str">
        <f>IF('Physical Effects - Numerical'!AW54&lt;0,'Physical Effects - Numerical'!AW54,"")</f>
        <v/>
      </c>
      <c r="AU54" s="72" t="str">
        <f>IF('Physical Effects - Numerical'!AX54&lt;0,'Physical Effects - Numerical'!AX54,"")</f>
        <v/>
      </c>
      <c r="AV54" s="84" t="str">
        <f>IF('Physical Effects - Numerical'!AY54&lt;0,'Physical Effects - Numerical'!AY54,"")</f>
        <v/>
      </c>
      <c r="AW54" t="str">
        <f>IF('Physical Effects - Numerical'!AZ54&lt;0,'Physical Effects - Numerical'!AZ54,"")</f>
        <v/>
      </c>
      <c r="AX54" t="str">
        <f>IF('Physical Effects - Numerical'!BA54&lt;0,'Physical Effects - Numerical'!BA54,"")</f>
        <v/>
      </c>
      <c r="AY54" t="str">
        <f>IF('Physical Effects - Numerical'!BB54&lt;0,'Physical Effects - Numerical'!BB54,"")</f>
        <v/>
      </c>
      <c r="AZ54" t="str">
        <f>IF('Physical Effects - Numerical'!BC54&lt;0,'Physical Effects - Numerical'!BC54,"")</f>
        <v/>
      </c>
      <c r="BA54" t="str">
        <f>IF('Physical Effects - Numerical'!BD54&lt;0,'Physical Effects - Numerical'!BD54,"")</f>
        <v/>
      </c>
      <c r="BB54" t="str">
        <f>IF('Physical Effects - Numerical'!BE54&lt;0,'Physical Effects - Numerical'!BE54,"")</f>
        <v/>
      </c>
      <c r="BC54" t="str">
        <f>IF('Physical Effects - Numerical'!BF54&lt;0,'Physical Effects - Numerical'!BF54,"")</f>
        <v/>
      </c>
      <c r="BD54" t="str">
        <f>IF('Physical Effects - Numerical'!BG54&lt;0,'Physical Effects - Numerical'!BG54,"")</f>
        <v/>
      </c>
      <c r="BE54" t="str">
        <f>IF('Physical Effects - Numerical'!BH54&lt;0,'Physical Effects - Numerical'!BH54,"")</f>
        <v/>
      </c>
      <c r="BF54" t="str">
        <f>IF('Physical Effects - Numerical'!BI54&lt;0,'Physical Effects - Numerical'!BI54,"")</f>
        <v/>
      </c>
      <c r="BG54" t="str">
        <f>IF('Physical Effects - Numerical'!BJ54&lt;0,'Physical Effects - Numerical'!BJ54,"")</f>
        <v/>
      </c>
      <c r="BH54" t="str">
        <f>IF('Physical Effects - Numerical'!BK54&lt;0,'Physical Effects - Numerical'!BK54,"")</f>
        <v/>
      </c>
      <c r="BI54" t="str">
        <f>IF('Physical Effects - Numerical'!BL54&lt;0,'Physical Effects - Numerical'!BL54,"")</f>
        <v/>
      </c>
    </row>
    <row r="55" spans="1:61">
      <c r="A55" s="120" t="s">
        <v>896</v>
      </c>
      <c r="B55" s="72" t="str">
        <f>IF('Physical Effects - Numerical'!E55&lt;0,'Physical Effects - Numerical'!E55,"")</f>
        <v/>
      </c>
      <c r="C55" s="72" t="str">
        <f>IF('Physical Effects - Numerical'!F55&lt;0,'Physical Effects - Numerical'!F55,"")</f>
        <v/>
      </c>
      <c r="D55" s="72" t="str">
        <f>IF('Physical Effects - Numerical'!G55&lt;0,'Physical Effects - Numerical'!G55,"")</f>
        <v/>
      </c>
      <c r="E55" s="72" t="str">
        <f>IF('Physical Effects - Numerical'!H55&lt;0,'Physical Effects - Numerical'!H55,"")</f>
        <v/>
      </c>
      <c r="F55" s="72" t="str">
        <f>IF('Physical Effects - Numerical'!I55&lt;0,'Physical Effects - Numerical'!I55,"")</f>
        <v/>
      </c>
      <c r="G55" s="72" t="str">
        <f>IF('Physical Effects - Numerical'!J55&lt;0,'Physical Effects - Numerical'!J55,"")</f>
        <v/>
      </c>
      <c r="H55" s="72" t="str">
        <f>IF('Physical Effects - Numerical'!K55&lt;0,'Physical Effects - Numerical'!K55,"")</f>
        <v/>
      </c>
      <c r="I55" s="72" t="str">
        <f>IF('Physical Effects - Numerical'!L55&lt;0,'Physical Effects - Numerical'!L55,"")</f>
        <v/>
      </c>
      <c r="J55" s="72" t="str">
        <f>IF('Physical Effects - Numerical'!M55&lt;0,'Physical Effects - Numerical'!M55,"")</f>
        <v/>
      </c>
      <c r="K55" s="72" t="str">
        <f>IF('Physical Effects - Numerical'!N55&lt;0,'Physical Effects - Numerical'!N55,"")</f>
        <v/>
      </c>
      <c r="L55" s="72" t="str">
        <f>IF('Physical Effects - Numerical'!O55&lt;0,'Physical Effects - Numerical'!O55,"")</f>
        <v/>
      </c>
      <c r="M55" s="72" t="str">
        <f>IF('Physical Effects - Numerical'!P55&lt;0,'Physical Effects - Numerical'!P55,"")</f>
        <v/>
      </c>
      <c r="N55" s="72" t="str">
        <f>IF('Physical Effects - Numerical'!Q55&lt;0,'Physical Effects - Numerical'!Q55,"")</f>
        <v/>
      </c>
      <c r="O55" s="72" t="str">
        <f>IF('Physical Effects - Numerical'!R55&lt;0,'Physical Effects - Numerical'!R55,"")</f>
        <v/>
      </c>
      <c r="P55" s="72" t="str">
        <f>IF('Physical Effects - Numerical'!S55&lt;0,'Physical Effects - Numerical'!S55,"")</f>
        <v/>
      </c>
      <c r="Q55" s="72" t="str">
        <f>IF('Physical Effects - Numerical'!T55&lt;0,'Physical Effects - Numerical'!T55,"")</f>
        <v/>
      </c>
      <c r="R55" s="72" t="str">
        <f>IF('Physical Effects - Numerical'!U55&lt;0,'Physical Effects - Numerical'!U55,"")</f>
        <v/>
      </c>
      <c r="S55" s="72" t="str">
        <f>IF('Physical Effects - Numerical'!V55&lt;0,'Physical Effects - Numerical'!V55,"")</f>
        <v/>
      </c>
      <c r="T55" s="72" t="str">
        <f>IF('Physical Effects - Numerical'!W55&lt;0,'Physical Effects - Numerical'!W55,"")</f>
        <v/>
      </c>
      <c r="U55" s="72" t="str">
        <f>IF('Physical Effects - Numerical'!X55&lt;0,'Physical Effects - Numerical'!X55,"")</f>
        <v/>
      </c>
      <c r="V55" s="72" t="str">
        <f>IF('Physical Effects - Numerical'!Y55&lt;0,'Physical Effects - Numerical'!Y55,"")</f>
        <v/>
      </c>
      <c r="W55" s="72" t="str">
        <f>IF('Physical Effects - Numerical'!Z55&lt;0,'Physical Effects - Numerical'!Z55,"")</f>
        <v/>
      </c>
      <c r="X55" s="72" t="str">
        <f>IF('Physical Effects - Numerical'!AA55&lt;0,'Physical Effects - Numerical'!AA55,"")</f>
        <v/>
      </c>
      <c r="Y55" s="72" t="str">
        <f>IF('Physical Effects - Numerical'!AB55&lt;0,'Physical Effects - Numerical'!AB55,"")</f>
        <v/>
      </c>
      <c r="Z55" s="72" t="str">
        <f>IF('Physical Effects - Numerical'!AC55&lt;0,'Physical Effects - Numerical'!AC55,"")</f>
        <v/>
      </c>
      <c r="AA55" s="72" t="str">
        <f>IF('Physical Effects - Numerical'!AD55&lt;0,'Physical Effects - Numerical'!AD55,"")</f>
        <v/>
      </c>
      <c r="AB55" s="72" t="str">
        <f>IF('Physical Effects - Numerical'!AE55&lt;0,'Physical Effects - Numerical'!AE55,"")</f>
        <v/>
      </c>
      <c r="AC55" s="72" t="str">
        <f>IF('Physical Effects - Numerical'!AF55&lt;0,'Physical Effects - Numerical'!AF55,"")</f>
        <v/>
      </c>
      <c r="AD55" s="72" t="str">
        <f>IF('Physical Effects - Numerical'!AG55&lt;0,'Physical Effects - Numerical'!AG55,"")</f>
        <v/>
      </c>
      <c r="AE55" s="72" t="str">
        <f>IF('Physical Effects - Numerical'!AH55&lt;0,'Physical Effects - Numerical'!AH55,"")</f>
        <v/>
      </c>
      <c r="AF55" s="72" t="str">
        <f>IF('Physical Effects - Numerical'!AI55&lt;0,'Physical Effects - Numerical'!AI55,"")</f>
        <v/>
      </c>
      <c r="AG55" s="72" t="str">
        <f>IF('Physical Effects - Numerical'!AJ55&lt;0,'Physical Effects - Numerical'!AJ55,"")</f>
        <v/>
      </c>
      <c r="AH55" s="72" t="str">
        <f>IF('Physical Effects - Numerical'!AK55&lt;0,'Physical Effects - Numerical'!AK55,"")</f>
        <v/>
      </c>
      <c r="AI55" s="72" t="str">
        <f>IF('Physical Effects - Numerical'!AL55&lt;0,'Physical Effects - Numerical'!AL55,"")</f>
        <v/>
      </c>
      <c r="AJ55" s="72" t="str">
        <f>IF('Physical Effects - Numerical'!AM55&lt;0,'Physical Effects - Numerical'!AM55,"")</f>
        <v/>
      </c>
      <c r="AK55" s="72" t="str">
        <f>IF('Physical Effects - Numerical'!AN55&lt;0,'Physical Effects - Numerical'!AN55,"")</f>
        <v/>
      </c>
      <c r="AL55" s="72" t="str">
        <f>IF('Physical Effects - Numerical'!AO55&lt;0,'Physical Effects - Numerical'!AO55,"")</f>
        <v/>
      </c>
      <c r="AM55" s="72" t="str">
        <f>IF('Physical Effects - Numerical'!AP55&lt;0,'Physical Effects - Numerical'!AP55,"")</f>
        <v/>
      </c>
      <c r="AN55" s="72" t="str">
        <f>IF('Physical Effects - Numerical'!AQ55&lt;0,'Physical Effects - Numerical'!AQ55,"")</f>
        <v/>
      </c>
      <c r="AO55" s="72" t="str">
        <f>IF('Physical Effects - Numerical'!AR55&lt;0,'Physical Effects - Numerical'!AR55,"")</f>
        <v/>
      </c>
      <c r="AP55" s="72" t="str">
        <f>IF('Physical Effects - Numerical'!AS55&lt;0,'Physical Effects - Numerical'!AS55,"")</f>
        <v/>
      </c>
      <c r="AQ55" s="72" t="str">
        <f>IF('Physical Effects - Numerical'!AT55&lt;0,'Physical Effects - Numerical'!AT55,"")</f>
        <v/>
      </c>
      <c r="AR55" s="72" t="str">
        <f>IF('Physical Effects - Numerical'!AU55&lt;0,'Physical Effects - Numerical'!AU55,"")</f>
        <v/>
      </c>
      <c r="AS55" s="72" t="str">
        <f>IF('Physical Effects - Numerical'!AV55&lt;0,'Physical Effects - Numerical'!AV55,"")</f>
        <v/>
      </c>
      <c r="AT55" s="72" t="str">
        <f>IF('Physical Effects - Numerical'!AW55&lt;0,'Physical Effects - Numerical'!AW55,"")</f>
        <v/>
      </c>
      <c r="AU55" s="72" t="str">
        <f>IF('Physical Effects - Numerical'!AX55&lt;0,'Physical Effects - Numerical'!AX55,"")</f>
        <v/>
      </c>
      <c r="AV55" s="84" t="str">
        <f>IF('Physical Effects - Numerical'!AY55&lt;0,'Physical Effects - Numerical'!AY55,"")</f>
        <v/>
      </c>
      <c r="AW55" t="str">
        <f>IF('Physical Effects - Numerical'!AZ55&lt;0,'Physical Effects - Numerical'!AZ55,"")</f>
        <v/>
      </c>
      <c r="AX55" t="str">
        <f>IF('Physical Effects - Numerical'!BA55&lt;0,'Physical Effects - Numerical'!BA55,"")</f>
        <v/>
      </c>
      <c r="AY55" t="str">
        <f>IF('Physical Effects - Numerical'!BB55&lt;0,'Physical Effects - Numerical'!BB55,"")</f>
        <v/>
      </c>
      <c r="AZ55" t="str">
        <f>IF('Physical Effects - Numerical'!BC55&lt;0,'Physical Effects - Numerical'!BC55,"")</f>
        <v/>
      </c>
      <c r="BA55" t="str">
        <f>IF('Physical Effects - Numerical'!BD55&lt;0,'Physical Effects - Numerical'!BD55,"")</f>
        <v/>
      </c>
      <c r="BB55" t="str">
        <f>IF('Physical Effects - Numerical'!BE55&lt;0,'Physical Effects - Numerical'!BE55,"")</f>
        <v/>
      </c>
      <c r="BC55" t="str">
        <f>IF('Physical Effects - Numerical'!BF55&lt;0,'Physical Effects - Numerical'!BF55,"")</f>
        <v/>
      </c>
      <c r="BD55" t="str">
        <f>IF('Physical Effects - Numerical'!BG55&lt;0,'Physical Effects - Numerical'!BG55,"")</f>
        <v/>
      </c>
      <c r="BE55" t="str">
        <f>IF('Physical Effects - Numerical'!BH55&lt;0,'Physical Effects - Numerical'!BH55,"")</f>
        <v/>
      </c>
      <c r="BF55" t="str">
        <f>IF('Physical Effects - Numerical'!BI55&lt;0,'Physical Effects - Numerical'!BI55,"")</f>
        <v/>
      </c>
      <c r="BG55" t="str">
        <f>IF('Physical Effects - Numerical'!BJ55&lt;0,'Physical Effects - Numerical'!BJ55,"")</f>
        <v/>
      </c>
      <c r="BH55" t="str">
        <f>IF('Physical Effects - Numerical'!BK55&lt;0,'Physical Effects - Numerical'!BK55,"")</f>
        <v/>
      </c>
      <c r="BI55" t="str">
        <f>IF('Physical Effects - Numerical'!BL55&lt;0,'Physical Effects - Numerical'!BL55,"")</f>
        <v/>
      </c>
    </row>
    <row r="56" spans="1:61">
      <c r="A56" s="120" t="s">
        <v>918</v>
      </c>
      <c r="B56" s="72" t="str">
        <f>IF('Physical Effects - Numerical'!E56&lt;0,'Physical Effects - Numerical'!E56,"")</f>
        <v/>
      </c>
      <c r="C56" s="72" t="str">
        <f>IF('Physical Effects - Numerical'!F56&lt;0,'Physical Effects - Numerical'!F56,"")</f>
        <v/>
      </c>
      <c r="D56" s="72" t="str">
        <f>IF('Physical Effects - Numerical'!G56&lt;0,'Physical Effects - Numerical'!G56,"")</f>
        <v/>
      </c>
      <c r="E56" s="72" t="str">
        <f>IF('Physical Effects - Numerical'!H56&lt;0,'Physical Effects - Numerical'!H56,"")</f>
        <v/>
      </c>
      <c r="F56" s="72" t="str">
        <f>IF('Physical Effects - Numerical'!I56&lt;0,'Physical Effects - Numerical'!I56,"")</f>
        <v/>
      </c>
      <c r="G56" s="72" t="str">
        <f>IF('Physical Effects - Numerical'!J56&lt;0,'Physical Effects - Numerical'!J56,"")</f>
        <v/>
      </c>
      <c r="H56" s="72" t="str">
        <f>IF('Physical Effects - Numerical'!K56&lt;0,'Physical Effects - Numerical'!K56,"")</f>
        <v/>
      </c>
      <c r="I56" s="72" t="str">
        <f>IF('Physical Effects - Numerical'!L56&lt;0,'Physical Effects - Numerical'!L56,"")</f>
        <v/>
      </c>
      <c r="J56" s="72" t="str">
        <f>IF('Physical Effects - Numerical'!M56&lt;0,'Physical Effects - Numerical'!M56,"")</f>
        <v/>
      </c>
      <c r="K56" s="72" t="str">
        <f>IF('Physical Effects - Numerical'!N56&lt;0,'Physical Effects - Numerical'!N56,"")</f>
        <v/>
      </c>
      <c r="L56" s="72" t="str">
        <f>IF('Physical Effects - Numerical'!O56&lt;0,'Physical Effects - Numerical'!O56,"")</f>
        <v/>
      </c>
      <c r="M56" s="72" t="str">
        <f>IF('Physical Effects - Numerical'!P56&lt;0,'Physical Effects - Numerical'!P56,"")</f>
        <v/>
      </c>
      <c r="N56" s="72" t="str">
        <f>IF('Physical Effects - Numerical'!Q56&lt;0,'Physical Effects - Numerical'!Q56,"")</f>
        <v/>
      </c>
      <c r="O56" s="72" t="str">
        <f>IF('Physical Effects - Numerical'!R56&lt;0,'Physical Effects - Numerical'!R56,"")</f>
        <v/>
      </c>
      <c r="P56" s="72" t="str">
        <f>IF('Physical Effects - Numerical'!S56&lt;0,'Physical Effects - Numerical'!S56,"")</f>
        <v/>
      </c>
      <c r="Q56" s="72" t="str">
        <f>IF('Physical Effects - Numerical'!T56&lt;0,'Physical Effects - Numerical'!T56,"")</f>
        <v/>
      </c>
      <c r="R56" s="72" t="str">
        <f>IF('Physical Effects - Numerical'!U56&lt;0,'Physical Effects - Numerical'!U56,"")</f>
        <v/>
      </c>
      <c r="S56" s="72" t="str">
        <f>IF('Physical Effects - Numerical'!V56&lt;0,'Physical Effects - Numerical'!V56,"")</f>
        <v/>
      </c>
      <c r="T56" s="72" t="str">
        <f>IF('Physical Effects - Numerical'!W56&lt;0,'Physical Effects - Numerical'!W56,"")</f>
        <v/>
      </c>
      <c r="U56" s="72" t="str">
        <f>IF('Physical Effects - Numerical'!X56&lt;0,'Physical Effects - Numerical'!X56,"")</f>
        <v/>
      </c>
      <c r="V56" s="72" t="str">
        <f>IF('Physical Effects - Numerical'!Y56&lt;0,'Physical Effects - Numerical'!Y56,"")</f>
        <v/>
      </c>
      <c r="W56" s="72" t="str">
        <f>IF('Physical Effects - Numerical'!Z56&lt;0,'Physical Effects - Numerical'!Z56,"")</f>
        <v/>
      </c>
      <c r="X56" s="72" t="str">
        <f>IF('Physical Effects - Numerical'!AA56&lt;0,'Physical Effects - Numerical'!AA56,"")</f>
        <v/>
      </c>
      <c r="Y56" s="72" t="str">
        <f>IF('Physical Effects - Numerical'!AB56&lt;0,'Physical Effects - Numerical'!AB56,"")</f>
        <v/>
      </c>
      <c r="Z56" s="72" t="str">
        <f>IF('Physical Effects - Numerical'!AC56&lt;0,'Physical Effects - Numerical'!AC56,"")</f>
        <v/>
      </c>
      <c r="AA56" s="72" t="str">
        <f>IF('Physical Effects - Numerical'!AD56&lt;0,'Physical Effects - Numerical'!AD56,"")</f>
        <v/>
      </c>
      <c r="AB56" s="72" t="str">
        <f>IF('Physical Effects - Numerical'!AE56&lt;0,'Physical Effects - Numerical'!AE56,"")</f>
        <v/>
      </c>
      <c r="AC56" s="72" t="str">
        <f>IF('Physical Effects - Numerical'!AF56&lt;0,'Physical Effects - Numerical'!AF56,"")</f>
        <v/>
      </c>
      <c r="AD56" s="72" t="str">
        <f>IF('Physical Effects - Numerical'!AG56&lt;0,'Physical Effects - Numerical'!AG56,"")</f>
        <v/>
      </c>
      <c r="AE56" s="72" t="str">
        <f>IF('Physical Effects - Numerical'!AH56&lt;0,'Physical Effects - Numerical'!AH56,"")</f>
        <v/>
      </c>
      <c r="AF56" s="72" t="str">
        <f>IF('Physical Effects - Numerical'!AI56&lt;0,'Physical Effects - Numerical'!AI56,"")</f>
        <v/>
      </c>
      <c r="AG56" s="72" t="str">
        <f>IF('Physical Effects - Numerical'!AJ56&lt;0,'Physical Effects - Numerical'!AJ56,"")</f>
        <v/>
      </c>
      <c r="AH56" s="72" t="str">
        <f>IF('Physical Effects - Numerical'!AK56&lt;0,'Physical Effects - Numerical'!AK56,"")</f>
        <v/>
      </c>
      <c r="AI56" s="72" t="str">
        <f>IF('Physical Effects - Numerical'!AL56&lt;0,'Physical Effects - Numerical'!AL56,"")</f>
        <v/>
      </c>
      <c r="AJ56" s="72" t="str">
        <f>IF('Physical Effects - Numerical'!AM56&lt;0,'Physical Effects - Numerical'!AM56,"")</f>
        <v/>
      </c>
      <c r="AK56" s="72" t="str">
        <f>IF('Physical Effects - Numerical'!AN56&lt;0,'Physical Effects - Numerical'!AN56,"")</f>
        <v/>
      </c>
      <c r="AL56" s="72" t="str">
        <f>IF('Physical Effects - Numerical'!AO56&lt;0,'Physical Effects - Numerical'!AO56,"")</f>
        <v/>
      </c>
      <c r="AM56" s="72" t="str">
        <f>IF('Physical Effects - Numerical'!AP56&lt;0,'Physical Effects - Numerical'!AP56,"")</f>
        <v/>
      </c>
      <c r="AN56" s="72" t="str">
        <f>IF('Physical Effects - Numerical'!AQ56&lt;0,'Physical Effects - Numerical'!AQ56,"")</f>
        <v/>
      </c>
      <c r="AO56" s="72" t="str">
        <f>IF('Physical Effects - Numerical'!AR56&lt;0,'Physical Effects - Numerical'!AR56,"")</f>
        <v/>
      </c>
      <c r="AP56" s="72" t="str">
        <f>IF('Physical Effects - Numerical'!AS56&lt;0,'Physical Effects - Numerical'!AS56,"")</f>
        <v/>
      </c>
      <c r="AQ56" s="72" t="str">
        <f>IF('Physical Effects - Numerical'!AT56&lt;0,'Physical Effects - Numerical'!AT56,"")</f>
        <v/>
      </c>
      <c r="AR56" s="72" t="str">
        <f>IF('Physical Effects - Numerical'!AU56&lt;0,'Physical Effects - Numerical'!AU56,"")</f>
        <v/>
      </c>
      <c r="AS56" s="72" t="str">
        <f>IF('Physical Effects - Numerical'!AV56&lt;0,'Physical Effects - Numerical'!AV56,"")</f>
        <v/>
      </c>
      <c r="AT56" s="72" t="str">
        <f>IF('Physical Effects - Numerical'!AW56&lt;0,'Physical Effects - Numerical'!AW56,"")</f>
        <v/>
      </c>
      <c r="AU56" s="72" t="str">
        <f>IF('Physical Effects - Numerical'!AX56&lt;0,'Physical Effects - Numerical'!AX56,"")</f>
        <v/>
      </c>
      <c r="AV56" s="84" t="str">
        <f>IF('Physical Effects - Numerical'!AY56&lt;0,'Physical Effects - Numerical'!AY56,"")</f>
        <v/>
      </c>
      <c r="AW56" t="str">
        <f>IF('Physical Effects - Numerical'!AZ56&lt;0,'Physical Effects - Numerical'!AZ56,"")</f>
        <v/>
      </c>
      <c r="AX56" t="str">
        <f>IF('Physical Effects - Numerical'!BA56&lt;0,'Physical Effects - Numerical'!BA56,"")</f>
        <v/>
      </c>
      <c r="AY56" t="str">
        <f>IF('Physical Effects - Numerical'!BB56&lt;0,'Physical Effects - Numerical'!BB56,"")</f>
        <v/>
      </c>
      <c r="AZ56" t="str">
        <f>IF('Physical Effects - Numerical'!BC56&lt;0,'Physical Effects - Numerical'!BC56,"")</f>
        <v/>
      </c>
      <c r="BA56" t="str">
        <f>IF('Physical Effects - Numerical'!BD56&lt;0,'Physical Effects - Numerical'!BD56,"")</f>
        <v/>
      </c>
      <c r="BB56" t="str">
        <f>IF('Physical Effects - Numerical'!BE56&lt;0,'Physical Effects - Numerical'!BE56,"")</f>
        <v/>
      </c>
      <c r="BC56" t="str">
        <f>IF('Physical Effects - Numerical'!BF56&lt;0,'Physical Effects - Numerical'!BF56,"")</f>
        <v/>
      </c>
      <c r="BD56" t="str">
        <f>IF('Physical Effects - Numerical'!BG56&lt;0,'Physical Effects - Numerical'!BG56,"")</f>
        <v/>
      </c>
      <c r="BE56" t="str">
        <f>IF('Physical Effects - Numerical'!BH56&lt;0,'Physical Effects - Numerical'!BH56,"")</f>
        <v/>
      </c>
      <c r="BF56" t="str">
        <f>IF('Physical Effects - Numerical'!BI56&lt;0,'Physical Effects - Numerical'!BI56,"")</f>
        <v/>
      </c>
      <c r="BG56" t="str">
        <f>IF('Physical Effects - Numerical'!BJ56&lt;0,'Physical Effects - Numerical'!BJ56,"")</f>
        <v/>
      </c>
      <c r="BH56" t="str">
        <f>IF('Physical Effects - Numerical'!BK56&lt;0,'Physical Effects - Numerical'!BK56,"")</f>
        <v/>
      </c>
      <c r="BI56" t="str">
        <f>IF('Physical Effects - Numerical'!BL56&lt;0,'Physical Effects - Numerical'!BL56,"")</f>
        <v/>
      </c>
    </row>
    <row r="57" spans="1:61">
      <c r="A57" s="120" t="s">
        <v>948</v>
      </c>
      <c r="B57" s="72" t="str">
        <f>IF('Physical Effects - Numerical'!E57&lt;0,'Physical Effects - Numerical'!E57,"")</f>
        <v/>
      </c>
      <c r="C57" s="72" t="str">
        <f>IF('Physical Effects - Numerical'!F57&lt;0,'Physical Effects - Numerical'!F57,"")</f>
        <v/>
      </c>
      <c r="D57" s="72" t="str">
        <f>IF('Physical Effects - Numerical'!G57&lt;0,'Physical Effects - Numerical'!G57,"")</f>
        <v/>
      </c>
      <c r="E57" s="72" t="str">
        <f>IF('Physical Effects - Numerical'!H57&lt;0,'Physical Effects - Numerical'!H57,"")</f>
        <v/>
      </c>
      <c r="F57" s="72" t="str">
        <f>IF('Physical Effects - Numerical'!I57&lt;0,'Physical Effects - Numerical'!I57,"")</f>
        <v/>
      </c>
      <c r="G57" s="72" t="str">
        <f>IF('Physical Effects - Numerical'!J57&lt;0,'Physical Effects - Numerical'!J57,"")</f>
        <v/>
      </c>
      <c r="H57" s="72">
        <f>IF('Physical Effects - Numerical'!K57&lt;0,'Physical Effects - Numerical'!K57,"")</f>
        <v>-1</v>
      </c>
      <c r="I57" s="72" t="str">
        <f>IF('Physical Effects - Numerical'!L57&lt;0,'Physical Effects - Numerical'!L57,"")</f>
        <v/>
      </c>
      <c r="J57" s="72" t="str">
        <f>IF('Physical Effects - Numerical'!M57&lt;0,'Physical Effects - Numerical'!M57,"")</f>
        <v/>
      </c>
      <c r="K57" s="72" t="str">
        <f>IF('Physical Effects - Numerical'!N57&lt;0,'Physical Effects - Numerical'!N57,"")</f>
        <v/>
      </c>
      <c r="L57" s="72" t="str">
        <f>IF('Physical Effects - Numerical'!O57&lt;0,'Physical Effects - Numerical'!O57,"")</f>
        <v/>
      </c>
      <c r="M57" s="72" t="str">
        <f>IF('Physical Effects - Numerical'!P57&lt;0,'Physical Effects - Numerical'!P57,"")</f>
        <v/>
      </c>
      <c r="N57" s="72" t="str">
        <f>IF('Physical Effects - Numerical'!Q57&lt;0,'Physical Effects - Numerical'!Q57,"")</f>
        <v/>
      </c>
      <c r="O57" s="72" t="str">
        <f>IF('Physical Effects - Numerical'!R57&lt;0,'Physical Effects - Numerical'!R57,"")</f>
        <v/>
      </c>
      <c r="P57" s="72" t="str">
        <f>IF('Physical Effects - Numerical'!S57&lt;0,'Physical Effects - Numerical'!S57,"")</f>
        <v/>
      </c>
      <c r="Q57" s="72" t="str">
        <f>IF('Physical Effects - Numerical'!T57&lt;0,'Physical Effects - Numerical'!T57,"")</f>
        <v/>
      </c>
      <c r="R57" s="72" t="str">
        <f>IF('Physical Effects - Numerical'!U57&lt;0,'Physical Effects - Numerical'!U57,"")</f>
        <v/>
      </c>
      <c r="S57" s="72" t="str">
        <f>IF('Physical Effects - Numerical'!V57&lt;0,'Physical Effects - Numerical'!V57,"")</f>
        <v/>
      </c>
      <c r="T57" s="72" t="str">
        <f>IF('Physical Effects - Numerical'!W57&lt;0,'Physical Effects - Numerical'!W57,"")</f>
        <v/>
      </c>
      <c r="U57" s="72" t="str">
        <f>IF('Physical Effects - Numerical'!X57&lt;0,'Physical Effects - Numerical'!X57,"")</f>
        <v/>
      </c>
      <c r="V57" s="72" t="str">
        <f>IF('Physical Effects - Numerical'!Y57&lt;0,'Physical Effects - Numerical'!Y57,"")</f>
        <v/>
      </c>
      <c r="W57" s="72" t="str">
        <f>IF('Physical Effects - Numerical'!Z57&lt;0,'Physical Effects - Numerical'!Z57,"")</f>
        <v/>
      </c>
      <c r="X57" s="72" t="str">
        <f>IF('Physical Effects - Numerical'!AA57&lt;0,'Physical Effects - Numerical'!AA57,"")</f>
        <v/>
      </c>
      <c r="Y57" s="72" t="str">
        <f>IF('Physical Effects - Numerical'!AB57&lt;0,'Physical Effects - Numerical'!AB57,"")</f>
        <v/>
      </c>
      <c r="Z57" s="72" t="str">
        <f>IF('Physical Effects - Numerical'!AC57&lt;0,'Physical Effects - Numerical'!AC57,"")</f>
        <v/>
      </c>
      <c r="AA57" s="72" t="str">
        <f>IF('Physical Effects - Numerical'!AD57&lt;0,'Physical Effects - Numerical'!AD57,"")</f>
        <v/>
      </c>
      <c r="AB57" s="72" t="str">
        <f>IF('Physical Effects - Numerical'!AE57&lt;0,'Physical Effects - Numerical'!AE57,"")</f>
        <v/>
      </c>
      <c r="AC57" s="72" t="str">
        <f>IF('Physical Effects - Numerical'!AF57&lt;0,'Physical Effects - Numerical'!AF57,"")</f>
        <v/>
      </c>
      <c r="AD57" s="72" t="str">
        <f>IF('Physical Effects - Numerical'!AG57&lt;0,'Physical Effects - Numerical'!AG57,"")</f>
        <v/>
      </c>
      <c r="AE57" s="72" t="str">
        <f>IF('Physical Effects - Numerical'!AH57&lt;0,'Physical Effects - Numerical'!AH57,"")</f>
        <v/>
      </c>
      <c r="AF57" s="72" t="str">
        <f>IF('Physical Effects - Numerical'!AI57&lt;0,'Physical Effects - Numerical'!AI57,"")</f>
        <v/>
      </c>
      <c r="AG57" s="72" t="str">
        <f>IF('Physical Effects - Numerical'!AJ57&lt;0,'Physical Effects - Numerical'!AJ57,"")</f>
        <v/>
      </c>
      <c r="AH57" s="72" t="str">
        <f>IF('Physical Effects - Numerical'!AK57&lt;0,'Physical Effects - Numerical'!AK57,"")</f>
        <v/>
      </c>
      <c r="AI57" s="72" t="str">
        <f>IF('Physical Effects - Numerical'!AL57&lt;0,'Physical Effects - Numerical'!AL57,"")</f>
        <v/>
      </c>
      <c r="AJ57" s="72" t="str">
        <f>IF('Physical Effects - Numerical'!AM57&lt;0,'Physical Effects - Numerical'!AM57,"")</f>
        <v/>
      </c>
      <c r="AK57" s="72" t="str">
        <f>IF('Physical Effects - Numerical'!AN57&lt;0,'Physical Effects - Numerical'!AN57,"")</f>
        <v/>
      </c>
      <c r="AL57" s="72" t="str">
        <f>IF('Physical Effects - Numerical'!AO57&lt;0,'Physical Effects - Numerical'!AO57,"")</f>
        <v/>
      </c>
      <c r="AM57" s="72" t="str">
        <f>IF('Physical Effects - Numerical'!AP57&lt;0,'Physical Effects - Numerical'!AP57,"")</f>
        <v/>
      </c>
      <c r="AN57" s="72" t="str">
        <f>IF('Physical Effects - Numerical'!AQ57&lt;0,'Physical Effects - Numerical'!AQ57,"")</f>
        <v/>
      </c>
      <c r="AO57" s="72" t="str">
        <f>IF('Physical Effects - Numerical'!AR57&lt;0,'Physical Effects - Numerical'!AR57,"")</f>
        <v/>
      </c>
      <c r="AP57" s="72" t="str">
        <f>IF('Physical Effects - Numerical'!AS57&lt;0,'Physical Effects - Numerical'!AS57,"")</f>
        <v/>
      </c>
      <c r="AQ57" s="72" t="str">
        <f>IF('Physical Effects - Numerical'!AT57&lt;0,'Physical Effects - Numerical'!AT57,"")</f>
        <v/>
      </c>
      <c r="AR57" s="72" t="str">
        <f>IF('Physical Effects - Numerical'!AU57&lt;0,'Physical Effects - Numerical'!AU57,"")</f>
        <v/>
      </c>
      <c r="AS57" s="72" t="str">
        <f>IF('Physical Effects - Numerical'!AV57&lt;0,'Physical Effects - Numerical'!AV57,"")</f>
        <v/>
      </c>
      <c r="AT57" s="72" t="str">
        <f>IF('Physical Effects - Numerical'!AW57&lt;0,'Physical Effects - Numerical'!AW57,"")</f>
        <v/>
      </c>
      <c r="AU57" s="72" t="str">
        <f>IF('Physical Effects - Numerical'!AX57&lt;0,'Physical Effects - Numerical'!AX57,"")</f>
        <v/>
      </c>
      <c r="AV57" s="84" t="str">
        <f>IF('Physical Effects - Numerical'!AY57&lt;0,'Physical Effects - Numerical'!AY57,"")</f>
        <v/>
      </c>
      <c r="AW57" t="str">
        <f>IF('Physical Effects - Numerical'!AZ57&lt;0,'Physical Effects - Numerical'!AZ57,"")</f>
        <v/>
      </c>
      <c r="AX57" t="str">
        <f>IF('Physical Effects - Numerical'!BA57&lt;0,'Physical Effects - Numerical'!BA57,"")</f>
        <v/>
      </c>
      <c r="AY57" t="str">
        <f>IF('Physical Effects - Numerical'!BB57&lt;0,'Physical Effects - Numerical'!BB57,"")</f>
        <v/>
      </c>
      <c r="AZ57" t="str">
        <f>IF('Physical Effects - Numerical'!BC57&lt;0,'Physical Effects - Numerical'!BC57,"")</f>
        <v/>
      </c>
      <c r="BA57" t="str">
        <f>IF('Physical Effects - Numerical'!BD57&lt;0,'Physical Effects - Numerical'!BD57,"")</f>
        <v/>
      </c>
      <c r="BB57" t="str">
        <f>IF('Physical Effects - Numerical'!BE57&lt;0,'Physical Effects - Numerical'!BE57,"")</f>
        <v/>
      </c>
      <c r="BC57" t="str">
        <f>IF('Physical Effects - Numerical'!BF57&lt;0,'Physical Effects - Numerical'!BF57,"")</f>
        <v/>
      </c>
      <c r="BD57" t="str">
        <f>IF('Physical Effects - Numerical'!BG57&lt;0,'Physical Effects - Numerical'!BG57,"")</f>
        <v/>
      </c>
      <c r="BE57" t="str">
        <f>IF('Physical Effects - Numerical'!BH57&lt;0,'Physical Effects - Numerical'!BH57,"")</f>
        <v/>
      </c>
      <c r="BF57" t="str">
        <f>IF('Physical Effects - Numerical'!BI57&lt;0,'Physical Effects - Numerical'!BI57,"")</f>
        <v/>
      </c>
      <c r="BG57" t="str">
        <f>IF('Physical Effects - Numerical'!BJ57&lt;0,'Physical Effects - Numerical'!BJ57,"")</f>
        <v/>
      </c>
      <c r="BH57" t="str">
        <f>IF('Physical Effects - Numerical'!BK57&lt;0,'Physical Effects - Numerical'!BK57,"")</f>
        <v/>
      </c>
      <c r="BI57" t="str">
        <f>IF('Physical Effects - Numerical'!BL57&lt;0,'Physical Effects - Numerical'!BL57,"")</f>
        <v/>
      </c>
    </row>
    <row r="58" spans="1:61">
      <c r="A58" s="120" t="s">
        <v>984</v>
      </c>
      <c r="B58" s="72">
        <f>IF('Physical Effects - Numerical'!E58&lt;0,'Physical Effects - Numerical'!E58,"")</f>
        <v>-1</v>
      </c>
      <c r="C58" s="72" t="str">
        <f>IF('Physical Effects - Numerical'!F58&lt;0,'Physical Effects - Numerical'!F58,"")</f>
        <v/>
      </c>
      <c r="D58" s="72">
        <f>IF('Physical Effects - Numerical'!G58&lt;0,'Physical Effects - Numerical'!G58,"")</f>
        <v>-1</v>
      </c>
      <c r="E58" s="72">
        <f>IF('Physical Effects - Numerical'!H58&lt;0,'Physical Effects - Numerical'!H58,"")</f>
        <v>-1</v>
      </c>
      <c r="F58" s="72" t="str">
        <f>IF('Physical Effects - Numerical'!I58&lt;0,'Physical Effects - Numerical'!I58,"")</f>
        <v/>
      </c>
      <c r="G58" s="72" t="str">
        <f>IF('Physical Effects - Numerical'!J58&lt;0,'Physical Effects - Numerical'!J58,"")</f>
        <v/>
      </c>
      <c r="H58" s="72" t="str">
        <f>IF('Physical Effects - Numerical'!K58&lt;0,'Physical Effects - Numerical'!K58,"")</f>
        <v/>
      </c>
      <c r="I58" s="72">
        <f>IF('Physical Effects - Numerical'!L58&lt;0,'Physical Effects - Numerical'!L58,"")</f>
        <v>-1</v>
      </c>
      <c r="J58" s="72" t="str">
        <f>IF('Physical Effects - Numerical'!M58&lt;0,'Physical Effects - Numerical'!M58,"")</f>
        <v/>
      </c>
      <c r="K58" s="72">
        <f>IF('Physical Effects - Numerical'!N58&lt;0,'Physical Effects - Numerical'!N58,"")</f>
        <v>-1</v>
      </c>
      <c r="L58" s="72">
        <f>IF('Physical Effects - Numerical'!O58&lt;0,'Physical Effects - Numerical'!O58,"")</f>
        <v>-1</v>
      </c>
      <c r="M58" s="72" t="str">
        <f>IF('Physical Effects - Numerical'!P58&lt;0,'Physical Effects - Numerical'!P58,"")</f>
        <v/>
      </c>
      <c r="N58" s="72" t="str">
        <f>IF('Physical Effects - Numerical'!Q58&lt;0,'Physical Effects - Numerical'!Q58,"")</f>
        <v/>
      </c>
      <c r="O58" s="72" t="str">
        <f>IF('Physical Effects - Numerical'!R58&lt;0,'Physical Effects - Numerical'!R58,"")</f>
        <v/>
      </c>
      <c r="P58" s="72" t="str">
        <f>IF('Physical Effects - Numerical'!S58&lt;0,'Physical Effects - Numerical'!S58,"")</f>
        <v/>
      </c>
      <c r="Q58" s="72" t="str">
        <f>IF('Physical Effects - Numerical'!T58&lt;0,'Physical Effects - Numerical'!T58,"")</f>
        <v/>
      </c>
      <c r="R58" s="72" t="str">
        <f>IF('Physical Effects - Numerical'!U58&lt;0,'Physical Effects - Numerical'!U58,"")</f>
        <v/>
      </c>
      <c r="S58" s="72" t="str">
        <f>IF('Physical Effects - Numerical'!V58&lt;0,'Physical Effects - Numerical'!V58,"")</f>
        <v/>
      </c>
      <c r="T58" s="72" t="str">
        <f>IF('Physical Effects - Numerical'!W58&lt;0,'Physical Effects - Numerical'!W58,"")</f>
        <v/>
      </c>
      <c r="U58" s="72" t="str">
        <f>IF('Physical Effects - Numerical'!X58&lt;0,'Physical Effects - Numerical'!X58,"")</f>
        <v/>
      </c>
      <c r="V58" s="72" t="str">
        <f>IF('Physical Effects - Numerical'!Y58&lt;0,'Physical Effects - Numerical'!Y58,"")</f>
        <v/>
      </c>
      <c r="W58" s="72" t="str">
        <f>IF('Physical Effects - Numerical'!Z58&lt;0,'Physical Effects - Numerical'!Z58,"")</f>
        <v/>
      </c>
      <c r="X58" s="72" t="str">
        <f>IF('Physical Effects - Numerical'!AA58&lt;0,'Physical Effects - Numerical'!AA58,"")</f>
        <v/>
      </c>
      <c r="Y58" s="72" t="str">
        <f>IF('Physical Effects - Numerical'!AB58&lt;0,'Physical Effects - Numerical'!AB58,"")</f>
        <v/>
      </c>
      <c r="Z58" s="72" t="str">
        <f>IF('Physical Effects - Numerical'!AC58&lt;0,'Physical Effects - Numerical'!AC58,"")</f>
        <v/>
      </c>
      <c r="AA58" s="72" t="str">
        <f>IF('Physical Effects - Numerical'!AD58&lt;0,'Physical Effects - Numerical'!AD58,"")</f>
        <v/>
      </c>
      <c r="AB58" s="72" t="str">
        <f>IF('Physical Effects - Numerical'!AE58&lt;0,'Physical Effects - Numerical'!AE58,"")</f>
        <v/>
      </c>
      <c r="AC58" s="72" t="str">
        <f>IF('Physical Effects - Numerical'!AF58&lt;0,'Physical Effects - Numerical'!AF58,"")</f>
        <v/>
      </c>
      <c r="AD58" s="72" t="str">
        <f>IF('Physical Effects - Numerical'!AG58&lt;0,'Physical Effects - Numerical'!AG58,"")</f>
        <v/>
      </c>
      <c r="AE58" s="72" t="str">
        <f>IF('Physical Effects - Numerical'!AH58&lt;0,'Physical Effects - Numerical'!AH58,"")</f>
        <v/>
      </c>
      <c r="AF58" s="72" t="str">
        <f>IF('Physical Effects - Numerical'!AI58&lt;0,'Physical Effects - Numerical'!AI58,"")</f>
        <v/>
      </c>
      <c r="AG58" s="72" t="str">
        <f>IF('Physical Effects - Numerical'!AJ58&lt;0,'Physical Effects - Numerical'!AJ58,"")</f>
        <v/>
      </c>
      <c r="AH58" s="72" t="str">
        <f>IF('Physical Effects - Numerical'!AK58&lt;0,'Physical Effects - Numerical'!AK58,"")</f>
        <v/>
      </c>
      <c r="AI58" s="72" t="str">
        <f>IF('Physical Effects - Numerical'!AL58&lt;0,'Physical Effects - Numerical'!AL58,"")</f>
        <v/>
      </c>
      <c r="AJ58" s="72" t="str">
        <f>IF('Physical Effects - Numerical'!AM58&lt;0,'Physical Effects - Numerical'!AM58,"")</f>
        <v/>
      </c>
      <c r="AK58" s="72" t="str">
        <f>IF('Physical Effects - Numerical'!AN58&lt;0,'Physical Effects - Numerical'!AN58,"")</f>
        <v/>
      </c>
      <c r="AL58" s="72" t="str">
        <f>IF('Physical Effects - Numerical'!AO58&lt;0,'Physical Effects - Numerical'!AO58,"")</f>
        <v/>
      </c>
      <c r="AM58" s="72" t="str">
        <f>IF('Physical Effects - Numerical'!AP58&lt;0,'Physical Effects - Numerical'!AP58,"")</f>
        <v/>
      </c>
      <c r="AN58" s="72" t="str">
        <f>IF('Physical Effects - Numerical'!AQ58&lt;0,'Physical Effects - Numerical'!AQ58,"")</f>
        <v/>
      </c>
      <c r="AO58" s="72" t="str">
        <f>IF('Physical Effects - Numerical'!AR58&lt;0,'Physical Effects - Numerical'!AR58,"")</f>
        <v/>
      </c>
      <c r="AP58" s="72" t="str">
        <f>IF('Physical Effects - Numerical'!AS58&lt;0,'Physical Effects - Numerical'!AS58,"")</f>
        <v/>
      </c>
      <c r="AQ58" s="72" t="str">
        <f>IF('Physical Effects - Numerical'!AT58&lt;0,'Physical Effects - Numerical'!AT58,"")</f>
        <v/>
      </c>
      <c r="AR58" s="72" t="str">
        <f>IF('Physical Effects - Numerical'!AU58&lt;0,'Physical Effects - Numerical'!AU58,"")</f>
        <v/>
      </c>
      <c r="AS58" s="72" t="str">
        <f>IF('Physical Effects - Numerical'!AV58&lt;0,'Physical Effects - Numerical'!AV58,"")</f>
        <v/>
      </c>
      <c r="AT58" s="72" t="str">
        <f>IF('Physical Effects - Numerical'!AW58&lt;0,'Physical Effects - Numerical'!AW58,"")</f>
        <v/>
      </c>
      <c r="AU58" s="72" t="str">
        <f>IF('Physical Effects - Numerical'!AX58&lt;0,'Physical Effects - Numerical'!AX58,"")</f>
        <v/>
      </c>
      <c r="AV58" s="84" t="str">
        <f>IF('Physical Effects - Numerical'!AY58&lt;0,'Physical Effects - Numerical'!AY58,"")</f>
        <v/>
      </c>
      <c r="AW58" t="str">
        <f>IF('Physical Effects - Numerical'!AZ58&lt;0,'Physical Effects - Numerical'!AZ58,"")</f>
        <v/>
      </c>
      <c r="AX58" t="str">
        <f>IF('Physical Effects - Numerical'!BA58&lt;0,'Physical Effects - Numerical'!BA58,"")</f>
        <v/>
      </c>
      <c r="AY58" t="str">
        <f>IF('Physical Effects - Numerical'!BB58&lt;0,'Physical Effects - Numerical'!BB58,"")</f>
        <v/>
      </c>
      <c r="AZ58" t="str">
        <f>IF('Physical Effects - Numerical'!BC58&lt;0,'Physical Effects - Numerical'!BC58,"")</f>
        <v/>
      </c>
      <c r="BA58" t="str">
        <f>IF('Physical Effects - Numerical'!BD58&lt;0,'Physical Effects - Numerical'!BD58,"")</f>
        <v/>
      </c>
      <c r="BB58" t="str">
        <f>IF('Physical Effects - Numerical'!BE58&lt;0,'Physical Effects - Numerical'!BE58,"")</f>
        <v/>
      </c>
      <c r="BC58" t="str">
        <f>IF('Physical Effects - Numerical'!BF58&lt;0,'Physical Effects - Numerical'!BF58,"")</f>
        <v/>
      </c>
      <c r="BD58" t="str">
        <f>IF('Physical Effects - Numerical'!BG58&lt;0,'Physical Effects - Numerical'!BG58,"")</f>
        <v/>
      </c>
      <c r="BE58" t="str">
        <f>IF('Physical Effects - Numerical'!BH58&lt;0,'Physical Effects - Numerical'!BH58,"")</f>
        <v/>
      </c>
      <c r="BF58" t="str">
        <f>IF('Physical Effects - Numerical'!BI58&lt;0,'Physical Effects - Numerical'!BI58,"")</f>
        <v/>
      </c>
      <c r="BG58" t="str">
        <f>IF('Physical Effects - Numerical'!BJ58&lt;0,'Physical Effects - Numerical'!BJ58,"")</f>
        <v/>
      </c>
      <c r="BH58" t="str">
        <f>IF('Physical Effects - Numerical'!BK58&lt;0,'Physical Effects - Numerical'!BK58,"")</f>
        <v/>
      </c>
      <c r="BI58" t="str">
        <f>IF('Physical Effects - Numerical'!BL58&lt;0,'Physical Effects - Numerical'!BL58,"")</f>
        <v/>
      </c>
    </row>
    <row r="59" spans="1:61">
      <c r="A59" s="120" t="s">
        <v>1006</v>
      </c>
      <c r="B59" s="72">
        <f>IF('Physical Effects - Numerical'!E59&lt;0,'Physical Effects - Numerical'!E59,"")</f>
        <v>-1</v>
      </c>
      <c r="C59" s="72">
        <f>IF('Physical Effects - Numerical'!F59&lt;0,'Physical Effects - Numerical'!F59,"")</f>
        <v>-1</v>
      </c>
      <c r="D59" s="72">
        <f>IF('Physical Effects - Numerical'!G59&lt;0,'Physical Effects - Numerical'!G59,"")</f>
        <v>-1</v>
      </c>
      <c r="E59" s="72">
        <f>IF('Physical Effects - Numerical'!H59&lt;0,'Physical Effects - Numerical'!H59,"")</f>
        <v>-1</v>
      </c>
      <c r="F59" s="72" t="str">
        <f>IF('Physical Effects - Numerical'!I59&lt;0,'Physical Effects - Numerical'!I59,"")</f>
        <v/>
      </c>
      <c r="G59" s="72" t="str">
        <f>IF('Physical Effects - Numerical'!J59&lt;0,'Physical Effects - Numerical'!J59,"")</f>
        <v/>
      </c>
      <c r="H59" s="72">
        <f>IF('Physical Effects - Numerical'!K59&lt;0,'Physical Effects - Numerical'!K59,"")</f>
        <v>-1</v>
      </c>
      <c r="I59" s="72">
        <f>IF('Physical Effects - Numerical'!L59&lt;0,'Physical Effects - Numerical'!L59,"")</f>
        <v>-3</v>
      </c>
      <c r="J59" s="72" t="str">
        <f>IF('Physical Effects - Numerical'!M59&lt;0,'Physical Effects - Numerical'!M59,"")</f>
        <v/>
      </c>
      <c r="K59" s="72" t="str">
        <f>IF('Physical Effects - Numerical'!N59&lt;0,'Physical Effects - Numerical'!N59,"")</f>
        <v/>
      </c>
      <c r="L59" s="72" t="str">
        <f>IF('Physical Effects - Numerical'!O59&lt;0,'Physical Effects - Numerical'!O59,"")</f>
        <v/>
      </c>
      <c r="M59" s="72" t="str">
        <f>IF('Physical Effects - Numerical'!P59&lt;0,'Physical Effects - Numerical'!P59,"")</f>
        <v/>
      </c>
      <c r="N59" s="72">
        <f>IF('Physical Effects - Numerical'!Q59&lt;0,'Physical Effects - Numerical'!Q59,"")</f>
        <v>-1</v>
      </c>
      <c r="O59" s="72" t="str">
        <f>IF('Physical Effects - Numerical'!R59&lt;0,'Physical Effects - Numerical'!R59,"")</f>
        <v/>
      </c>
      <c r="P59" s="72" t="str">
        <f>IF('Physical Effects - Numerical'!S59&lt;0,'Physical Effects - Numerical'!S59,"")</f>
        <v/>
      </c>
      <c r="Q59" s="72" t="str">
        <f>IF('Physical Effects - Numerical'!T59&lt;0,'Physical Effects - Numerical'!T59,"")</f>
        <v/>
      </c>
      <c r="R59" s="72" t="str">
        <f>IF('Physical Effects - Numerical'!U59&lt;0,'Physical Effects - Numerical'!U59,"")</f>
        <v/>
      </c>
      <c r="S59" s="72" t="str">
        <f>IF('Physical Effects - Numerical'!V59&lt;0,'Physical Effects - Numerical'!V59,"")</f>
        <v/>
      </c>
      <c r="T59" s="72" t="str">
        <f>IF('Physical Effects - Numerical'!W59&lt;0,'Physical Effects - Numerical'!W59,"")</f>
        <v/>
      </c>
      <c r="U59" s="72" t="str">
        <f>IF('Physical Effects - Numerical'!X59&lt;0,'Physical Effects - Numerical'!X59,"")</f>
        <v/>
      </c>
      <c r="V59" s="72" t="str">
        <f>IF('Physical Effects - Numerical'!Y59&lt;0,'Physical Effects - Numerical'!Y59,"")</f>
        <v/>
      </c>
      <c r="W59" s="72" t="str">
        <f>IF('Physical Effects - Numerical'!Z59&lt;0,'Physical Effects - Numerical'!Z59,"")</f>
        <v/>
      </c>
      <c r="X59" s="72" t="str">
        <f>IF('Physical Effects - Numerical'!AA59&lt;0,'Physical Effects - Numerical'!AA59,"")</f>
        <v/>
      </c>
      <c r="Y59" s="72">
        <f>IF('Physical Effects - Numerical'!AB59&lt;0,'Physical Effects - Numerical'!AB59,"")</f>
        <v>-1</v>
      </c>
      <c r="Z59" s="72">
        <f>IF('Physical Effects - Numerical'!AC59&lt;0,'Physical Effects - Numerical'!AC59,"")</f>
        <v>-1</v>
      </c>
      <c r="AA59" s="72">
        <f>IF('Physical Effects - Numerical'!AD59&lt;0,'Physical Effects - Numerical'!AD59,"")</f>
        <v>-1</v>
      </c>
      <c r="AB59" s="72" t="str">
        <f>IF('Physical Effects - Numerical'!AE59&lt;0,'Physical Effects - Numerical'!AE59,"")</f>
        <v/>
      </c>
      <c r="AC59" s="72" t="str">
        <f>IF('Physical Effects - Numerical'!AF59&lt;0,'Physical Effects - Numerical'!AF59,"")</f>
        <v/>
      </c>
      <c r="AD59" s="72" t="str">
        <f>IF('Physical Effects - Numerical'!AG59&lt;0,'Physical Effects - Numerical'!AG59,"")</f>
        <v/>
      </c>
      <c r="AE59" s="72" t="str">
        <f>IF('Physical Effects - Numerical'!AH59&lt;0,'Physical Effects - Numerical'!AH59,"")</f>
        <v/>
      </c>
      <c r="AF59" s="72" t="str">
        <f>IF('Physical Effects - Numerical'!AI59&lt;0,'Physical Effects - Numerical'!AI59,"")</f>
        <v/>
      </c>
      <c r="AG59" s="72" t="str">
        <f>IF('Physical Effects - Numerical'!AJ59&lt;0,'Physical Effects - Numerical'!AJ59,"")</f>
        <v/>
      </c>
      <c r="AH59" s="72" t="str">
        <f>IF('Physical Effects - Numerical'!AK59&lt;0,'Physical Effects - Numerical'!AK59,"")</f>
        <v/>
      </c>
      <c r="AI59" s="72" t="str">
        <f>IF('Physical Effects - Numerical'!AL59&lt;0,'Physical Effects - Numerical'!AL59,"")</f>
        <v/>
      </c>
      <c r="AJ59" s="72" t="str">
        <f>IF('Physical Effects - Numerical'!AM59&lt;0,'Physical Effects - Numerical'!AM59,"")</f>
        <v/>
      </c>
      <c r="AK59" s="72" t="str">
        <f>IF('Physical Effects - Numerical'!AN59&lt;0,'Physical Effects - Numerical'!AN59,"")</f>
        <v/>
      </c>
      <c r="AL59" s="72">
        <f>IF('Physical Effects - Numerical'!AO59&lt;0,'Physical Effects - Numerical'!AO59,"")</f>
        <v>-1</v>
      </c>
      <c r="AM59" s="72" t="str">
        <f>IF('Physical Effects - Numerical'!AP59&lt;0,'Physical Effects - Numerical'!AP59,"")</f>
        <v/>
      </c>
      <c r="AN59" s="72" t="str">
        <f>IF('Physical Effects - Numerical'!AQ59&lt;0,'Physical Effects - Numerical'!AQ59,"")</f>
        <v/>
      </c>
      <c r="AO59" s="72" t="str">
        <f>IF('Physical Effects - Numerical'!AR59&lt;0,'Physical Effects - Numerical'!AR59,"")</f>
        <v/>
      </c>
      <c r="AP59" s="72" t="str">
        <f>IF('Physical Effects - Numerical'!AS59&lt;0,'Physical Effects - Numerical'!AS59,"")</f>
        <v/>
      </c>
      <c r="AQ59" s="72">
        <f>IF('Physical Effects - Numerical'!AT59&lt;0,'Physical Effects - Numerical'!AT59,"")</f>
        <v>-1</v>
      </c>
      <c r="AR59" s="72" t="str">
        <f>IF('Physical Effects - Numerical'!AU59&lt;0,'Physical Effects - Numerical'!AU59,"")</f>
        <v/>
      </c>
      <c r="AS59" s="72" t="str">
        <f>IF('Physical Effects - Numerical'!AV59&lt;0,'Physical Effects - Numerical'!AV59,"")</f>
        <v/>
      </c>
      <c r="AT59" s="72">
        <f>IF('Physical Effects - Numerical'!AW59&lt;0,'Physical Effects - Numerical'!AW59,"")</f>
        <v>-1</v>
      </c>
      <c r="AU59" s="72" t="str">
        <f>IF('Physical Effects - Numerical'!AX59&lt;0,'Physical Effects - Numerical'!AX59,"")</f>
        <v/>
      </c>
      <c r="AV59" s="84" t="str">
        <f>IF('Physical Effects - Numerical'!AY59&lt;0,'Physical Effects - Numerical'!AY59,"")</f>
        <v/>
      </c>
      <c r="AW59" t="str">
        <f>IF('Physical Effects - Numerical'!AZ59&lt;0,'Physical Effects - Numerical'!AZ59,"")</f>
        <v/>
      </c>
      <c r="AX59" t="str">
        <f>IF('Physical Effects - Numerical'!BA59&lt;0,'Physical Effects - Numerical'!BA59,"")</f>
        <v/>
      </c>
      <c r="AY59" t="str">
        <f>IF('Physical Effects - Numerical'!BB59&lt;0,'Physical Effects - Numerical'!BB59,"")</f>
        <v/>
      </c>
      <c r="AZ59" t="str">
        <f>IF('Physical Effects - Numerical'!BC59&lt;0,'Physical Effects - Numerical'!BC59,"")</f>
        <v/>
      </c>
      <c r="BA59" t="str">
        <f>IF('Physical Effects - Numerical'!BD59&lt;0,'Physical Effects - Numerical'!BD59,"")</f>
        <v/>
      </c>
      <c r="BB59" t="str">
        <f>IF('Physical Effects - Numerical'!BE59&lt;0,'Physical Effects - Numerical'!BE59,"")</f>
        <v/>
      </c>
      <c r="BC59" t="str">
        <f>IF('Physical Effects - Numerical'!BF59&lt;0,'Physical Effects - Numerical'!BF59,"")</f>
        <v/>
      </c>
      <c r="BD59" t="str">
        <f>IF('Physical Effects - Numerical'!BG59&lt;0,'Physical Effects - Numerical'!BG59,"")</f>
        <v/>
      </c>
      <c r="BE59" t="str">
        <f>IF('Physical Effects - Numerical'!BH59&lt;0,'Physical Effects - Numerical'!BH59,"")</f>
        <v/>
      </c>
      <c r="BF59" t="str">
        <f>IF('Physical Effects - Numerical'!BI59&lt;0,'Physical Effects - Numerical'!BI59,"")</f>
        <v/>
      </c>
      <c r="BG59" t="str">
        <f>IF('Physical Effects - Numerical'!BJ59&lt;0,'Physical Effects - Numerical'!BJ59,"")</f>
        <v/>
      </c>
      <c r="BH59" t="str">
        <f>IF('Physical Effects - Numerical'!BK59&lt;0,'Physical Effects - Numerical'!BK59,"")</f>
        <v/>
      </c>
      <c r="BI59" t="str">
        <f>IF('Physical Effects - Numerical'!BL59&lt;0,'Physical Effects - Numerical'!BL59,"")</f>
        <v/>
      </c>
    </row>
    <row r="60" spans="1:61">
      <c r="A60" s="120" t="s">
        <v>1022</v>
      </c>
      <c r="B60" s="72" t="str">
        <f>IF('Physical Effects - Numerical'!E60&lt;0,'Physical Effects - Numerical'!E60,"")</f>
        <v/>
      </c>
      <c r="C60" s="72" t="str">
        <f>IF('Physical Effects - Numerical'!F60&lt;0,'Physical Effects - Numerical'!F60,"")</f>
        <v/>
      </c>
      <c r="D60" s="72" t="str">
        <f>IF('Physical Effects - Numerical'!G60&lt;0,'Physical Effects - Numerical'!G60,"")</f>
        <v/>
      </c>
      <c r="E60" s="72" t="str">
        <f>IF('Physical Effects - Numerical'!H60&lt;0,'Physical Effects - Numerical'!H60,"")</f>
        <v/>
      </c>
      <c r="F60" s="72" t="str">
        <f>IF('Physical Effects - Numerical'!I60&lt;0,'Physical Effects - Numerical'!I60,"")</f>
        <v/>
      </c>
      <c r="G60" s="72" t="str">
        <f>IF('Physical Effects - Numerical'!J60&lt;0,'Physical Effects - Numerical'!J60,"")</f>
        <v/>
      </c>
      <c r="H60" s="72" t="str">
        <f>IF('Physical Effects - Numerical'!K60&lt;0,'Physical Effects - Numerical'!K60,"")</f>
        <v/>
      </c>
      <c r="I60" s="72" t="str">
        <f>IF('Physical Effects - Numerical'!L60&lt;0,'Physical Effects - Numerical'!L60,"")</f>
        <v/>
      </c>
      <c r="J60" s="72" t="str">
        <f>IF('Physical Effects - Numerical'!M60&lt;0,'Physical Effects - Numerical'!M60,"")</f>
        <v/>
      </c>
      <c r="K60" s="72" t="str">
        <f>IF('Physical Effects - Numerical'!N60&lt;0,'Physical Effects - Numerical'!N60,"")</f>
        <v/>
      </c>
      <c r="L60" s="72" t="str">
        <f>IF('Physical Effects - Numerical'!O60&lt;0,'Physical Effects - Numerical'!O60,"")</f>
        <v/>
      </c>
      <c r="M60" s="72" t="str">
        <f>IF('Physical Effects - Numerical'!P60&lt;0,'Physical Effects - Numerical'!P60,"")</f>
        <v/>
      </c>
      <c r="N60" s="72" t="str">
        <f>IF('Physical Effects - Numerical'!Q60&lt;0,'Physical Effects - Numerical'!Q60,"")</f>
        <v/>
      </c>
      <c r="O60" s="72" t="str">
        <f>IF('Physical Effects - Numerical'!R60&lt;0,'Physical Effects - Numerical'!R60,"")</f>
        <v/>
      </c>
      <c r="P60" s="72" t="str">
        <f>IF('Physical Effects - Numerical'!S60&lt;0,'Physical Effects - Numerical'!S60,"")</f>
        <v/>
      </c>
      <c r="Q60" s="72" t="str">
        <f>IF('Physical Effects - Numerical'!T60&lt;0,'Physical Effects - Numerical'!T60,"")</f>
        <v/>
      </c>
      <c r="R60" s="72" t="str">
        <f>IF('Physical Effects - Numerical'!U60&lt;0,'Physical Effects - Numerical'!U60,"")</f>
        <v/>
      </c>
      <c r="S60" s="72" t="str">
        <f>IF('Physical Effects - Numerical'!V60&lt;0,'Physical Effects - Numerical'!V60,"")</f>
        <v/>
      </c>
      <c r="T60" s="72" t="str">
        <f>IF('Physical Effects - Numerical'!W60&lt;0,'Physical Effects - Numerical'!W60,"")</f>
        <v/>
      </c>
      <c r="U60" s="72" t="str">
        <f>IF('Physical Effects - Numerical'!X60&lt;0,'Physical Effects - Numerical'!X60,"")</f>
        <v/>
      </c>
      <c r="V60" s="72" t="str">
        <f>IF('Physical Effects - Numerical'!Y60&lt;0,'Physical Effects - Numerical'!Y60,"")</f>
        <v/>
      </c>
      <c r="W60" s="72" t="str">
        <f>IF('Physical Effects - Numerical'!Z60&lt;0,'Physical Effects - Numerical'!Z60,"")</f>
        <v/>
      </c>
      <c r="X60" s="72" t="str">
        <f>IF('Physical Effects - Numerical'!AA60&lt;0,'Physical Effects - Numerical'!AA60,"")</f>
        <v/>
      </c>
      <c r="Y60" s="72" t="str">
        <f>IF('Physical Effects - Numerical'!AB60&lt;0,'Physical Effects - Numerical'!AB60,"")</f>
        <v/>
      </c>
      <c r="Z60" s="72" t="str">
        <f>IF('Physical Effects - Numerical'!AC60&lt;0,'Physical Effects - Numerical'!AC60,"")</f>
        <v/>
      </c>
      <c r="AA60" s="72" t="str">
        <f>IF('Physical Effects - Numerical'!AD60&lt;0,'Physical Effects - Numerical'!AD60,"")</f>
        <v/>
      </c>
      <c r="AB60" s="72" t="str">
        <f>IF('Physical Effects - Numerical'!AE60&lt;0,'Physical Effects - Numerical'!AE60,"")</f>
        <v/>
      </c>
      <c r="AC60" s="72" t="str">
        <f>IF('Physical Effects - Numerical'!AF60&lt;0,'Physical Effects - Numerical'!AF60,"")</f>
        <v/>
      </c>
      <c r="AD60" s="72" t="str">
        <f>IF('Physical Effects - Numerical'!AG60&lt;0,'Physical Effects - Numerical'!AG60,"")</f>
        <v/>
      </c>
      <c r="AE60" s="72" t="str">
        <f>IF('Physical Effects - Numerical'!AH60&lt;0,'Physical Effects - Numerical'!AH60,"")</f>
        <v/>
      </c>
      <c r="AF60" s="72" t="str">
        <f>IF('Physical Effects - Numerical'!AI60&lt;0,'Physical Effects - Numerical'!AI60,"")</f>
        <v/>
      </c>
      <c r="AG60" s="72" t="str">
        <f>IF('Physical Effects - Numerical'!AJ60&lt;0,'Physical Effects - Numerical'!AJ60,"")</f>
        <v/>
      </c>
      <c r="AH60" s="72" t="str">
        <f>IF('Physical Effects - Numerical'!AK60&lt;0,'Physical Effects - Numerical'!AK60,"")</f>
        <v/>
      </c>
      <c r="AI60" s="72" t="str">
        <f>IF('Physical Effects - Numerical'!AL60&lt;0,'Physical Effects - Numerical'!AL60,"")</f>
        <v/>
      </c>
      <c r="AJ60" s="72" t="str">
        <f>IF('Physical Effects - Numerical'!AM60&lt;0,'Physical Effects - Numerical'!AM60,"")</f>
        <v/>
      </c>
      <c r="AK60" s="72" t="str">
        <f>IF('Physical Effects - Numerical'!AN60&lt;0,'Physical Effects - Numerical'!AN60,"")</f>
        <v/>
      </c>
      <c r="AL60" s="72" t="str">
        <f>IF('Physical Effects - Numerical'!AO60&lt;0,'Physical Effects - Numerical'!AO60,"")</f>
        <v/>
      </c>
      <c r="AM60" s="72" t="str">
        <f>IF('Physical Effects - Numerical'!AP60&lt;0,'Physical Effects - Numerical'!AP60,"")</f>
        <v/>
      </c>
      <c r="AN60" s="72" t="str">
        <f>IF('Physical Effects - Numerical'!AQ60&lt;0,'Physical Effects - Numerical'!AQ60,"")</f>
        <v/>
      </c>
      <c r="AO60" s="72" t="str">
        <f>IF('Physical Effects - Numerical'!AR60&lt;0,'Physical Effects - Numerical'!AR60,"")</f>
        <v/>
      </c>
      <c r="AP60" s="72" t="str">
        <f>IF('Physical Effects - Numerical'!AS60&lt;0,'Physical Effects - Numerical'!AS60,"")</f>
        <v/>
      </c>
      <c r="AQ60" s="72" t="str">
        <f>IF('Physical Effects - Numerical'!AT60&lt;0,'Physical Effects - Numerical'!AT60,"")</f>
        <v/>
      </c>
      <c r="AR60" s="72" t="str">
        <f>IF('Physical Effects - Numerical'!AU60&lt;0,'Physical Effects - Numerical'!AU60,"")</f>
        <v/>
      </c>
      <c r="AS60" s="72" t="str">
        <f>IF('Physical Effects - Numerical'!AV60&lt;0,'Physical Effects - Numerical'!AV60,"")</f>
        <v/>
      </c>
      <c r="AT60" s="72" t="str">
        <f>IF('Physical Effects - Numerical'!AW60&lt;0,'Physical Effects - Numerical'!AW60,"")</f>
        <v/>
      </c>
      <c r="AU60" s="72" t="str">
        <f>IF('Physical Effects - Numerical'!AX60&lt;0,'Physical Effects - Numerical'!AX60,"")</f>
        <v/>
      </c>
      <c r="AV60" s="84" t="str">
        <f>IF('Physical Effects - Numerical'!AY60&lt;0,'Physical Effects - Numerical'!AY60,"")</f>
        <v/>
      </c>
      <c r="AW60" t="str">
        <f>IF('Physical Effects - Numerical'!AZ60&lt;0,'Physical Effects - Numerical'!AZ60,"")</f>
        <v/>
      </c>
      <c r="AX60" t="str">
        <f>IF('Physical Effects - Numerical'!BA60&lt;0,'Physical Effects - Numerical'!BA60,"")</f>
        <v/>
      </c>
      <c r="AY60" t="str">
        <f>IF('Physical Effects - Numerical'!BB60&lt;0,'Physical Effects - Numerical'!BB60,"")</f>
        <v/>
      </c>
      <c r="AZ60" t="str">
        <f>IF('Physical Effects - Numerical'!BC60&lt;0,'Physical Effects - Numerical'!BC60,"")</f>
        <v/>
      </c>
      <c r="BA60" t="str">
        <f>IF('Physical Effects - Numerical'!BD60&lt;0,'Physical Effects - Numerical'!BD60,"")</f>
        <v/>
      </c>
      <c r="BB60" t="str">
        <f>IF('Physical Effects - Numerical'!BE60&lt;0,'Physical Effects - Numerical'!BE60,"")</f>
        <v/>
      </c>
      <c r="BC60" t="str">
        <f>IF('Physical Effects - Numerical'!BF60&lt;0,'Physical Effects - Numerical'!BF60,"")</f>
        <v/>
      </c>
      <c r="BD60" t="str">
        <f>IF('Physical Effects - Numerical'!BG60&lt;0,'Physical Effects - Numerical'!BG60,"")</f>
        <v/>
      </c>
      <c r="BE60" t="str">
        <f>IF('Physical Effects - Numerical'!BH60&lt;0,'Physical Effects - Numerical'!BH60,"")</f>
        <v/>
      </c>
      <c r="BF60" t="str">
        <f>IF('Physical Effects - Numerical'!BI60&lt;0,'Physical Effects - Numerical'!BI60,"")</f>
        <v/>
      </c>
      <c r="BG60" t="str">
        <f>IF('Physical Effects - Numerical'!BJ60&lt;0,'Physical Effects - Numerical'!BJ60,"")</f>
        <v/>
      </c>
      <c r="BH60" t="str">
        <f>IF('Physical Effects - Numerical'!BK60&lt;0,'Physical Effects - Numerical'!BK60,"")</f>
        <v/>
      </c>
      <c r="BI60" t="str">
        <f>IF('Physical Effects - Numerical'!BL60&lt;0,'Physical Effects - Numerical'!BL60,"")</f>
        <v/>
      </c>
    </row>
    <row r="61" spans="1:61">
      <c r="A61" s="120" t="s">
        <v>1031</v>
      </c>
      <c r="B61" s="72" t="str">
        <f>IF('Physical Effects - Numerical'!E61&lt;0,'Physical Effects - Numerical'!E61,"")</f>
        <v/>
      </c>
      <c r="C61" s="72" t="str">
        <f>IF('Physical Effects - Numerical'!F61&lt;0,'Physical Effects - Numerical'!F61,"")</f>
        <v/>
      </c>
      <c r="D61" s="72" t="str">
        <f>IF('Physical Effects - Numerical'!G61&lt;0,'Physical Effects - Numerical'!G61,"")</f>
        <v/>
      </c>
      <c r="E61" s="72" t="str">
        <f>IF('Physical Effects - Numerical'!H61&lt;0,'Physical Effects - Numerical'!H61,"")</f>
        <v/>
      </c>
      <c r="F61" s="72" t="str">
        <f>IF('Physical Effects - Numerical'!I61&lt;0,'Physical Effects - Numerical'!I61,"")</f>
        <v/>
      </c>
      <c r="G61" s="72" t="str">
        <f>IF('Physical Effects - Numerical'!J61&lt;0,'Physical Effects - Numerical'!J61,"")</f>
        <v/>
      </c>
      <c r="H61" s="72" t="str">
        <f>IF('Physical Effects - Numerical'!K61&lt;0,'Physical Effects - Numerical'!K61,"")</f>
        <v/>
      </c>
      <c r="I61" s="72" t="str">
        <f>IF('Physical Effects - Numerical'!L61&lt;0,'Physical Effects - Numerical'!L61,"")</f>
        <v/>
      </c>
      <c r="J61" s="72">
        <f>IF('Physical Effects - Numerical'!M61&lt;0,'Physical Effects - Numerical'!M61,"")</f>
        <v>-1</v>
      </c>
      <c r="K61" s="72" t="str">
        <f>IF('Physical Effects - Numerical'!N61&lt;0,'Physical Effects - Numerical'!N61,"")</f>
        <v/>
      </c>
      <c r="L61" s="72" t="str">
        <f>IF('Physical Effects - Numerical'!O61&lt;0,'Physical Effects - Numerical'!O61,"")</f>
        <v/>
      </c>
      <c r="M61" s="72" t="str">
        <f>IF('Physical Effects - Numerical'!P61&lt;0,'Physical Effects - Numerical'!P61,"")</f>
        <v/>
      </c>
      <c r="N61" s="72" t="str">
        <f>IF('Physical Effects - Numerical'!Q61&lt;0,'Physical Effects - Numerical'!Q61,"")</f>
        <v/>
      </c>
      <c r="O61" s="72" t="str">
        <f>IF('Physical Effects - Numerical'!R61&lt;0,'Physical Effects - Numerical'!R61,"")</f>
        <v/>
      </c>
      <c r="P61" s="72" t="str">
        <f>IF('Physical Effects - Numerical'!S61&lt;0,'Physical Effects - Numerical'!S61,"")</f>
        <v/>
      </c>
      <c r="Q61" s="72" t="str">
        <f>IF('Physical Effects - Numerical'!T61&lt;0,'Physical Effects - Numerical'!T61,"")</f>
        <v/>
      </c>
      <c r="R61" s="72" t="str">
        <f>IF('Physical Effects - Numerical'!U61&lt;0,'Physical Effects - Numerical'!U61,"")</f>
        <v/>
      </c>
      <c r="S61" s="72">
        <f>IF('Physical Effects - Numerical'!V61&lt;0,'Physical Effects - Numerical'!V61,"")</f>
        <v>-1</v>
      </c>
      <c r="T61" s="72" t="str">
        <f>IF('Physical Effects - Numerical'!W61&lt;0,'Physical Effects - Numerical'!W61,"")</f>
        <v/>
      </c>
      <c r="U61" s="72" t="str">
        <f>IF('Physical Effects - Numerical'!X61&lt;0,'Physical Effects - Numerical'!X61,"")</f>
        <v/>
      </c>
      <c r="V61" s="72" t="str">
        <f>IF('Physical Effects - Numerical'!Y61&lt;0,'Physical Effects - Numerical'!Y61,"")</f>
        <v/>
      </c>
      <c r="W61" s="72" t="str">
        <f>IF('Physical Effects - Numerical'!Z61&lt;0,'Physical Effects - Numerical'!Z61,"")</f>
        <v/>
      </c>
      <c r="X61" s="72" t="str">
        <f>IF('Physical Effects - Numerical'!AA61&lt;0,'Physical Effects - Numerical'!AA61,"")</f>
        <v/>
      </c>
      <c r="Y61" s="72" t="str">
        <f>IF('Physical Effects - Numerical'!AB61&lt;0,'Physical Effects - Numerical'!AB61,"")</f>
        <v/>
      </c>
      <c r="Z61" s="72" t="str">
        <f>IF('Physical Effects - Numerical'!AC61&lt;0,'Physical Effects - Numerical'!AC61,"")</f>
        <v/>
      </c>
      <c r="AA61" s="72" t="str">
        <f>IF('Physical Effects - Numerical'!AD61&lt;0,'Physical Effects - Numerical'!AD61,"")</f>
        <v/>
      </c>
      <c r="AB61" s="72" t="str">
        <f>IF('Physical Effects - Numerical'!AE61&lt;0,'Physical Effects - Numerical'!AE61,"")</f>
        <v/>
      </c>
      <c r="AC61" s="72" t="str">
        <f>IF('Physical Effects - Numerical'!AF61&lt;0,'Physical Effects - Numerical'!AF61,"")</f>
        <v/>
      </c>
      <c r="AD61" s="72" t="str">
        <f>IF('Physical Effects - Numerical'!AG61&lt;0,'Physical Effects - Numerical'!AG61,"")</f>
        <v/>
      </c>
      <c r="AE61" s="72" t="str">
        <f>IF('Physical Effects - Numerical'!AH61&lt;0,'Physical Effects - Numerical'!AH61,"")</f>
        <v/>
      </c>
      <c r="AF61" s="72" t="str">
        <f>IF('Physical Effects - Numerical'!AI61&lt;0,'Physical Effects - Numerical'!AI61,"")</f>
        <v/>
      </c>
      <c r="AG61" s="72" t="str">
        <f>IF('Physical Effects - Numerical'!AJ61&lt;0,'Physical Effects - Numerical'!AJ61,"")</f>
        <v/>
      </c>
      <c r="AH61" s="72" t="str">
        <f>IF('Physical Effects - Numerical'!AK61&lt;0,'Physical Effects - Numerical'!AK61,"")</f>
        <v/>
      </c>
      <c r="AI61" s="72" t="str">
        <f>IF('Physical Effects - Numerical'!AL61&lt;0,'Physical Effects - Numerical'!AL61,"")</f>
        <v/>
      </c>
      <c r="AJ61" s="72" t="str">
        <f>IF('Physical Effects - Numerical'!AM61&lt;0,'Physical Effects - Numerical'!AM61,"")</f>
        <v/>
      </c>
      <c r="AK61" s="72" t="str">
        <f>IF('Physical Effects - Numerical'!AN61&lt;0,'Physical Effects - Numerical'!AN61,"")</f>
        <v/>
      </c>
      <c r="AL61" s="72" t="str">
        <f>IF('Physical Effects - Numerical'!AO61&lt;0,'Physical Effects - Numerical'!AO61,"")</f>
        <v/>
      </c>
      <c r="AM61" s="72" t="str">
        <f>IF('Physical Effects - Numerical'!AP61&lt;0,'Physical Effects - Numerical'!AP61,"")</f>
        <v/>
      </c>
      <c r="AN61" s="72" t="str">
        <f>IF('Physical Effects - Numerical'!AQ61&lt;0,'Physical Effects - Numerical'!AQ61,"")</f>
        <v/>
      </c>
      <c r="AO61" s="72" t="str">
        <f>IF('Physical Effects - Numerical'!AR61&lt;0,'Physical Effects - Numerical'!AR61,"")</f>
        <v/>
      </c>
      <c r="AP61" s="72" t="str">
        <f>IF('Physical Effects - Numerical'!AS61&lt;0,'Physical Effects - Numerical'!AS61,"")</f>
        <v/>
      </c>
      <c r="AQ61" s="72" t="str">
        <f>IF('Physical Effects - Numerical'!AT61&lt;0,'Physical Effects - Numerical'!AT61,"")</f>
        <v/>
      </c>
      <c r="AR61" s="72" t="str">
        <f>IF('Physical Effects - Numerical'!AU61&lt;0,'Physical Effects - Numerical'!AU61,"")</f>
        <v/>
      </c>
      <c r="AS61" s="72" t="str">
        <f>IF('Physical Effects - Numerical'!AV61&lt;0,'Physical Effects - Numerical'!AV61,"")</f>
        <v/>
      </c>
      <c r="AT61" s="72" t="str">
        <f>IF('Physical Effects - Numerical'!AW61&lt;0,'Physical Effects - Numerical'!AW61,"")</f>
        <v/>
      </c>
      <c r="AU61" s="72" t="str">
        <f>IF('Physical Effects - Numerical'!AX61&lt;0,'Physical Effects - Numerical'!AX61,"")</f>
        <v/>
      </c>
      <c r="AV61" s="84">
        <f>IF('Physical Effects - Numerical'!AY61&lt;0,'Physical Effects - Numerical'!AY61,"")</f>
        <v>-3</v>
      </c>
      <c r="AW61" t="str">
        <f>IF('Physical Effects - Numerical'!AZ61&lt;0,'Physical Effects - Numerical'!AZ61,"")</f>
        <v/>
      </c>
      <c r="AX61" t="str">
        <f>IF('Physical Effects - Numerical'!BA61&lt;0,'Physical Effects - Numerical'!BA61,"")</f>
        <v/>
      </c>
      <c r="AY61" t="str">
        <f>IF('Physical Effects - Numerical'!BB61&lt;0,'Physical Effects - Numerical'!BB61,"")</f>
        <v/>
      </c>
      <c r="AZ61" t="str">
        <f>IF('Physical Effects - Numerical'!BC61&lt;0,'Physical Effects - Numerical'!BC61,"")</f>
        <v/>
      </c>
      <c r="BA61" t="str">
        <f>IF('Physical Effects - Numerical'!BD61&lt;0,'Physical Effects - Numerical'!BD61,"")</f>
        <v/>
      </c>
      <c r="BB61" t="str">
        <f>IF('Physical Effects - Numerical'!BE61&lt;0,'Physical Effects - Numerical'!BE61,"")</f>
        <v/>
      </c>
      <c r="BC61" t="str">
        <f>IF('Physical Effects - Numerical'!BF61&lt;0,'Physical Effects - Numerical'!BF61,"")</f>
        <v/>
      </c>
      <c r="BD61" t="str">
        <f>IF('Physical Effects - Numerical'!BG61&lt;0,'Physical Effects - Numerical'!BG61,"")</f>
        <v/>
      </c>
      <c r="BE61" t="str">
        <f>IF('Physical Effects - Numerical'!BH61&lt;0,'Physical Effects - Numerical'!BH61,"")</f>
        <v/>
      </c>
      <c r="BF61" t="str">
        <f>IF('Physical Effects - Numerical'!BI61&lt;0,'Physical Effects - Numerical'!BI61,"")</f>
        <v/>
      </c>
      <c r="BG61" t="str">
        <f>IF('Physical Effects - Numerical'!BJ61&lt;0,'Physical Effects - Numerical'!BJ61,"")</f>
        <v/>
      </c>
      <c r="BH61" t="str">
        <f>IF('Physical Effects - Numerical'!BK61&lt;0,'Physical Effects - Numerical'!BK61,"")</f>
        <v/>
      </c>
      <c r="BI61" t="str">
        <f>IF('Physical Effects - Numerical'!BL61&lt;0,'Physical Effects - Numerical'!BL61,"")</f>
        <v/>
      </c>
    </row>
    <row r="62" spans="1:61">
      <c r="A62" s="120" t="s">
        <v>1059</v>
      </c>
      <c r="B62" s="72" t="str">
        <f>IF('Physical Effects - Numerical'!E62&lt;0,'Physical Effects - Numerical'!E62,"")</f>
        <v/>
      </c>
      <c r="C62" s="72" t="str">
        <f>IF('Physical Effects - Numerical'!F62&lt;0,'Physical Effects - Numerical'!F62,"")</f>
        <v/>
      </c>
      <c r="D62" s="72" t="str">
        <f>IF('Physical Effects - Numerical'!G62&lt;0,'Physical Effects - Numerical'!G62,"")</f>
        <v/>
      </c>
      <c r="E62" s="72" t="str">
        <f>IF('Physical Effects - Numerical'!H62&lt;0,'Physical Effects - Numerical'!H62,"")</f>
        <v/>
      </c>
      <c r="F62" s="72" t="str">
        <f>IF('Physical Effects - Numerical'!I62&lt;0,'Physical Effects - Numerical'!I62,"")</f>
        <v/>
      </c>
      <c r="G62" s="72" t="str">
        <f>IF('Physical Effects - Numerical'!J62&lt;0,'Physical Effects - Numerical'!J62,"")</f>
        <v/>
      </c>
      <c r="H62" s="72" t="str">
        <f>IF('Physical Effects - Numerical'!K62&lt;0,'Physical Effects - Numerical'!K62,"")</f>
        <v/>
      </c>
      <c r="I62" s="72" t="str">
        <f>IF('Physical Effects - Numerical'!L62&lt;0,'Physical Effects - Numerical'!L62,"")</f>
        <v/>
      </c>
      <c r="J62" s="72" t="str">
        <f>IF('Physical Effects - Numerical'!M62&lt;0,'Physical Effects - Numerical'!M62,"")</f>
        <v/>
      </c>
      <c r="K62" s="72" t="str">
        <f>IF('Physical Effects - Numerical'!N62&lt;0,'Physical Effects - Numerical'!N62,"")</f>
        <v/>
      </c>
      <c r="L62" s="72" t="str">
        <f>IF('Physical Effects - Numerical'!O62&lt;0,'Physical Effects - Numerical'!O62,"")</f>
        <v/>
      </c>
      <c r="M62" s="72" t="str">
        <f>IF('Physical Effects - Numerical'!P62&lt;0,'Physical Effects - Numerical'!P62,"")</f>
        <v/>
      </c>
      <c r="N62" s="72" t="str">
        <f>IF('Physical Effects - Numerical'!Q62&lt;0,'Physical Effects - Numerical'!Q62,"")</f>
        <v/>
      </c>
      <c r="O62" s="72" t="str">
        <f>IF('Physical Effects - Numerical'!R62&lt;0,'Physical Effects - Numerical'!R62,"")</f>
        <v/>
      </c>
      <c r="P62" s="72" t="str">
        <f>IF('Physical Effects - Numerical'!S62&lt;0,'Physical Effects - Numerical'!S62,"")</f>
        <v/>
      </c>
      <c r="Q62" s="72" t="str">
        <f>IF('Physical Effects - Numerical'!T62&lt;0,'Physical Effects - Numerical'!T62,"")</f>
        <v/>
      </c>
      <c r="R62" s="72" t="str">
        <f>IF('Physical Effects - Numerical'!U62&lt;0,'Physical Effects - Numerical'!U62,"")</f>
        <v/>
      </c>
      <c r="S62" s="72" t="str">
        <f>IF('Physical Effects - Numerical'!V62&lt;0,'Physical Effects - Numerical'!V62,"")</f>
        <v/>
      </c>
      <c r="T62" s="72" t="str">
        <f>IF('Physical Effects - Numerical'!W62&lt;0,'Physical Effects - Numerical'!W62,"")</f>
        <v/>
      </c>
      <c r="U62" s="72" t="str">
        <f>IF('Physical Effects - Numerical'!X62&lt;0,'Physical Effects - Numerical'!X62,"")</f>
        <v/>
      </c>
      <c r="V62" s="72" t="str">
        <f>IF('Physical Effects - Numerical'!Y62&lt;0,'Physical Effects - Numerical'!Y62,"")</f>
        <v/>
      </c>
      <c r="W62" s="72" t="str">
        <f>IF('Physical Effects - Numerical'!Z62&lt;0,'Physical Effects - Numerical'!Z62,"")</f>
        <v/>
      </c>
      <c r="X62" s="72" t="str">
        <f>IF('Physical Effects - Numerical'!AA62&lt;0,'Physical Effects - Numerical'!AA62,"")</f>
        <v/>
      </c>
      <c r="Y62" s="72" t="str">
        <f>IF('Physical Effects - Numerical'!AB62&lt;0,'Physical Effects - Numerical'!AB62,"")</f>
        <v/>
      </c>
      <c r="Z62" s="72" t="str">
        <f>IF('Physical Effects - Numerical'!AC62&lt;0,'Physical Effects - Numerical'!AC62,"")</f>
        <v/>
      </c>
      <c r="AA62" s="72" t="str">
        <f>IF('Physical Effects - Numerical'!AD62&lt;0,'Physical Effects - Numerical'!AD62,"")</f>
        <v/>
      </c>
      <c r="AB62" s="72" t="str">
        <f>IF('Physical Effects - Numerical'!AE62&lt;0,'Physical Effects - Numerical'!AE62,"")</f>
        <v/>
      </c>
      <c r="AC62" s="72" t="str">
        <f>IF('Physical Effects - Numerical'!AF62&lt;0,'Physical Effects - Numerical'!AF62,"")</f>
        <v/>
      </c>
      <c r="AD62" s="72" t="str">
        <f>IF('Physical Effects - Numerical'!AG62&lt;0,'Physical Effects - Numerical'!AG62,"")</f>
        <v/>
      </c>
      <c r="AE62" s="72" t="str">
        <f>IF('Physical Effects - Numerical'!AH62&lt;0,'Physical Effects - Numerical'!AH62,"")</f>
        <v/>
      </c>
      <c r="AF62" s="72" t="str">
        <f>IF('Physical Effects - Numerical'!AI62&lt;0,'Physical Effects - Numerical'!AI62,"")</f>
        <v/>
      </c>
      <c r="AG62" s="72" t="str">
        <f>IF('Physical Effects - Numerical'!AJ62&lt;0,'Physical Effects - Numerical'!AJ62,"")</f>
        <v/>
      </c>
      <c r="AH62" s="72" t="str">
        <f>IF('Physical Effects - Numerical'!AK62&lt;0,'Physical Effects - Numerical'!AK62,"")</f>
        <v/>
      </c>
      <c r="AI62" s="72" t="str">
        <f>IF('Physical Effects - Numerical'!AL62&lt;0,'Physical Effects - Numerical'!AL62,"")</f>
        <v/>
      </c>
      <c r="AJ62" s="72" t="str">
        <f>IF('Physical Effects - Numerical'!AM62&lt;0,'Physical Effects - Numerical'!AM62,"")</f>
        <v/>
      </c>
      <c r="AK62" s="72" t="str">
        <f>IF('Physical Effects - Numerical'!AN62&lt;0,'Physical Effects - Numerical'!AN62,"")</f>
        <v/>
      </c>
      <c r="AL62" s="72">
        <f>IF('Physical Effects - Numerical'!AO62&lt;0,'Physical Effects - Numerical'!AO62,"")</f>
        <v>-1</v>
      </c>
      <c r="AM62" s="72" t="str">
        <f>IF('Physical Effects - Numerical'!AP62&lt;0,'Physical Effects - Numerical'!AP62,"")</f>
        <v/>
      </c>
      <c r="AN62" s="72" t="str">
        <f>IF('Physical Effects - Numerical'!AQ62&lt;0,'Physical Effects - Numerical'!AQ62,"")</f>
        <v/>
      </c>
      <c r="AO62" s="72" t="str">
        <f>IF('Physical Effects - Numerical'!AR62&lt;0,'Physical Effects - Numerical'!AR62,"")</f>
        <v/>
      </c>
      <c r="AP62" s="72" t="str">
        <f>IF('Physical Effects - Numerical'!AS62&lt;0,'Physical Effects - Numerical'!AS62,"")</f>
        <v/>
      </c>
      <c r="AQ62" s="72" t="str">
        <f>IF('Physical Effects - Numerical'!AT62&lt;0,'Physical Effects - Numerical'!AT62,"")</f>
        <v/>
      </c>
      <c r="AR62" s="72" t="str">
        <f>IF('Physical Effects - Numerical'!AU62&lt;0,'Physical Effects - Numerical'!AU62,"")</f>
        <v/>
      </c>
      <c r="AS62" s="72" t="str">
        <f>IF('Physical Effects - Numerical'!AV62&lt;0,'Physical Effects - Numerical'!AV62,"")</f>
        <v/>
      </c>
      <c r="AT62" s="72" t="str">
        <f>IF('Physical Effects - Numerical'!AW62&lt;0,'Physical Effects - Numerical'!AW62,"")</f>
        <v/>
      </c>
      <c r="AU62" s="72" t="str">
        <f>IF('Physical Effects - Numerical'!AX62&lt;0,'Physical Effects - Numerical'!AX62,"")</f>
        <v/>
      </c>
      <c r="AV62" s="84" t="str">
        <f>IF('Physical Effects - Numerical'!AY62&lt;0,'Physical Effects - Numerical'!AY62,"")</f>
        <v/>
      </c>
      <c r="AW62" t="str">
        <f>IF('Physical Effects - Numerical'!AZ62&lt;0,'Physical Effects - Numerical'!AZ62,"")</f>
        <v/>
      </c>
      <c r="AX62" t="str">
        <f>IF('Physical Effects - Numerical'!BA62&lt;0,'Physical Effects - Numerical'!BA62,"")</f>
        <v/>
      </c>
      <c r="AY62" t="str">
        <f>IF('Physical Effects - Numerical'!BB62&lt;0,'Physical Effects - Numerical'!BB62,"")</f>
        <v/>
      </c>
      <c r="AZ62" t="str">
        <f>IF('Physical Effects - Numerical'!BC62&lt;0,'Physical Effects - Numerical'!BC62,"")</f>
        <v/>
      </c>
      <c r="BA62" t="str">
        <f>IF('Physical Effects - Numerical'!BD62&lt;0,'Physical Effects - Numerical'!BD62,"")</f>
        <v/>
      </c>
      <c r="BB62" t="str">
        <f>IF('Physical Effects - Numerical'!BE62&lt;0,'Physical Effects - Numerical'!BE62,"")</f>
        <v/>
      </c>
      <c r="BC62" t="str">
        <f>IF('Physical Effects - Numerical'!BF62&lt;0,'Physical Effects - Numerical'!BF62,"")</f>
        <v/>
      </c>
      <c r="BD62" t="str">
        <f>IF('Physical Effects - Numerical'!BG62&lt;0,'Physical Effects - Numerical'!BG62,"")</f>
        <v/>
      </c>
      <c r="BE62" t="str">
        <f>IF('Physical Effects - Numerical'!BH62&lt;0,'Physical Effects - Numerical'!BH62,"")</f>
        <v/>
      </c>
      <c r="BF62" t="str">
        <f>IF('Physical Effects - Numerical'!BI62&lt;0,'Physical Effects - Numerical'!BI62,"")</f>
        <v/>
      </c>
      <c r="BG62" t="str">
        <f>IF('Physical Effects - Numerical'!BJ62&lt;0,'Physical Effects - Numerical'!BJ62,"")</f>
        <v/>
      </c>
      <c r="BH62" t="str">
        <f>IF('Physical Effects - Numerical'!BK62&lt;0,'Physical Effects - Numerical'!BK62,"")</f>
        <v/>
      </c>
      <c r="BI62" t="str">
        <f>IF('Physical Effects - Numerical'!BL62&lt;0,'Physical Effects - Numerical'!BL62,"")</f>
        <v/>
      </c>
    </row>
    <row r="63" spans="1:61">
      <c r="A63" s="120" t="s">
        <v>1078</v>
      </c>
      <c r="B63" s="72" t="str">
        <f>IF('Physical Effects - Numerical'!E63&lt;0,'Physical Effects - Numerical'!E63,"")</f>
        <v/>
      </c>
      <c r="C63" s="72" t="str">
        <f>IF('Physical Effects - Numerical'!F63&lt;0,'Physical Effects - Numerical'!F63,"")</f>
        <v/>
      </c>
      <c r="D63" s="72" t="str">
        <f>IF('Physical Effects - Numerical'!G63&lt;0,'Physical Effects - Numerical'!G63,"")</f>
        <v/>
      </c>
      <c r="E63" s="72" t="str">
        <f>IF('Physical Effects - Numerical'!H63&lt;0,'Physical Effects - Numerical'!H63,"")</f>
        <v/>
      </c>
      <c r="F63" s="72" t="str">
        <f>IF('Physical Effects - Numerical'!I63&lt;0,'Physical Effects - Numerical'!I63,"")</f>
        <v/>
      </c>
      <c r="G63" s="72" t="str">
        <f>IF('Physical Effects - Numerical'!J63&lt;0,'Physical Effects - Numerical'!J63,"")</f>
        <v/>
      </c>
      <c r="H63" s="72" t="str">
        <f>IF('Physical Effects - Numerical'!K63&lt;0,'Physical Effects - Numerical'!K63,"")</f>
        <v/>
      </c>
      <c r="I63" s="72" t="str">
        <f>IF('Physical Effects - Numerical'!L63&lt;0,'Physical Effects - Numerical'!L63,"")</f>
        <v/>
      </c>
      <c r="J63" s="72" t="str">
        <f>IF('Physical Effects - Numerical'!M63&lt;0,'Physical Effects - Numerical'!M63,"")</f>
        <v/>
      </c>
      <c r="K63" s="72" t="str">
        <f>IF('Physical Effects - Numerical'!N63&lt;0,'Physical Effects - Numerical'!N63,"")</f>
        <v/>
      </c>
      <c r="L63" s="72" t="str">
        <f>IF('Physical Effects - Numerical'!O63&lt;0,'Physical Effects - Numerical'!O63,"")</f>
        <v/>
      </c>
      <c r="M63" s="72" t="str">
        <f>IF('Physical Effects - Numerical'!P63&lt;0,'Physical Effects - Numerical'!P63,"")</f>
        <v/>
      </c>
      <c r="N63" s="72" t="str">
        <f>IF('Physical Effects - Numerical'!Q63&lt;0,'Physical Effects - Numerical'!Q63,"")</f>
        <v/>
      </c>
      <c r="O63" s="72" t="str">
        <f>IF('Physical Effects - Numerical'!R63&lt;0,'Physical Effects - Numerical'!R63,"")</f>
        <v/>
      </c>
      <c r="P63" s="72" t="str">
        <f>IF('Physical Effects - Numerical'!S63&lt;0,'Physical Effects - Numerical'!S63,"")</f>
        <v/>
      </c>
      <c r="Q63" s="72" t="str">
        <f>IF('Physical Effects - Numerical'!T63&lt;0,'Physical Effects - Numerical'!T63,"")</f>
        <v/>
      </c>
      <c r="R63" s="72" t="str">
        <f>IF('Physical Effects - Numerical'!U63&lt;0,'Physical Effects - Numerical'!U63,"")</f>
        <v/>
      </c>
      <c r="S63" s="72" t="str">
        <f>IF('Physical Effects - Numerical'!V63&lt;0,'Physical Effects - Numerical'!V63,"")</f>
        <v/>
      </c>
      <c r="T63" s="72" t="str">
        <f>IF('Physical Effects - Numerical'!W63&lt;0,'Physical Effects - Numerical'!W63,"")</f>
        <v/>
      </c>
      <c r="U63" s="72" t="str">
        <f>IF('Physical Effects - Numerical'!X63&lt;0,'Physical Effects - Numerical'!X63,"")</f>
        <v/>
      </c>
      <c r="V63" s="72" t="str">
        <f>IF('Physical Effects - Numerical'!Y63&lt;0,'Physical Effects - Numerical'!Y63,"")</f>
        <v/>
      </c>
      <c r="W63" s="72" t="str">
        <f>IF('Physical Effects - Numerical'!Z63&lt;0,'Physical Effects - Numerical'!Z63,"")</f>
        <v/>
      </c>
      <c r="X63" s="72" t="str">
        <f>IF('Physical Effects - Numerical'!AA63&lt;0,'Physical Effects - Numerical'!AA63,"")</f>
        <v/>
      </c>
      <c r="Y63" s="72" t="str">
        <f>IF('Physical Effects - Numerical'!AB63&lt;0,'Physical Effects - Numerical'!AB63,"")</f>
        <v/>
      </c>
      <c r="Z63" s="72" t="str">
        <f>IF('Physical Effects - Numerical'!AC63&lt;0,'Physical Effects - Numerical'!AC63,"")</f>
        <v/>
      </c>
      <c r="AA63" s="72" t="str">
        <f>IF('Physical Effects - Numerical'!AD63&lt;0,'Physical Effects - Numerical'!AD63,"")</f>
        <v/>
      </c>
      <c r="AB63" s="72" t="str">
        <f>IF('Physical Effects - Numerical'!AE63&lt;0,'Physical Effects - Numerical'!AE63,"")</f>
        <v/>
      </c>
      <c r="AC63" s="72" t="str">
        <f>IF('Physical Effects - Numerical'!AF63&lt;0,'Physical Effects - Numerical'!AF63,"")</f>
        <v/>
      </c>
      <c r="AD63" s="72" t="str">
        <f>IF('Physical Effects - Numerical'!AG63&lt;0,'Physical Effects - Numerical'!AG63,"")</f>
        <v/>
      </c>
      <c r="AE63" s="72" t="str">
        <f>IF('Physical Effects - Numerical'!AH63&lt;0,'Physical Effects - Numerical'!AH63,"")</f>
        <v/>
      </c>
      <c r="AF63" s="72" t="str">
        <f>IF('Physical Effects - Numerical'!AI63&lt;0,'Physical Effects - Numerical'!AI63,"")</f>
        <v/>
      </c>
      <c r="AG63" s="72" t="str">
        <f>IF('Physical Effects - Numerical'!AJ63&lt;0,'Physical Effects - Numerical'!AJ63,"")</f>
        <v/>
      </c>
      <c r="AH63" s="72" t="str">
        <f>IF('Physical Effects - Numerical'!AK63&lt;0,'Physical Effects - Numerical'!AK63,"")</f>
        <v/>
      </c>
      <c r="AI63" s="72" t="str">
        <f>IF('Physical Effects - Numerical'!AL63&lt;0,'Physical Effects - Numerical'!AL63,"")</f>
        <v/>
      </c>
      <c r="AJ63" s="72" t="str">
        <f>IF('Physical Effects - Numerical'!AM63&lt;0,'Physical Effects - Numerical'!AM63,"")</f>
        <v/>
      </c>
      <c r="AK63" s="72" t="str">
        <f>IF('Physical Effects - Numerical'!AN63&lt;0,'Physical Effects - Numerical'!AN63,"")</f>
        <v/>
      </c>
      <c r="AL63" s="72" t="str">
        <f>IF('Physical Effects - Numerical'!AO63&lt;0,'Physical Effects - Numerical'!AO63,"")</f>
        <v/>
      </c>
      <c r="AM63" s="72" t="str">
        <f>IF('Physical Effects - Numerical'!AP63&lt;0,'Physical Effects - Numerical'!AP63,"")</f>
        <v/>
      </c>
      <c r="AN63" s="72" t="str">
        <f>IF('Physical Effects - Numerical'!AQ63&lt;0,'Physical Effects - Numerical'!AQ63,"")</f>
        <v/>
      </c>
      <c r="AO63" s="72" t="str">
        <f>IF('Physical Effects - Numerical'!AR63&lt;0,'Physical Effects - Numerical'!AR63,"")</f>
        <v/>
      </c>
      <c r="AP63" s="72" t="str">
        <f>IF('Physical Effects - Numerical'!AS63&lt;0,'Physical Effects - Numerical'!AS63,"")</f>
        <v/>
      </c>
      <c r="AQ63" s="72" t="str">
        <f>IF('Physical Effects - Numerical'!AT63&lt;0,'Physical Effects - Numerical'!AT63,"")</f>
        <v/>
      </c>
      <c r="AR63" s="72" t="str">
        <f>IF('Physical Effects - Numerical'!AU63&lt;0,'Physical Effects - Numerical'!AU63,"")</f>
        <v/>
      </c>
      <c r="AS63" s="72" t="str">
        <f>IF('Physical Effects - Numerical'!AV63&lt;0,'Physical Effects - Numerical'!AV63,"")</f>
        <v/>
      </c>
      <c r="AT63" s="72" t="str">
        <f>IF('Physical Effects - Numerical'!AW63&lt;0,'Physical Effects - Numerical'!AW63,"")</f>
        <v/>
      </c>
      <c r="AU63" s="72" t="str">
        <f>IF('Physical Effects - Numerical'!AX63&lt;0,'Physical Effects - Numerical'!AX63,"")</f>
        <v/>
      </c>
      <c r="AV63" s="84" t="str">
        <f>IF('Physical Effects - Numerical'!AY63&lt;0,'Physical Effects - Numerical'!AY63,"")</f>
        <v/>
      </c>
      <c r="AW63" t="str">
        <f>IF('Physical Effects - Numerical'!AZ63&lt;0,'Physical Effects - Numerical'!AZ63,"")</f>
        <v/>
      </c>
      <c r="AX63" t="str">
        <f>IF('Physical Effects - Numerical'!BA63&lt;0,'Physical Effects - Numerical'!BA63,"")</f>
        <v/>
      </c>
      <c r="AY63" t="str">
        <f>IF('Physical Effects - Numerical'!BB63&lt;0,'Physical Effects - Numerical'!BB63,"")</f>
        <v/>
      </c>
      <c r="AZ63" t="str">
        <f>IF('Physical Effects - Numerical'!BC63&lt;0,'Physical Effects - Numerical'!BC63,"")</f>
        <v/>
      </c>
      <c r="BA63" t="str">
        <f>IF('Physical Effects - Numerical'!BD63&lt;0,'Physical Effects - Numerical'!BD63,"")</f>
        <v/>
      </c>
      <c r="BB63" t="str">
        <f>IF('Physical Effects - Numerical'!BE63&lt;0,'Physical Effects - Numerical'!BE63,"")</f>
        <v/>
      </c>
      <c r="BC63" t="str">
        <f>IF('Physical Effects - Numerical'!BF63&lt;0,'Physical Effects - Numerical'!BF63,"")</f>
        <v/>
      </c>
      <c r="BD63" t="str">
        <f>IF('Physical Effects - Numerical'!BG63&lt;0,'Physical Effects - Numerical'!BG63,"")</f>
        <v/>
      </c>
      <c r="BE63" t="str">
        <f>IF('Physical Effects - Numerical'!BH63&lt;0,'Physical Effects - Numerical'!BH63,"")</f>
        <v/>
      </c>
      <c r="BF63" t="str">
        <f>IF('Physical Effects - Numerical'!BI63&lt;0,'Physical Effects - Numerical'!BI63,"")</f>
        <v/>
      </c>
      <c r="BG63" t="str">
        <f>IF('Physical Effects - Numerical'!BJ63&lt;0,'Physical Effects - Numerical'!BJ63,"")</f>
        <v/>
      </c>
      <c r="BH63" t="str">
        <f>IF('Physical Effects - Numerical'!BK63&lt;0,'Physical Effects - Numerical'!BK63,"")</f>
        <v/>
      </c>
      <c r="BI63" t="str">
        <f>IF('Physical Effects - Numerical'!BL63&lt;0,'Physical Effects - Numerical'!BL63,"")</f>
        <v/>
      </c>
    </row>
    <row r="64" spans="1:61">
      <c r="A64" s="120" t="s">
        <v>1083</v>
      </c>
      <c r="B64" s="72" t="str">
        <f>IF('Physical Effects - Numerical'!E64&lt;0,'Physical Effects - Numerical'!E64,"")</f>
        <v/>
      </c>
      <c r="C64" s="72" t="str">
        <f>IF('Physical Effects - Numerical'!F64&lt;0,'Physical Effects - Numerical'!F64,"")</f>
        <v/>
      </c>
      <c r="D64" s="72" t="str">
        <f>IF('Physical Effects - Numerical'!G64&lt;0,'Physical Effects - Numerical'!G64,"")</f>
        <v/>
      </c>
      <c r="E64" s="72" t="str">
        <f>IF('Physical Effects - Numerical'!H64&lt;0,'Physical Effects - Numerical'!H64,"")</f>
        <v/>
      </c>
      <c r="F64" s="72" t="str">
        <f>IF('Physical Effects - Numerical'!I64&lt;0,'Physical Effects - Numerical'!I64,"")</f>
        <v/>
      </c>
      <c r="G64" s="72" t="str">
        <f>IF('Physical Effects - Numerical'!J64&lt;0,'Physical Effects - Numerical'!J64,"")</f>
        <v/>
      </c>
      <c r="H64" s="72" t="str">
        <f>IF('Physical Effects - Numerical'!K64&lt;0,'Physical Effects - Numerical'!K64,"")</f>
        <v/>
      </c>
      <c r="I64" s="72" t="str">
        <f>IF('Physical Effects - Numerical'!L64&lt;0,'Physical Effects - Numerical'!L64,"")</f>
        <v/>
      </c>
      <c r="J64" s="72" t="str">
        <f>IF('Physical Effects - Numerical'!M64&lt;0,'Physical Effects - Numerical'!M64,"")</f>
        <v/>
      </c>
      <c r="K64" s="72">
        <f>IF('Physical Effects - Numerical'!N64&lt;0,'Physical Effects - Numerical'!N64,"")</f>
        <v>-2</v>
      </c>
      <c r="L64" s="72" t="str">
        <f>IF('Physical Effects - Numerical'!O64&lt;0,'Physical Effects - Numerical'!O64,"")</f>
        <v/>
      </c>
      <c r="M64" s="72">
        <f>IF('Physical Effects - Numerical'!P64&lt;0,'Physical Effects - Numerical'!P64,"")</f>
        <v>-1</v>
      </c>
      <c r="N64" s="72" t="str">
        <f>IF('Physical Effects - Numerical'!Q64&lt;0,'Physical Effects - Numerical'!Q64,"")</f>
        <v/>
      </c>
      <c r="O64" s="72" t="str">
        <f>IF('Physical Effects - Numerical'!R64&lt;0,'Physical Effects - Numerical'!R64,"")</f>
        <v/>
      </c>
      <c r="P64" s="72" t="str">
        <f>IF('Physical Effects - Numerical'!S64&lt;0,'Physical Effects - Numerical'!S64,"")</f>
        <v/>
      </c>
      <c r="Q64" s="72" t="str">
        <f>IF('Physical Effects - Numerical'!T64&lt;0,'Physical Effects - Numerical'!T64,"")</f>
        <v/>
      </c>
      <c r="R64" s="72" t="str">
        <f>IF('Physical Effects - Numerical'!U64&lt;0,'Physical Effects - Numerical'!U64,"")</f>
        <v/>
      </c>
      <c r="S64" s="72">
        <f>IF('Physical Effects - Numerical'!V64&lt;0,'Physical Effects - Numerical'!V64,"")</f>
        <v>-1</v>
      </c>
      <c r="T64" s="72" t="str">
        <f>IF('Physical Effects - Numerical'!W64&lt;0,'Physical Effects - Numerical'!W64,"")</f>
        <v/>
      </c>
      <c r="U64" s="72" t="str">
        <f>IF('Physical Effects - Numerical'!X64&lt;0,'Physical Effects - Numerical'!X64,"")</f>
        <v/>
      </c>
      <c r="V64" s="72" t="str">
        <f>IF('Physical Effects - Numerical'!Y64&lt;0,'Physical Effects - Numerical'!Y64,"")</f>
        <v/>
      </c>
      <c r="W64" s="72" t="str">
        <f>IF('Physical Effects - Numerical'!Z64&lt;0,'Physical Effects - Numerical'!Z64,"")</f>
        <v/>
      </c>
      <c r="X64" s="72" t="str">
        <f>IF('Physical Effects - Numerical'!AA64&lt;0,'Physical Effects - Numerical'!AA64,"")</f>
        <v/>
      </c>
      <c r="Y64" s="72" t="str">
        <f>IF('Physical Effects - Numerical'!AB64&lt;0,'Physical Effects - Numerical'!AB64,"")</f>
        <v/>
      </c>
      <c r="Z64" s="72" t="str">
        <f>IF('Physical Effects - Numerical'!AC64&lt;0,'Physical Effects - Numerical'!AC64,"")</f>
        <v/>
      </c>
      <c r="AA64" s="72" t="str">
        <f>IF('Physical Effects - Numerical'!AD64&lt;0,'Physical Effects - Numerical'!AD64,"")</f>
        <v/>
      </c>
      <c r="AB64" s="72" t="str">
        <f>IF('Physical Effects - Numerical'!AE64&lt;0,'Physical Effects - Numerical'!AE64,"")</f>
        <v/>
      </c>
      <c r="AC64" s="72" t="str">
        <f>IF('Physical Effects - Numerical'!AF64&lt;0,'Physical Effects - Numerical'!AF64,"")</f>
        <v/>
      </c>
      <c r="AD64" s="72" t="str">
        <f>IF('Physical Effects - Numerical'!AG64&lt;0,'Physical Effects - Numerical'!AG64,"")</f>
        <v/>
      </c>
      <c r="AE64" s="72" t="str">
        <f>IF('Physical Effects - Numerical'!AH64&lt;0,'Physical Effects - Numerical'!AH64,"")</f>
        <v/>
      </c>
      <c r="AF64" s="72" t="str">
        <f>IF('Physical Effects - Numerical'!AI64&lt;0,'Physical Effects - Numerical'!AI64,"")</f>
        <v/>
      </c>
      <c r="AG64" s="72" t="str">
        <f>IF('Physical Effects - Numerical'!AJ64&lt;0,'Physical Effects - Numerical'!AJ64,"")</f>
        <v/>
      </c>
      <c r="AH64" s="72" t="str">
        <f>IF('Physical Effects - Numerical'!AK64&lt;0,'Physical Effects - Numerical'!AK64,"")</f>
        <v/>
      </c>
      <c r="AI64" s="72" t="str">
        <f>IF('Physical Effects - Numerical'!AL64&lt;0,'Physical Effects - Numerical'!AL64,"")</f>
        <v/>
      </c>
      <c r="AJ64" s="72" t="str">
        <f>IF('Physical Effects - Numerical'!AM64&lt;0,'Physical Effects - Numerical'!AM64,"")</f>
        <v/>
      </c>
      <c r="AK64" s="72" t="str">
        <f>IF('Physical Effects - Numerical'!AN64&lt;0,'Physical Effects - Numerical'!AN64,"")</f>
        <v/>
      </c>
      <c r="AL64" s="72" t="str">
        <f>IF('Physical Effects - Numerical'!AO64&lt;0,'Physical Effects - Numerical'!AO64,"")</f>
        <v/>
      </c>
      <c r="AM64" s="72" t="str">
        <f>IF('Physical Effects - Numerical'!AP64&lt;0,'Physical Effects - Numerical'!AP64,"")</f>
        <v/>
      </c>
      <c r="AN64" s="72" t="str">
        <f>IF('Physical Effects - Numerical'!AQ64&lt;0,'Physical Effects - Numerical'!AQ64,"")</f>
        <v/>
      </c>
      <c r="AO64" s="72" t="str">
        <f>IF('Physical Effects - Numerical'!AR64&lt;0,'Physical Effects - Numerical'!AR64,"")</f>
        <v/>
      </c>
      <c r="AP64" s="72" t="str">
        <f>IF('Physical Effects - Numerical'!AS64&lt;0,'Physical Effects - Numerical'!AS64,"")</f>
        <v/>
      </c>
      <c r="AQ64" s="72" t="str">
        <f>IF('Physical Effects - Numerical'!AT64&lt;0,'Physical Effects - Numerical'!AT64,"")</f>
        <v/>
      </c>
      <c r="AR64" s="72" t="str">
        <f>IF('Physical Effects - Numerical'!AU64&lt;0,'Physical Effects - Numerical'!AU64,"")</f>
        <v/>
      </c>
      <c r="AS64" s="72" t="str">
        <f>IF('Physical Effects - Numerical'!AV64&lt;0,'Physical Effects - Numerical'!AV64,"")</f>
        <v/>
      </c>
      <c r="AT64" s="72" t="str">
        <f>IF('Physical Effects - Numerical'!AW64&lt;0,'Physical Effects - Numerical'!AW64,"")</f>
        <v/>
      </c>
      <c r="AU64" s="72" t="str">
        <f>IF('Physical Effects - Numerical'!AX64&lt;0,'Physical Effects - Numerical'!AX64,"")</f>
        <v/>
      </c>
      <c r="AV64" s="84" t="str">
        <f>IF('Physical Effects - Numerical'!AY64&lt;0,'Physical Effects - Numerical'!AY64,"")</f>
        <v/>
      </c>
      <c r="AW64" t="str">
        <f>IF('Physical Effects - Numerical'!AZ64&lt;0,'Physical Effects - Numerical'!AZ64,"")</f>
        <v/>
      </c>
      <c r="AX64" t="str">
        <f>IF('Physical Effects - Numerical'!BA64&lt;0,'Physical Effects - Numerical'!BA64,"")</f>
        <v/>
      </c>
      <c r="AY64" t="str">
        <f>IF('Physical Effects - Numerical'!BB64&lt;0,'Physical Effects - Numerical'!BB64,"")</f>
        <v/>
      </c>
      <c r="AZ64" t="str">
        <f>IF('Physical Effects - Numerical'!BC64&lt;0,'Physical Effects - Numerical'!BC64,"")</f>
        <v/>
      </c>
      <c r="BA64" t="str">
        <f>IF('Physical Effects - Numerical'!BD64&lt;0,'Physical Effects - Numerical'!BD64,"")</f>
        <v/>
      </c>
      <c r="BB64" t="str">
        <f>IF('Physical Effects - Numerical'!BE64&lt;0,'Physical Effects - Numerical'!BE64,"")</f>
        <v/>
      </c>
      <c r="BC64" t="str">
        <f>IF('Physical Effects - Numerical'!BF64&lt;0,'Physical Effects - Numerical'!BF64,"")</f>
        <v/>
      </c>
      <c r="BD64" t="str">
        <f>IF('Physical Effects - Numerical'!BG64&lt;0,'Physical Effects - Numerical'!BG64,"")</f>
        <v/>
      </c>
      <c r="BE64" t="str">
        <f>IF('Physical Effects - Numerical'!BH64&lt;0,'Physical Effects - Numerical'!BH64,"")</f>
        <v/>
      </c>
      <c r="BF64" t="str">
        <f>IF('Physical Effects - Numerical'!BI64&lt;0,'Physical Effects - Numerical'!BI64,"")</f>
        <v/>
      </c>
      <c r="BG64" t="str">
        <f>IF('Physical Effects - Numerical'!BJ64&lt;0,'Physical Effects - Numerical'!BJ64,"")</f>
        <v/>
      </c>
      <c r="BH64" t="str">
        <f>IF('Physical Effects - Numerical'!BK64&lt;0,'Physical Effects - Numerical'!BK64,"")</f>
        <v/>
      </c>
      <c r="BI64" t="str">
        <f>IF('Physical Effects - Numerical'!BL64&lt;0,'Physical Effects - Numerical'!BL64,"")</f>
        <v/>
      </c>
    </row>
    <row r="65" spans="1:61">
      <c r="A65" s="120" t="s">
        <v>1098</v>
      </c>
      <c r="B65" s="72" t="str">
        <f>IF('Physical Effects - Numerical'!E65&lt;0,'Physical Effects - Numerical'!E65,"")</f>
        <v/>
      </c>
      <c r="C65" s="72" t="str">
        <f>IF('Physical Effects - Numerical'!F65&lt;0,'Physical Effects - Numerical'!F65,"")</f>
        <v/>
      </c>
      <c r="D65" s="72" t="str">
        <f>IF('Physical Effects - Numerical'!G65&lt;0,'Physical Effects - Numerical'!G65,"")</f>
        <v/>
      </c>
      <c r="E65" s="72" t="str">
        <f>IF('Physical Effects - Numerical'!H65&lt;0,'Physical Effects - Numerical'!H65,"")</f>
        <v/>
      </c>
      <c r="F65" s="72" t="str">
        <f>IF('Physical Effects - Numerical'!I65&lt;0,'Physical Effects - Numerical'!I65,"")</f>
        <v/>
      </c>
      <c r="G65" s="72" t="str">
        <f>IF('Physical Effects - Numerical'!J65&lt;0,'Physical Effects - Numerical'!J65,"")</f>
        <v/>
      </c>
      <c r="H65" s="72" t="str">
        <f>IF('Physical Effects - Numerical'!K65&lt;0,'Physical Effects - Numerical'!K65,"")</f>
        <v/>
      </c>
      <c r="I65" s="72" t="str">
        <f>IF('Physical Effects - Numerical'!L65&lt;0,'Physical Effects - Numerical'!L65,"")</f>
        <v/>
      </c>
      <c r="J65" s="72" t="str">
        <f>IF('Physical Effects - Numerical'!M65&lt;0,'Physical Effects - Numerical'!M65,"")</f>
        <v/>
      </c>
      <c r="K65" s="72" t="str">
        <f>IF('Physical Effects - Numerical'!N65&lt;0,'Physical Effects - Numerical'!N65,"")</f>
        <v/>
      </c>
      <c r="L65" s="72" t="str">
        <f>IF('Physical Effects - Numerical'!O65&lt;0,'Physical Effects - Numerical'!O65,"")</f>
        <v/>
      </c>
      <c r="M65" s="72" t="str">
        <f>IF('Physical Effects - Numerical'!P65&lt;0,'Physical Effects - Numerical'!P65,"")</f>
        <v/>
      </c>
      <c r="N65" s="72" t="str">
        <f>IF('Physical Effects - Numerical'!Q65&lt;0,'Physical Effects - Numerical'!Q65,"")</f>
        <v/>
      </c>
      <c r="O65" s="72" t="str">
        <f>IF('Physical Effects - Numerical'!R65&lt;0,'Physical Effects - Numerical'!R65,"")</f>
        <v/>
      </c>
      <c r="P65" s="72" t="str">
        <f>IF('Physical Effects - Numerical'!S65&lt;0,'Physical Effects - Numerical'!S65,"")</f>
        <v/>
      </c>
      <c r="Q65" s="72" t="str">
        <f>IF('Physical Effects - Numerical'!T65&lt;0,'Physical Effects - Numerical'!T65,"")</f>
        <v/>
      </c>
      <c r="R65" s="72" t="str">
        <f>IF('Physical Effects - Numerical'!U65&lt;0,'Physical Effects - Numerical'!U65,"")</f>
        <v/>
      </c>
      <c r="S65" s="72" t="str">
        <f>IF('Physical Effects - Numerical'!V65&lt;0,'Physical Effects - Numerical'!V65,"")</f>
        <v/>
      </c>
      <c r="T65" s="72" t="str">
        <f>IF('Physical Effects - Numerical'!W65&lt;0,'Physical Effects - Numerical'!W65,"")</f>
        <v/>
      </c>
      <c r="U65" s="72" t="str">
        <f>IF('Physical Effects - Numerical'!X65&lt;0,'Physical Effects - Numerical'!X65,"")</f>
        <v/>
      </c>
      <c r="V65" s="72" t="str">
        <f>IF('Physical Effects - Numerical'!Y65&lt;0,'Physical Effects - Numerical'!Y65,"")</f>
        <v/>
      </c>
      <c r="W65" s="72" t="str">
        <f>IF('Physical Effects - Numerical'!Z65&lt;0,'Physical Effects - Numerical'!Z65,"")</f>
        <v/>
      </c>
      <c r="X65" s="72" t="str">
        <f>IF('Physical Effects - Numerical'!AA65&lt;0,'Physical Effects - Numerical'!AA65,"")</f>
        <v/>
      </c>
      <c r="Y65" s="72" t="str">
        <f>IF('Physical Effects - Numerical'!AB65&lt;0,'Physical Effects - Numerical'!AB65,"")</f>
        <v/>
      </c>
      <c r="Z65" s="72" t="str">
        <f>IF('Physical Effects - Numerical'!AC65&lt;0,'Physical Effects - Numerical'!AC65,"")</f>
        <v/>
      </c>
      <c r="AA65" s="72" t="str">
        <f>IF('Physical Effects - Numerical'!AD65&lt;0,'Physical Effects - Numerical'!AD65,"")</f>
        <v/>
      </c>
      <c r="AB65" s="72" t="str">
        <f>IF('Physical Effects - Numerical'!AE65&lt;0,'Physical Effects - Numerical'!AE65,"")</f>
        <v/>
      </c>
      <c r="AC65" s="72" t="str">
        <f>IF('Physical Effects - Numerical'!AF65&lt;0,'Physical Effects - Numerical'!AF65,"")</f>
        <v/>
      </c>
      <c r="AD65" s="72" t="str">
        <f>IF('Physical Effects - Numerical'!AG65&lt;0,'Physical Effects - Numerical'!AG65,"")</f>
        <v/>
      </c>
      <c r="AE65" s="72" t="str">
        <f>IF('Physical Effects - Numerical'!AH65&lt;0,'Physical Effects - Numerical'!AH65,"")</f>
        <v/>
      </c>
      <c r="AF65" s="72" t="str">
        <f>IF('Physical Effects - Numerical'!AI65&lt;0,'Physical Effects - Numerical'!AI65,"")</f>
        <v/>
      </c>
      <c r="AG65" s="72" t="str">
        <f>IF('Physical Effects - Numerical'!AJ65&lt;0,'Physical Effects - Numerical'!AJ65,"")</f>
        <v/>
      </c>
      <c r="AH65" s="72" t="str">
        <f>IF('Physical Effects - Numerical'!AK65&lt;0,'Physical Effects - Numerical'!AK65,"")</f>
        <v/>
      </c>
      <c r="AI65" s="72" t="str">
        <f>IF('Physical Effects - Numerical'!AL65&lt;0,'Physical Effects - Numerical'!AL65,"")</f>
        <v/>
      </c>
      <c r="AJ65" s="72" t="str">
        <f>IF('Physical Effects - Numerical'!AM65&lt;0,'Physical Effects - Numerical'!AM65,"")</f>
        <v/>
      </c>
      <c r="AK65" s="72" t="str">
        <f>IF('Physical Effects - Numerical'!AN65&lt;0,'Physical Effects - Numerical'!AN65,"")</f>
        <v/>
      </c>
      <c r="AL65" s="72" t="str">
        <f>IF('Physical Effects - Numerical'!AO65&lt;0,'Physical Effects - Numerical'!AO65,"")</f>
        <v/>
      </c>
      <c r="AM65" s="72" t="str">
        <f>IF('Physical Effects - Numerical'!AP65&lt;0,'Physical Effects - Numerical'!AP65,"")</f>
        <v/>
      </c>
      <c r="AN65" s="72" t="str">
        <f>IF('Physical Effects - Numerical'!AQ65&lt;0,'Physical Effects - Numerical'!AQ65,"")</f>
        <v/>
      </c>
      <c r="AO65" s="72" t="str">
        <f>IF('Physical Effects - Numerical'!AR65&lt;0,'Physical Effects - Numerical'!AR65,"")</f>
        <v/>
      </c>
      <c r="AP65" s="72" t="str">
        <f>IF('Physical Effects - Numerical'!AS65&lt;0,'Physical Effects - Numerical'!AS65,"")</f>
        <v/>
      </c>
      <c r="AQ65" s="72" t="str">
        <f>IF('Physical Effects - Numerical'!AT65&lt;0,'Physical Effects - Numerical'!AT65,"")</f>
        <v/>
      </c>
      <c r="AR65" s="72" t="str">
        <f>IF('Physical Effects - Numerical'!AU65&lt;0,'Physical Effects - Numerical'!AU65,"")</f>
        <v/>
      </c>
      <c r="AS65" s="72" t="str">
        <f>IF('Physical Effects - Numerical'!AV65&lt;0,'Physical Effects - Numerical'!AV65,"")</f>
        <v/>
      </c>
      <c r="AT65" s="72" t="str">
        <f>IF('Physical Effects - Numerical'!AW65&lt;0,'Physical Effects - Numerical'!AW65,"")</f>
        <v/>
      </c>
      <c r="AU65" s="72" t="str">
        <f>IF('Physical Effects - Numerical'!AX65&lt;0,'Physical Effects - Numerical'!AX65,"")</f>
        <v/>
      </c>
      <c r="AV65" s="84" t="str">
        <f>IF('Physical Effects - Numerical'!AY65&lt;0,'Physical Effects - Numerical'!AY65,"")</f>
        <v/>
      </c>
      <c r="AW65" t="str">
        <f>IF('Physical Effects - Numerical'!AZ65&lt;0,'Physical Effects - Numerical'!AZ65,"")</f>
        <v/>
      </c>
      <c r="AX65" t="str">
        <f>IF('Physical Effects - Numerical'!BA65&lt;0,'Physical Effects - Numerical'!BA65,"")</f>
        <v/>
      </c>
      <c r="AY65" t="str">
        <f>IF('Physical Effects - Numerical'!BB65&lt;0,'Physical Effects - Numerical'!BB65,"")</f>
        <v/>
      </c>
      <c r="AZ65" t="str">
        <f>IF('Physical Effects - Numerical'!BC65&lt;0,'Physical Effects - Numerical'!BC65,"")</f>
        <v/>
      </c>
      <c r="BA65" t="str">
        <f>IF('Physical Effects - Numerical'!BD65&lt;0,'Physical Effects - Numerical'!BD65,"")</f>
        <v/>
      </c>
      <c r="BB65" t="str">
        <f>IF('Physical Effects - Numerical'!BE65&lt;0,'Physical Effects - Numerical'!BE65,"")</f>
        <v/>
      </c>
      <c r="BC65" t="str">
        <f>IF('Physical Effects - Numerical'!BF65&lt;0,'Physical Effects - Numerical'!BF65,"")</f>
        <v/>
      </c>
      <c r="BD65" t="str">
        <f>IF('Physical Effects - Numerical'!BG65&lt;0,'Physical Effects - Numerical'!BG65,"")</f>
        <v/>
      </c>
      <c r="BE65" t="str">
        <f>IF('Physical Effects - Numerical'!BH65&lt;0,'Physical Effects - Numerical'!BH65,"")</f>
        <v/>
      </c>
      <c r="BF65" t="str">
        <f>IF('Physical Effects - Numerical'!BI65&lt;0,'Physical Effects - Numerical'!BI65,"")</f>
        <v/>
      </c>
      <c r="BG65" t="str">
        <f>IF('Physical Effects - Numerical'!BJ65&lt;0,'Physical Effects - Numerical'!BJ65,"")</f>
        <v/>
      </c>
      <c r="BH65" t="str">
        <f>IF('Physical Effects - Numerical'!BK65&lt;0,'Physical Effects - Numerical'!BK65,"")</f>
        <v/>
      </c>
      <c r="BI65" t="str">
        <f>IF('Physical Effects - Numerical'!BL65&lt;0,'Physical Effects - Numerical'!BL65,"")</f>
        <v/>
      </c>
    </row>
    <row r="66" spans="1:61">
      <c r="A66" s="120" t="s">
        <v>1112</v>
      </c>
      <c r="B66" s="72" t="str">
        <f>IF('Physical Effects - Numerical'!E66&lt;0,'Physical Effects - Numerical'!E66,"")</f>
        <v/>
      </c>
      <c r="C66" s="72" t="str">
        <f>IF('Physical Effects - Numerical'!F66&lt;0,'Physical Effects - Numerical'!F66,"")</f>
        <v/>
      </c>
      <c r="D66" s="72" t="str">
        <f>IF('Physical Effects - Numerical'!G66&lt;0,'Physical Effects - Numerical'!G66,"")</f>
        <v/>
      </c>
      <c r="E66" s="72" t="str">
        <f>IF('Physical Effects - Numerical'!H66&lt;0,'Physical Effects - Numerical'!H66,"")</f>
        <v/>
      </c>
      <c r="F66" s="72" t="str">
        <f>IF('Physical Effects - Numerical'!I66&lt;0,'Physical Effects - Numerical'!I66,"")</f>
        <v/>
      </c>
      <c r="G66" s="72" t="str">
        <f>IF('Physical Effects - Numerical'!J66&lt;0,'Physical Effects - Numerical'!J66,"")</f>
        <v/>
      </c>
      <c r="H66" s="72" t="str">
        <f>IF('Physical Effects - Numerical'!K66&lt;0,'Physical Effects - Numerical'!K66,"")</f>
        <v/>
      </c>
      <c r="I66" s="72" t="str">
        <f>IF('Physical Effects - Numerical'!L66&lt;0,'Physical Effects - Numerical'!L66,"")</f>
        <v/>
      </c>
      <c r="J66" s="72" t="str">
        <f>IF('Physical Effects - Numerical'!M66&lt;0,'Physical Effects - Numerical'!M66,"")</f>
        <v/>
      </c>
      <c r="K66" s="72" t="str">
        <f>IF('Physical Effects - Numerical'!N66&lt;0,'Physical Effects - Numerical'!N66,"")</f>
        <v/>
      </c>
      <c r="L66" s="72" t="str">
        <f>IF('Physical Effects - Numerical'!O66&lt;0,'Physical Effects - Numerical'!O66,"")</f>
        <v/>
      </c>
      <c r="M66" s="72" t="str">
        <f>IF('Physical Effects - Numerical'!P66&lt;0,'Physical Effects - Numerical'!P66,"")</f>
        <v/>
      </c>
      <c r="N66" s="72" t="str">
        <f>IF('Physical Effects - Numerical'!Q66&lt;0,'Physical Effects - Numerical'!Q66,"")</f>
        <v/>
      </c>
      <c r="O66" s="72" t="str">
        <f>IF('Physical Effects - Numerical'!R66&lt;0,'Physical Effects - Numerical'!R66,"")</f>
        <v/>
      </c>
      <c r="P66" s="72" t="str">
        <f>IF('Physical Effects - Numerical'!S66&lt;0,'Physical Effects - Numerical'!S66,"")</f>
        <v/>
      </c>
      <c r="Q66" s="72" t="str">
        <f>IF('Physical Effects - Numerical'!T66&lt;0,'Physical Effects - Numerical'!T66,"")</f>
        <v/>
      </c>
      <c r="R66" s="72" t="str">
        <f>IF('Physical Effects - Numerical'!U66&lt;0,'Physical Effects - Numerical'!U66,"")</f>
        <v/>
      </c>
      <c r="S66" s="72" t="str">
        <f>IF('Physical Effects - Numerical'!V66&lt;0,'Physical Effects - Numerical'!V66,"")</f>
        <v/>
      </c>
      <c r="T66" s="72" t="str">
        <f>IF('Physical Effects - Numerical'!W66&lt;0,'Physical Effects - Numerical'!W66,"")</f>
        <v/>
      </c>
      <c r="U66" s="72" t="str">
        <f>IF('Physical Effects - Numerical'!X66&lt;0,'Physical Effects - Numerical'!X66,"")</f>
        <v/>
      </c>
      <c r="V66" s="72" t="str">
        <f>IF('Physical Effects - Numerical'!Y66&lt;0,'Physical Effects - Numerical'!Y66,"")</f>
        <v/>
      </c>
      <c r="W66" s="72" t="str">
        <f>IF('Physical Effects - Numerical'!Z66&lt;0,'Physical Effects - Numerical'!Z66,"")</f>
        <v/>
      </c>
      <c r="X66" s="72" t="str">
        <f>IF('Physical Effects - Numerical'!AA66&lt;0,'Physical Effects - Numerical'!AA66,"")</f>
        <v/>
      </c>
      <c r="Y66" s="72" t="str">
        <f>IF('Physical Effects - Numerical'!AB66&lt;0,'Physical Effects - Numerical'!AB66,"")</f>
        <v/>
      </c>
      <c r="Z66" s="72">
        <f>IF('Physical Effects - Numerical'!AC66&lt;0,'Physical Effects - Numerical'!AC66,"")</f>
        <v>-1</v>
      </c>
      <c r="AA66" s="72" t="str">
        <f>IF('Physical Effects - Numerical'!AD66&lt;0,'Physical Effects - Numerical'!AD66,"")</f>
        <v/>
      </c>
      <c r="AB66" s="72" t="str">
        <f>IF('Physical Effects - Numerical'!AE66&lt;0,'Physical Effects - Numerical'!AE66,"")</f>
        <v/>
      </c>
      <c r="AC66" s="72" t="str">
        <f>IF('Physical Effects - Numerical'!AF66&lt;0,'Physical Effects - Numerical'!AF66,"")</f>
        <v/>
      </c>
      <c r="AD66" s="72" t="str">
        <f>IF('Physical Effects - Numerical'!AG66&lt;0,'Physical Effects - Numerical'!AG66,"")</f>
        <v/>
      </c>
      <c r="AE66" s="72" t="str">
        <f>IF('Physical Effects - Numerical'!AH66&lt;0,'Physical Effects - Numerical'!AH66,"")</f>
        <v/>
      </c>
      <c r="AF66" s="72" t="str">
        <f>IF('Physical Effects - Numerical'!AI66&lt;0,'Physical Effects - Numerical'!AI66,"")</f>
        <v/>
      </c>
      <c r="AG66" s="72" t="str">
        <f>IF('Physical Effects - Numerical'!AJ66&lt;0,'Physical Effects - Numerical'!AJ66,"")</f>
        <v/>
      </c>
      <c r="AH66" s="72" t="str">
        <f>IF('Physical Effects - Numerical'!AK66&lt;0,'Physical Effects - Numerical'!AK66,"")</f>
        <v/>
      </c>
      <c r="AI66" s="72" t="str">
        <f>IF('Physical Effects - Numerical'!AL66&lt;0,'Physical Effects - Numerical'!AL66,"")</f>
        <v/>
      </c>
      <c r="AJ66" s="72" t="str">
        <f>IF('Physical Effects - Numerical'!AM66&lt;0,'Physical Effects - Numerical'!AM66,"")</f>
        <v/>
      </c>
      <c r="AK66" s="72" t="str">
        <f>IF('Physical Effects - Numerical'!AN66&lt;0,'Physical Effects - Numerical'!AN66,"")</f>
        <v/>
      </c>
      <c r="AL66" s="72" t="str">
        <f>IF('Physical Effects - Numerical'!AO66&lt;0,'Physical Effects - Numerical'!AO66,"")</f>
        <v/>
      </c>
      <c r="AM66" s="72" t="str">
        <f>IF('Physical Effects - Numerical'!AP66&lt;0,'Physical Effects - Numerical'!AP66,"")</f>
        <v/>
      </c>
      <c r="AN66" s="72" t="str">
        <f>IF('Physical Effects - Numerical'!AQ66&lt;0,'Physical Effects - Numerical'!AQ66,"")</f>
        <v/>
      </c>
      <c r="AO66" s="72" t="str">
        <f>IF('Physical Effects - Numerical'!AR66&lt;0,'Physical Effects - Numerical'!AR66,"")</f>
        <v/>
      </c>
      <c r="AP66" s="72" t="str">
        <f>IF('Physical Effects - Numerical'!AS66&lt;0,'Physical Effects - Numerical'!AS66,"")</f>
        <v/>
      </c>
      <c r="AQ66" s="72" t="str">
        <f>IF('Physical Effects - Numerical'!AT66&lt;0,'Physical Effects - Numerical'!AT66,"")</f>
        <v/>
      </c>
      <c r="AR66" s="72" t="str">
        <f>IF('Physical Effects - Numerical'!AU66&lt;0,'Physical Effects - Numerical'!AU66,"")</f>
        <v/>
      </c>
      <c r="AS66" s="72" t="str">
        <f>IF('Physical Effects - Numerical'!AV66&lt;0,'Physical Effects - Numerical'!AV66,"")</f>
        <v/>
      </c>
      <c r="AT66" s="72" t="str">
        <f>IF('Physical Effects - Numerical'!AW66&lt;0,'Physical Effects - Numerical'!AW66,"")</f>
        <v/>
      </c>
      <c r="AU66" s="72" t="str">
        <f>IF('Physical Effects - Numerical'!AX66&lt;0,'Physical Effects - Numerical'!AX66,"")</f>
        <v/>
      </c>
      <c r="AV66" s="84" t="str">
        <f>IF('Physical Effects - Numerical'!AY66&lt;0,'Physical Effects - Numerical'!AY66,"")</f>
        <v/>
      </c>
      <c r="AW66" t="str">
        <f>IF('Physical Effects - Numerical'!AZ66&lt;0,'Physical Effects - Numerical'!AZ66,"")</f>
        <v/>
      </c>
      <c r="AX66" t="str">
        <f>IF('Physical Effects - Numerical'!BA66&lt;0,'Physical Effects - Numerical'!BA66,"")</f>
        <v/>
      </c>
      <c r="AY66" t="str">
        <f>IF('Physical Effects - Numerical'!BB66&lt;0,'Physical Effects - Numerical'!BB66,"")</f>
        <v/>
      </c>
      <c r="AZ66" t="str">
        <f>IF('Physical Effects - Numerical'!BC66&lt;0,'Physical Effects - Numerical'!BC66,"")</f>
        <v/>
      </c>
      <c r="BA66" t="str">
        <f>IF('Physical Effects - Numerical'!BD66&lt;0,'Physical Effects - Numerical'!BD66,"")</f>
        <v/>
      </c>
      <c r="BB66" t="str">
        <f>IF('Physical Effects - Numerical'!BE66&lt;0,'Physical Effects - Numerical'!BE66,"")</f>
        <v/>
      </c>
      <c r="BC66" t="str">
        <f>IF('Physical Effects - Numerical'!BF66&lt;0,'Physical Effects - Numerical'!BF66,"")</f>
        <v/>
      </c>
      <c r="BD66" t="str">
        <f>IF('Physical Effects - Numerical'!BG66&lt;0,'Physical Effects - Numerical'!BG66,"")</f>
        <v/>
      </c>
      <c r="BE66" t="str">
        <f>IF('Physical Effects - Numerical'!BH66&lt;0,'Physical Effects - Numerical'!BH66,"")</f>
        <v/>
      </c>
      <c r="BF66" t="str">
        <f>IF('Physical Effects - Numerical'!BI66&lt;0,'Physical Effects - Numerical'!BI66,"")</f>
        <v/>
      </c>
      <c r="BG66" t="str">
        <f>IF('Physical Effects - Numerical'!BJ66&lt;0,'Physical Effects - Numerical'!BJ66,"")</f>
        <v/>
      </c>
      <c r="BH66" t="str">
        <f>IF('Physical Effects - Numerical'!BK66&lt;0,'Physical Effects - Numerical'!BK66,"")</f>
        <v/>
      </c>
      <c r="BI66" t="str">
        <f>IF('Physical Effects - Numerical'!BL66&lt;0,'Physical Effects - Numerical'!BL66,"")</f>
        <v/>
      </c>
    </row>
    <row r="67" spans="1:61">
      <c r="A67" s="120" t="s">
        <v>1133</v>
      </c>
      <c r="B67" s="72" t="str">
        <f>IF('Physical Effects - Numerical'!E67&lt;0,'Physical Effects - Numerical'!E67,"")</f>
        <v/>
      </c>
      <c r="C67" s="72" t="str">
        <f>IF('Physical Effects - Numerical'!F67&lt;0,'Physical Effects - Numerical'!F67,"")</f>
        <v/>
      </c>
      <c r="D67" s="72" t="str">
        <f>IF('Physical Effects - Numerical'!G67&lt;0,'Physical Effects - Numerical'!G67,"")</f>
        <v/>
      </c>
      <c r="E67" s="72" t="str">
        <f>IF('Physical Effects - Numerical'!H67&lt;0,'Physical Effects - Numerical'!H67,"")</f>
        <v/>
      </c>
      <c r="F67" s="72" t="str">
        <f>IF('Physical Effects - Numerical'!I67&lt;0,'Physical Effects - Numerical'!I67,"")</f>
        <v/>
      </c>
      <c r="G67" s="72" t="str">
        <f>IF('Physical Effects - Numerical'!J67&lt;0,'Physical Effects - Numerical'!J67,"")</f>
        <v/>
      </c>
      <c r="H67" s="72" t="str">
        <f>IF('Physical Effects - Numerical'!K67&lt;0,'Physical Effects - Numerical'!K67,"")</f>
        <v/>
      </c>
      <c r="I67" s="72" t="str">
        <f>IF('Physical Effects - Numerical'!L67&lt;0,'Physical Effects - Numerical'!L67,"")</f>
        <v/>
      </c>
      <c r="J67" s="72" t="str">
        <f>IF('Physical Effects - Numerical'!M67&lt;0,'Physical Effects - Numerical'!M67,"")</f>
        <v/>
      </c>
      <c r="K67" s="72" t="str">
        <f>IF('Physical Effects - Numerical'!N67&lt;0,'Physical Effects - Numerical'!N67,"")</f>
        <v/>
      </c>
      <c r="L67" s="72" t="str">
        <f>IF('Physical Effects - Numerical'!O67&lt;0,'Physical Effects - Numerical'!O67,"")</f>
        <v/>
      </c>
      <c r="M67" s="72" t="str">
        <f>IF('Physical Effects - Numerical'!P67&lt;0,'Physical Effects - Numerical'!P67,"")</f>
        <v/>
      </c>
      <c r="N67" s="72" t="str">
        <f>IF('Physical Effects - Numerical'!Q67&lt;0,'Physical Effects - Numerical'!Q67,"")</f>
        <v/>
      </c>
      <c r="O67" s="72" t="str">
        <f>IF('Physical Effects - Numerical'!R67&lt;0,'Physical Effects - Numerical'!R67,"")</f>
        <v/>
      </c>
      <c r="P67" s="72" t="str">
        <f>IF('Physical Effects - Numerical'!S67&lt;0,'Physical Effects - Numerical'!S67,"")</f>
        <v/>
      </c>
      <c r="Q67" s="72" t="str">
        <f>IF('Physical Effects - Numerical'!T67&lt;0,'Physical Effects - Numerical'!T67,"")</f>
        <v/>
      </c>
      <c r="R67" s="72" t="str">
        <f>IF('Physical Effects - Numerical'!U67&lt;0,'Physical Effects - Numerical'!U67,"")</f>
        <v/>
      </c>
      <c r="S67" s="72" t="str">
        <f>IF('Physical Effects - Numerical'!V67&lt;0,'Physical Effects - Numerical'!V67,"")</f>
        <v/>
      </c>
      <c r="T67" s="72" t="str">
        <f>IF('Physical Effects - Numerical'!W67&lt;0,'Physical Effects - Numerical'!W67,"")</f>
        <v/>
      </c>
      <c r="U67" s="72" t="str">
        <f>IF('Physical Effects - Numerical'!X67&lt;0,'Physical Effects - Numerical'!X67,"")</f>
        <v/>
      </c>
      <c r="V67" s="72" t="str">
        <f>IF('Physical Effects - Numerical'!Y67&lt;0,'Physical Effects - Numerical'!Y67,"")</f>
        <v/>
      </c>
      <c r="W67" s="72" t="str">
        <f>IF('Physical Effects - Numerical'!Z67&lt;0,'Physical Effects - Numerical'!Z67,"")</f>
        <v/>
      </c>
      <c r="X67" s="72" t="str">
        <f>IF('Physical Effects - Numerical'!AA67&lt;0,'Physical Effects - Numerical'!AA67,"")</f>
        <v/>
      </c>
      <c r="Y67" s="72" t="str">
        <f>IF('Physical Effects - Numerical'!AB67&lt;0,'Physical Effects - Numerical'!AB67,"")</f>
        <v/>
      </c>
      <c r="Z67" s="72" t="str">
        <f>IF('Physical Effects - Numerical'!AC67&lt;0,'Physical Effects - Numerical'!AC67,"")</f>
        <v/>
      </c>
      <c r="AA67" s="72" t="str">
        <f>IF('Physical Effects - Numerical'!AD67&lt;0,'Physical Effects - Numerical'!AD67,"")</f>
        <v/>
      </c>
      <c r="AB67" s="72" t="str">
        <f>IF('Physical Effects - Numerical'!AE67&lt;0,'Physical Effects - Numerical'!AE67,"")</f>
        <v/>
      </c>
      <c r="AC67" s="72" t="str">
        <f>IF('Physical Effects - Numerical'!AF67&lt;0,'Physical Effects - Numerical'!AF67,"")</f>
        <v/>
      </c>
      <c r="AD67" s="72" t="str">
        <f>IF('Physical Effects - Numerical'!AG67&lt;0,'Physical Effects - Numerical'!AG67,"")</f>
        <v/>
      </c>
      <c r="AE67" s="72" t="str">
        <f>IF('Physical Effects - Numerical'!AH67&lt;0,'Physical Effects - Numerical'!AH67,"")</f>
        <v/>
      </c>
      <c r="AF67" s="72" t="str">
        <f>IF('Physical Effects - Numerical'!AI67&lt;0,'Physical Effects - Numerical'!AI67,"")</f>
        <v/>
      </c>
      <c r="AG67" s="72" t="str">
        <f>IF('Physical Effects - Numerical'!AJ67&lt;0,'Physical Effects - Numerical'!AJ67,"")</f>
        <v/>
      </c>
      <c r="AH67" s="72" t="str">
        <f>IF('Physical Effects - Numerical'!AK67&lt;0,'Physical Effects - Numerical'!AK67,"")</f>
        <v/>
      </c>
      <c r="AI67" s="72" t="str">
        <f>IF('Physical Effects - Numerical'!AL67&lt;0,'Physical Effects - Numerical'!AL67,"")</f>
        <v/>
      </c>
      <c r="AJ67" s="72" t="str">
        <f>IF('Physical Effects - Numerical'!AM67&lt;0,'Physical Effects - Numerical'!AM67,"")</f>
        <v/>
      </c>
      <c r="AK67" s="72" t="str">
        <f>IF('Physical Effects - Numerical'!AN67&lt;0,'Physical Effects - Numerical'!AN67,"")</f>
        <v/>
      </c>
      <c r="AL67" s="72" t="str">
        <f>IF('Physical Effects - Numerical'!AO67&lt;0,'Physical Effects - Numerical'!AO67,"")</f>
        <v/>
      </c>
      <c r="AM67" s="72" t="str">
        <f>IF('Physical Effects - Numerical'!AP67&lt;0,'Physical Effects - Numerical'!AP67,"")</f>
        <v/>
      </c>
      <c r="AN67" s="72" t="str">
        <f>IF('Physical Effects - Numerical'!AQ67&lt;0,'Physical Effects - Numerical'!AQ67,"")</f>
        <v/>
      </c>
      <c r="AO67" s="72" t="str">
        <f>IF('Physical Effects - Numerical'!AR67&lt;0,'Physical Effects - Numerical'!AR67,"")</f>
        <v/>
      </c>
      <c r="AP67" s="72" t="str">
        <f>IF('Physical Effects - Numerical'!AS67&lt;0,'Physical Effects - Numerical'!AS67,"")</f>
        <v/>
      </c>
      <c r="AQ67" s="72" t="str">
        <f>IF('Physical Effects - Numerical'!AT67&lt;0,'Physical Effects - Numerical'!AT67,"")</f>
        <v/>
      </c>
      <c r="AR67" s="72" t="str">
        <f>IF('Physical Effects - Numerical'!AU67&lt;0,'Physical Effects - Numerical'!AU67,"")</f>
        <v/>
      </c>
      <c r="AS67" s="72" t="str">
        <f>IF('Physical Effects - Numerical'!AV67&lt;0,'Physical Effects - Numerical'!AV67,"")</f>
        <v/>
      </c>
      <c r="AT67" s="72" t="str">
        <f>IF('Physical Effects - Numerical'!AW67&lt;0,'Physical Effects - Numerical'!AW67,"")</f>
        <v/>
      </c>
      <c r="AU67" s="72" t="str">
        <f>IF('Physical Effects - Numerical'!AX67&lt;0,'Physical Effects - Numerical'!AX67,"")</f>
        <v/>
      </c>
      <c r="AV67" s="84" t="str">
        <f>IF('Physical Effects - Numerical'!AY67&lt;0,'Physical Effects - Numerical'!AY67,"")</f>
        <v/>
      </c>
      <c r="AW67" t="str">
        <f>IF('Physical Effects - Numerical'!AZ67&lt;0,'Physical Effects - Numerical'!AZ67,"")</f>
        <v/>
      </c>
      <c r="AX67" t="str">
        <f>IF('Physical Effects - Numerical'!BA67&lt;0,'Physical Effects - Numerical'!BA67,"")</f>
        <v/>
      </c>
      <c r="AY67" t="str">
        <f>IF('Physical Effects - Numerical'!BB67&lt;0,'Physical Effects - Numerical'!BB67,"")</f>
        <v/>
      </c>
      <c r="AZ67" t="str">
        <f>IF('Physical Effects - Numerical'!BC67&lt;0,'Physical Effects - Numerical'!BC67,"")</f>
        <v/>
      </c>
      <c r="BA67" t="str">
        <f>IF('Physical Effects - Numerical'!BD67&lt;0,'Physical Effects - Numerical'!BD67,"")</f>
        <v/>
      </c>
      <c r="BB67" t="str">
        <f>IF('Physical Effects - Numerical'!BE67&lt;0,'Physical Effects - Numerical'!BE67,"")</f>
        <v/>
      </c>
      <c r="BC67" t="str">
        <f>IF('Physical Effects - Numerical'!BF67&lt;0,'Physical Effects - Numerical'!BF67,"")</f>
        <v/>
      </c>
      <c r="BD67" t="str">
        <f>IF('Physical Effects - Numerical'!BG67&lt;0,'Physical Effects - Numerical'!BG67,"")</f>
        <v/>
      </c>
      <c r="BE67" t="str">
        <f>IF('Physical Effects - Numerical'!BH67&lt;0,'Physical Effects - Numerical'!BH67,"")</f>
        <v/>
      </c>
      <c r="BF67" t="str">
        <f>IF('Physical Effects - Numerical'!BI67&lt;0,'Physical Effects - Numerical'!BI67,"")</f>
        <v/>
      </c>
      <c r="BG67" t="str">
        <f>IF('Physical Effects - Numerical'!BJ67&lt;0,'Physical Effects - Numerical'!BJ67,"")</f>
        <v/>
      </c>
      <c r="BH67" t="str">
        <f>IF('Physical Effects - Numerical'!BK67&lt;0,'Physical Effects - Numerical'!BK67,"")</f>
        <v/>
      </c>
      <c r="BI67" t="str">
        <f>IF('Physical Effects - Numerical'!BL67&lt;0,'Physical Effects - Numerical'!BL67,"")</f>
        <v/>
      </c>
    </row>
    <row r="68" spans="1:61">
      <c r="A68" s="120" t="s">
        <v>1147</v>
      </c>
      <c r="B68" s="72" t="str">
        <f>IF('Physical Effects - Numerical'!E68&lt;0,'Physical Effects - Numerical'!E68,"")</f>
        <v/>
      </c>
      <c r="C68" s="72" t="str">
        <f>IF('Physical Effects - Numerical'!F68&lt;0,'Physical Effects - Numerical'!F68,"")</f>
        <v/>
      </c>
      <c r="D68" s="72">
        <f>IF('Physical Effects - Numerical'!G68&lt;0,'Physical Effects - Numerical'!G68,"")</f>
        <v>-1</v>
      </c>
      <c r="E68" s="72" t="str">
        <f>IF('Physical Effects - Numerical'!H68&lt;0,'Physical Effects - Numerical'!H68,"")</f>
        <v/>
      </c>
      <c r="F68" s="72" t="str">
        <f>IF('Physical Effects - Numerical'!I68&lt;0,'Physical Effects - Numerical'!I68,"")</f>
        <v/>
      </c>
      <c r="G68" s="72" t="str">
        <f>IF('Physical Effects - Numerical'!J68&lt;0,'Physical Effects - Numerical'!J68,"")</f>
        <v/>
      </c>
      <c r="H68" s="72" t="str">
        <f>IF('Physical Effects - Numerical'!K68&lt;0,'Physical Effects - Numerical'!K68,"")</f>
        <v/>
      </c>
      <c r="I68" s="72" t="str">
        <f>IF('Physical Effects - Numerical'!L68&lt;0,'Physical Effects - Numerical'!L68,"")</f>
        <v/>
      </c>
      <c r="J68" s="72" t="str">
        <f>IF('Physical Effects - Numerical'!M68&lt;0,'Physical Effects - Numerical'!M68,"")</f>
        <v/>
      </c>
      <c r="K68" s="72" t="str">
        <f>IF('Physical Effects - Numerical'!N68&lt;0,'Physical Effects - Numerical'!N68,"")</f>
        <v/>
      </c>
      <c r="L68" s="72" t="str">
        <f>IF('Physical Effects - Numerical'!O68&lt;0,'Physical Effects - Numerical'!O68,"")</f>
        <v/>
      </c>
      <c r="M68" s="72">
        <f>IF('Physical Effects - Numerical'!P68&lt;0,'Physical Effects - Numerical'!P68,"")</f>
        <v>-1</v>
      </c>
      <c r="N68" s="72" t="str">
        <f>IF('Physical Effects - Numerical'!Q68&lt;0,'Physical Effects - Numerical'!Q68,"")</f>
        <v/>
      </c>
      <c r="O68" s="72" t="str">
        <f>IF('Physical Effects - Numerical'!R68&lt;0,'Physical Effects - Numerical'!R68,"")</f>
        <v/>
      </c>
      <c r="P68" s="72" t="str">
        <f>IF('Physical Effects - Numerical'!S68&lt;0,'Physical Effects - Numerical'!S68,"")</f>
        <v/>
      </c>
      <c r="Q68" s="72">
        <f>IF('Physical Effects - Numerical'!T68&lt;0,'Physical Effects - Numerical'!T68,"")</f>
        <v>-1</v>
      </c>
      <c r="R68" s="72" t="str">
        <f>IF('Physical Effects - Numerical'!U68&lt;0,'Physical Effects - Numerical'!U68,"")</f>
        <v/>
      </c>
      <c r="S68" s="72" t="str">
        <f>IF('Physical Effects - Numerical'!V68&lt;0,'Physical Effects - Numerical'!V68,"")</f>
        <v/>
      </c>
      <c r="T68" s="72" t="str">
        <f>IF('Physical Effects - Numerical'!W68&lt;0,'Physical Effects - Numerical'!W68,"")</f>
        <v/>
      </c>
      <c r="U68" s="72" t="str">
        <f>IF('Physical Effects - Numerical'!X68&lt;0,'Physical Effects - Numerical'!X68,"")</f>
        <v/>
      </c>
      <c r="V68" s="72" t="str">
        <f>IF('Physical Effects - Numerical'!Y68&lt;0,'Physical Effects - Numerical'!Y68,"")</f>
        <v/>
      </c>
      <c r="W68" s="72" t="str">
        <f>IF('Physical Effects - Numerical'!Z68&lt;0,'Physical Effects - Numerical'!Z68,"")</f>
        <v/>
      </c>
      <c r="X68" s="72" t="str">
        <f>IF('Physical Effects - Numerical'!AA68&lt;0,'Physical Effects - Numerical'!AA68,"")</f>
        <v/>
      </c>
      <c r="Y68" s="72">
        <f>IF('Physical Effects - Numerical'!AB68&lt;0,'Physical Effects - Numerical'!AB68,"")</f>
        <v>-1</v>
      </c>
      <c r="Z68" s="72" t="str">
        <f>IF('Physical Effects - Numerical'!AC68&lt;0,'Physical Effects - Numerical'!AC68,"")</f>
        <v/>
      </c>
      <c r="AA68" s="72" t="str">
        <f>IF('Physical Effects - Numerical'!AD68&lt;0,'Physical Effects - Numerical'!AD68,"")</f>
        <v/>
      </c>
      <c r="AB68" s="72" t="str">
        <f>IF('Physical Effects - Numerical'!AE68&lt;0,'Physical Effects - Numerical'!AE68,"")</f>
        <v/>
      </c>
      <c r="AC68" s="72" t="str">
        <f>IF('Physical Effects - Numerical'!AF68&lt;0,'Physical Effects - Numerical'!AF68,"")</f>
        <v/>
      </c>
      <c r="AD68" s="72" t="str">
        <f>IF('Physical Effects - Numerical'!AG68&lt;0,'Physical Effects - Numerical'!AG68,"")</f>
        <v/>
      </c>
      <c r="AE68" s="72" t="str">
        <f>IF('Physical Effects - Numerical'!AH68&lt;0,'Physical Effects - Numerical'!AH68,"")</f>
        <v/>
      </c>
      <c r="AF68" s="72" t="str">
        <f>IF('Physical Effects - Numerical'!AI68&lt;0,'Physical Effects - Numerical'!AI68,"")</f>
        <v/>
      </c>
      <c r="AG68" s="72" t="str">
        <f>IF('Physical Effects - Numerical'!AJ68&lt;0,'Physical Effects - Numerical'!AJ68,"")</f>
        <v/>
      </c>
      <c r="AH68" s="72" t="str">
        <f>IF('Physical Effects - Numerical'!AK68&lt;0,'Physical Effects - Numerical'!AK68,"")</f>
        <v/>
      </c>
      <c r="AI68" s="72" t="str">
        <f>IF('Physical Effects - Numerical'!AL68&lt;0,'Physical Effects - Numerical'!AL68,"")</f>
        <v/>
      </c>
      <c r="AJ68" s="72" t="str">
        <f>IF('Physical Effects - Numerical'!AM68&lt;0,'Physical Effects - Numerical'!AM68,"")</f>
        <v/>
      </c>
      <c r="AK68" s="72" t="str">
        <f>IF('Physical Effects - Numerical'!AN68&lt;0,'Physical Effects - Numerical'!AN68,"")</f>
        <v/>
      </c>
      <c r="AL68" s="72" t="str">
        <f>IF('Physical Effects - Numerical'!AO68&lt;0,'Physical Effects - Numerical'!AO68,"")</f>
        <v/>
      </c>
      <c r="AM68" s="72" t="str">
        <f>IF('Physical Effects - Numerical'!AP68&lt;0,'Physical Effects - Numerical'!AP68,"")</f>
        <v/>
      </c>
      <c r="AN68" s="72" t="str">
        <f>IF('Physical Effects - Numerical'!AQ68&lt;0,'Physical Effects - Numerical'!AQ68,"")</f>
        <v/>
      </c>
      <c r="AO68" s="72" t="str">
        <f>IF('Physical Effects - Numerical'!AR68&lt;0,'Physical Effects - Numerical'!AR68,"")</f>
        <v/>
      </c>
      <c r="AP68" s="72" t="str">
        <f>IF('Physical Effects - Numerical'!AS68&lt;0,'Physical Effects - Numerical'!AS68,"")</f>
        <v/>
      </c>
      <c r="AQ68" s="72" t="str">
        <f>IF('Physical Effects - Numerical'!AT68&lt;0,'Physical Effects - Numerical'!AT68,"")</f>
        <v/>
      </c>
      <c r="AR68" s="72" t="str">
        <f>IF('Physical Effects - Numerical'!AU68&lt;0,'Physical Effects - Numerical'!AU68,"")</f>
        <v/>
      </c>
      <c r="AS68" s="72" t="str">
        <f>IF('Physical Effects - Numerical'!AV68&lt;0,'Physical Effects - Numerical'!AV68,"")</f>
        <v/>
      </c>
      <c r="AT68" s="72" t="str">
        <f>IF('Physical Effects - Numerical'!AW68&lt;0,'Physical Effects - Numerical'!AW68,"")</f>
        <v/>
      </c>
      <c r="AU68" s="72" t="str">
        <f>IF('Physical Effects - Numerical'!AX68&lt;0,'Physical Effects - Numerical'!AX68,"")</f>
        <v/>
      </c>
      <c r="AV68" s="84" t="str">
        <f>IF('Physical Effects - Numerical'!AY68&lt;0,'Physical Effects - Numerical'!AY68,"")</f>
        <v/>
      </c>
      <c r="AW68" t="str">
        <f>IF('Physical Effects - Numerical'!AZ68&lt;0,'Physical Effects - Numerical'!AZ68,"")</f>
        <v/>
      </c>
      <c r="AX68" t="str">
        <f>IF('Physical Effects - Numerical'!BA68&lt;0,'Physical Effects - Numerical'!BA68,"")</f>
        <v/>
      </c>
      <c r="AY68" t="str">
        <f>IF('Physical Effects - Numerical'!BB68&lt;0,'Physical Effects - Numerical'!BB68,"")</f>
        <v/>
      </c>
      <c r="AZ68" t="str">
        <f>IF('Physical Effects - Numerical'!BC68&lt;0,'Physical Effects - Numerical'!BC68,"")</f>
        <v/>
      </c>
      <c r="BA68" t="str">
        <f>IF('Physical Effects - Numerical'!BD68&lt;0,'Physical Effects - Numerical'!BD68,"")</f>
        <v/>
      </c>
      <c r="BB68" t="str">
        <f>IF('Physical Effects - Numerical'!BE68&lt;0,'Physical Effects - Numerical'!BE68,"")</f>
        <v/>
      </c>
      <c r="BC68" t="str">
        <f>IF('Physical Effects - Numerical'!BF68&lt;0,'Physical Effects - Numerical'!BF68,"")</f>
        <v/>
      </c>
      <c r="BD68" t="str">
        <f>IF('Physical Effects - Numerical'!BG68&lt;0,'Physical Effects - Numerical'!BG68,"")</f>
        <v/>
      </c>
      <c r="BE68" t="str">
        <f>IF('Physical Effects - Numerical'!BH68&lt;0,'Physical Effects - Numerical'!BH68,"")</f>
        <v/>
      </c>
      <c r="BF68" t="str">
        <f>IF('Physical Effects - Numerical'!BI68&lt;0,'Physical Effects - Numerical'!BI68,"")</f>
        <v/>
      </c>
      <c r="BG68" t="str">
        <f>IF('Physical Effects - Numerical'!BJ68&lt;0,'Physical Effects - Numerical'!BJ68,"")</f>
        <v/>
      </c>
      <c r="BH68" t="str">
        <f>IF('Physical Effects - Numerical'!BK68&lt;0,'Physical Effects - Numerical'!BK68,"")</f>
        <v/>
      </c>
      <c r="BI68" t="str">
        <f>IF('Physical Effects - Numerical'!BL68&lt;0,'Physical Effects - Numerical'!BL68,"")</f>
        <v/>
      </c>
    </row>
    <row r="69" spans="1:61">
      <c r="A69" s="120" t="s">
        <v>1155</v>
      </c>
      <c r="B69" s="72" t="str">
        <f>IF('Physical Effects - Numerical'!E69&lt;0,'Physical Effects - Numerical'!E69,"")</f>
        <v/>
      </c>
      <c r="C69" s="72" t="str">
        <f>IF('Physical Effects - Numerical'!F69&lt;0,'Physical Effects - Numerical'!F69,"")</f>
        <v/>
      </c>
      <c r="D69" s="72" t="str">
        <f>IF('Physical Effects - Numerical'!G69&lt;0,'Physical Effects - Numerical'!G69,"")</f>
        <v/>
      </c>
      <c r="E69" s="72" t="str">
        <f>IF('Physical Effects - Numerical'!H69&lt;0,'Physical Effects - Numerical'!H69,"")</f>
        <v/>
      </c>
      <c r="F69" s="72" t="str">
        <f>IF('Physical Effects - Numerical'!I69&lt;0,'Physical Effects - Numerical'!I69,"")</f>
        <v/>
      </c>
      <c r="G69" s="72" t="str">
        <f>IF('Physical Effects - Numerical'!J69&lt;0,'Physical Effects - Numerical'!J69,"")</f>
        <v/>
      </c>
      <c r="H69" s="72" t="str">
        <f>IF('Physical Effects - Numerical'!K69&lt;0,'Physical Effects - Numerical'!K69,"")</f>
        <v/>
      </c>
      <c r="I69" s="72" t="str">
        <f>IF('Physical Effects - Numerical'!L69&lt;0,'Physical Effects - Numerical'!L69,"")</f>
        <v/>
      </c>
      <c r="J69" s="72" t="str">
        <f>IF('Physical Effects - Numerical'!M69&lt;0,'Physical Effects - Numerical'!M69,"")</f>
        <v/>
      </c>
      <c r="K69" s="72" t="str">
        <f>IF('Physical Effects - Numerical'!N69&lt;0,'Physical Effects - Numerical'!N69,"")</f>
        <v/>
      </c>
      <c r="L69" s="72" t="str">
        <f>IF('Physical Effects - Numerical'!O69&lt;0,'Physical Effects - Numerical'!O69,"")</f>
        <v/>
      </c>
      <c r="M69" s="72" t="str">
        <f>IF('Physical Effects - Numerical'!P69&lt;0,'Physical Effects - Numerical'!P69,"")</f>
        <v/>
      </c>
      <c r="N69" s="72" t="str">
        <f>IF('Physical Effects - Numerical'!Q69&lt;0,'Physical Effects - Numerical'!Q69,"")</f>
        <v/>
      </c>
      <c r="O69" s="72" t="str">
        <f>IF('Physical Effects - Numerical'!R69&lt;0,'Physical Effects - Numerical'!R69,"")</f>
        <v/>
      </c>
      <c r="P69" s="72" t="str">
        <f>IF('Physical Effects - Numerical'!S69&lt;0,'Physical Effects - Numerical'!S69,"")</f>
        <v/>
      </c>
      <c r="Q69" s="72" t="str">
        <f>IF('Physical Effects - Numerical'!T69&lt;0,'Physical Effects - Numerical'!T69,"")</f>
        <v/>
      </c>
      <c r="R69" s="72">
        <f>IF('Physical Effects - Numerical'!U69&lt;0,'Physical Effects - Numerical'!U69,"")</f>
        <v>-1</v>
      </c>
      <c r="S69" s="72" t="str">
        <f>IF('Physical Effects - Numerical'!V69&lt;0,'Physical Effects - Numerical'!V69,"")</f>
        <v/>
      </c>
      <c r="T69" s="72" t="str">
        <f>IF('Physical Effects - Numerical'!W69&lt;0,'Physical Effects - Numerical'!W69,"")</f>
        <v/>
      </c>
      <c r="U69" s="72">
        <f>IF('Physical Effects - Numerical'!X69&lt;0,'Physical Effects - Numerical'!X69,"")</f>
        <v>-1</v>
      </c>
      <c r="V69" s="72">
        <f>IF('Physical Effects - Numerical'!Y69&lt;0,'Physical Effects - Numerical'!Y69,"")</f>
        <v>-1</v>
      </c>
      <c r="W69" s="72">
        <f>IF('Physical Effects - Numerical'!Z69&lt;0,'Physical Effects - Numerical'!Z69,"")</f>
        <v>-2</v>
      </c>
      <c r="X69" s="72" t="str">
        <f>IF('Physical Effects - Numerical'!AA69&lt;0,'Physical Effects - Numerical'!AA69,"")</f>
        <v/>
      </c>
      <c r="Y69" s="72" t="str">
        <f>IF('Physical Effects - Numerical'!AB69&lt;0,'Physical Effects - Numerical'!AB69,"")</f>
        <v/>
      </c>
      <c r="Z69" s="72" t="str">
        <f>IF('Physical Effects - Numerical'!AC69&lt;0,'Physical Effects - Numerical'!AC69,"")</f>
        <v/>
      </c>
      <c r="AA69" s="72" t="str">
        <f>IF('Physical Effects - Numerical'!AD69&lt;0,'Physical Effects - Numerical'!AD69,"")</f>
        <v/>
      </c>
      <c r="AB69" s="72">
        <f>IF('Physical Effects - Numerical'!AE69&lt;0,'Physical Effects - Numerical'!AE69,"")</f>
        <v>-1</v>
      </c>
      <c r="AC69" s="72" t="str">
        <f>IF('Physical Effects - Numerical'!AF69&lt;0,'Physical Effects - Numerical'!AF69,"")</f>
        <v/>
      </c>
      <c r="AD69" s="72" t="str">
        <f>IF('Physical Effects - Numerical'!AG69&lt;0,'Physical Effects - Numerical'!AG69,"")</f>
        <v/>
      </c>
      <c r="AE69" s="72" t="str">
        <f>IF('Physical Effects - Numerical'!AH69&lt;0,'Physical Effects - Numerical'!AH69,"")</f>
        <v/>
      </c>
      <c r="AF69" s="72" t="str">
        <f>IF('Physical Effects - Numerical'!AI69&lt;0,'Physical Effects - Numerical'!AI69,"")</f>
        <v/>
      </c>
      <c r="AG69" s="72" t="str">
        <f>IF('Physical Effects - Numerical'!AJ69&lt;0,'Physical Effects - Numerical'!AJ69,"")</f>
        <v/>
      </c>
      <c r="AH69" s="72" t="str">
        <f>IF('Physical Effects - Numerical'!AK69&lt;0,'Physical Effects - Numerical'!AK69,"")</f>
        <v/>
      </c>
      <c r="AI69" s="72" t="str">
        <f>IF('Physical Effects - Numerical'!AL69&lt;0,'Physical Effects - Numerical'!AL69,"")</f>
        <v/>
      </c>
      <c r="AJ69" s="72" t="str">
        <f>IF('Physical Effects - Numerical'!AM69&lt;0,'Physical Effects - Numerical'!AM69,"")</f>
        <v/>
      </c>
      <c r="AK69" s="72" t="str">
        <f>IF('Physical Effects - Numerical'!AN69&lt;0,'Physical Effects - Numerical'!AN69,"")</f>
        <v/>
      </c>
      <c r="AL69" s="72" t="str">
        <f>IF('Physical Effects - Numerical'!AO69&lt;0,'Physical Effects - Numerical'!AO69,"")</f>
        <v/>
      </c>
      <c r="AM69" s="72" t="str">
        <f>IF('Physical Effects - Numerical'!AP69&lt;0,'Physical Effects - Numerical'!AP69,"")</f>
        <v/>
      </c>
      <c r="AN69" s="72" t="str">
        <f>IF('Physical Effects - Numerical'!AQ69&lt;0,'Physical Effects - Numerical'!AQ69,"")</f>
        <v/>
      </c>
      <c r="AO69" s="72" t="str">
        <f>IF('Physical Effects - Numerical'!AR69&lt;0,'Physical Effects - Numerical'!AR69,"")</f>
        <v/>
      </c>
      <c r="AP69" s="72" t="str">
        <f>IF('Physical Effects - Numerical'!AS69&lt;0,'Physical Effects - Numerical'!AS69,"")</f>
        <v/>
      </c>
      <c r="AQ69" s="72" t="str">
        <f>IF('Physical Effects - Numerical'!AT69&lt;0,'Physical Effects - Numerical'!AT69,"")</f>
        <v/>
      </c>
      <c r="AR69" s="72" t="str">
        <f>IF('Physical Effects - Numerical'!AU69&lt;0,'Physical Effects - Numerical'!AU69,"")</f>
        <v/>
      </c>
      <c r="AS69" s="72" t="str">
        <f>IF('Physical Effects - Numerical'!AV69&lt;0,'Physical Effects - Numerical'!AV69,"")</f>
        <v/>
      </c>
      <c r="AT69" s="72" t="str">
        <f>IF('Physical Effects - Numerical'!AW69&lt;0,'Physical Effects - Numerical'!AW69,"")</f>
        <v/>
      </c>
      <c r="AU69" s="72" t="str">
        <f>IF('Physical Effects - Numerical'!AX69&lt;0,'Physical Effects - Numerical'!AX69,"")</f>
        <v/>
      </c>
      <c r="AV69" s="84" t="str">
        <f>IF('Physical Effects - Numerical'!AY69&lt;0,'Physical Effects - Numerical'!AY69,"")</f>
        <v/>
      </c>
      <c r="AW69" t="str">
        <f>IF('Physical Effects - Numerical'!AZ69&lt;0,'Physical Effects - Numerical'!AZ69,"")</f>
        <v/>
      </c>
      <c r="AX69" t="str">
        <f>IF('Physical Effects - Numerical'!BA69&lt;0,'Physical Effects - Numerical'!BA69,"")</f>
        <v/>
      </c>
      <c r="AY69" t="str">
        <f>IF('Physical Effects - Numerical'!BB69&lt;0,'Physical Effects - Numerical'!BB69,"")</f>
        <v/>
      </c>
      <c r="AZ69" t="str">
        <f>IF('Physical Effects - Numerical'!BC69&lt;0,'Physical Effects - Numerical'!BC69,"")</f>
        <v/>
      </c>
      <c r="BA69" t="str">
        <f>IF('Physical Effects - Numerical'!BD69&lt;0,'Physical Effects - Numerical'!BD69,"")</f>
        <v/>
      </c>
      <c r="BB69" t="str">
        <f>IF('Physical Effects - Numerical'!BE69&lt;0,'Physical Effects - Numerical'!BE69,"")</f>
        <v/>
      </c>
      <c r="BC69" t="str">
        <f>IF('Physical Effects - Numerical'!BF69&lt;0,'Physical Effects - Numerical'!BF69,"")</f>
        <v/>
      </c>
      <c r="BD69" t="str">
        <f>IF('Physical Effects - Numerical'!BG69&lt;0,'Physical Effects - Numerical'!BG69,"")</f>
        <v/>
      </c>
      <c r="BE69" t="str">
        <f>IF('Physical Effects - Numerical'!BH69&lt;0,'Physical Effects - Numerical'!BH69,"")</f>
        <v/>
      </c>
      <c r="BF69" t="str">
        <f>IF('Physical Effects - Numerical'!BI69&lt;0,'Physical Effects - Numerical'!BI69,"")</f>
        <v/>
      </c>
      <c r="BG69" t="str">
        <f>IF('Physical Effects - Numerical'!BJ69&lt;0,'Physical Effects - Numerical'!BJ69,"")</f>
        <v/>
      </c>
      <c r="BH69" t="str">
        <f>IF('Physical Effects - Numerical'!BK69&lt;0,'Physical Effects - Numerical'!BK69,"")</f>
        <v/>
      </c>
      <c r="BI69" t="str">
        <f>IF('Physical Effects - Numerical'!BL69&lt;0,'Physical Effects - Numerical'!BL69,"")</f>
        <v/>
      </c>
    </row>
    <row r="70" spans="1:61" ht="26">
      <c r="A70" s="120" t="s">
        <v>1170</v>
      </c>
      <c r="B70" s="72" t="str">
        <f>IF('Physical Effects - Numerical'!E70&lt;0,'Physical Effects - Numerical'!E70,"")</f>
        <v/>
      </c>
      <c r="C70" s="72" t="str">
        <f>IF('Physical Effects - Numerical'!F70&lt;0,'Physical Effects - Numerical'!F70,"")</f>
        <v/>
      </c>
      <c r="D70" s="72" t="str">
        <f>IF('Physical Effects - Numerical'!G70&lt;0,'Physical Effects - Numerical'!G70,"")</f>
        <v/>
      </c>
      <c r="E70" s="72" t="str">
        <f>IF('Physical Effects - Numerical'!H70&lt;0,'Physical Effects - Numerical'!H70,"")</f>
        <v/>
      </c>
      <c r="F70" s="72" t="str">
        <f>IF('Physical Effects - Numerical'!I70&lt;0,'Physical Effects - Numerical'!I70,"")</f>
        <v/>
      </c>
      <c r="G70" s="72" t="str">
        <f>IF('Physical Effects - Numerical'!J70&lt;0,'Physical Effects - Numerical'!J70,"")</f>
        <v/>
      </c>
      <c r="H70" s="72">
        <f>IF('Physical Effects - Numerical'!K70&lt;0,'Physical Effects - Numerical'!K70,"")</f>
        <v>-1</v>
      </c>
      <c r="I70" s="72" t="str">
        <f>IF('Physical Effects - Numerical'!L70&lt;0,'Physical Effects - Numerical'!L70,"")</f>
        <v/>
      </c>
      <c r="J70" s="72">
        <f>IF('Physical Effects - Numerical'!M70&lt;0,'Physical Effects - Numerical'!M70,"")</f>
        <v>-1</v>
      </c>
      <c r="K70" s="72" t="str">
        <f>IF('Physical Effects - Numerical'!N70&lt;0,'Physical Effects - Numerical'!N70,"")</f>
        <v/>
      </c>
      <c r="L70" s="72" t="str">
        <f>IF('Physical Effects - Numerical'!O70&lt;0,'Physical Effects - Numerical'!O70,"")</f>
        <v/>
      </c>
      <c r="M70" s="72" t="str">
        <f>IF('Physical Effects - Numerical'!P70&lt;0,'Physical Effects - Numerical'!P70,"")</f>
        <v/>
      </c>
      <c r="N70" s="72">
        <f>IF('Physical Effects - Numerical'!Q70&lt;0,'Physical Effects - Numerical'!Q70,"")</f>
        <v>-1</v>
      </c>
      <c r="O70" s="72">
        <f>IF('Physical Effects - Numerical'!R70&lt;0,'Physical Effects - Numerical'!R70,"")</f>
        <v>-1</v>
      </c>
      <c r="P70" s="72" t="str">
        <f>IF('Physical Effects - Numerical'!S70&lt;0,'Physical Effects - Numerical'!S70,"")</f>
        <v/>
      </c>
      <c r="Q70" s="72" t="str">
        <f>IF('Physical Effects - Numerical'!T70&lt;0,'Physical Effects - Numerical'!T70,"")</f>
        <v/>
      </c>
      <c r="R70" s="72" t="str">
        <f>IF('Physical Effects - Numerical'!U70&lt;0,'Physical Effects - Numerical'!U70,"")</f>
        <v/>
      </c>
      <c r="S70" s="72" t="str">
        <f>IF('Physical Effects - Numerical'!V70&lt;0,'Physical Effects - Numerical'!V70,"")</f>
        <v/>
      </c>
      <c r="T70" s="72" t="str">
        <f>IF('Physical Effects - Numerical'!W70&lt;0,'Physical Effects - Numerical'!W70,"")</f>
        <v/>
      </c>
      <c r="U70" s="72" t="str">
        <f>IF('Physical Effects - Numerical'!X70&lt;0,'Physical Effects - Numerical'!X70,"")</f>
        <v/>
      </c>
      <c r="V70" s="72">
        <f>IF('Physical Effects - Numerical'!Y70&lt;0,'Physical Effects - Numerical'!Y70,"")</f>
        <v>-1</v>
      </c>
      <c r="W70" s="72" t="str">
        <f>IF('Physical Effects - Numerical'!Z70&lt;0,'Physical Effects - Numerical'!Z70,"")</f>
        <v/>
      </c>
      <c r="X70" s="72" t="str">
        <f>IF('Physical Effects - Numerical'!AA70&lt;0,'Physical Effects - Numerical'!AA70,"")</f>
        <v/>
      </c>
      <c r="Y70" s="72" t="str">
        <f>IF('Physical Effects - Numerical'!AB70&lt;0,'Physical Effects - Numerical'!AB70,"")</f>
        <v/>
      </c>
      <c r="Z70" s="72" t="str">
        <f>IF('Physical Effects - Numerical'!AC70&lt;0,'Physical Effects - Numerical'!AC70,"")</f>
        <v/>
      </c>
      <c r="AA70" s="72" t="str">
        <f>IF('Physical Effects - Numerical'!AD70&lt;0,'Physical Effects - Numerical'!AD70,"")</f>
        <v/>
      </c>
      <c r="AB70" s="72" t="str">
        <f>IF('Physical Effects - Numerical'!AE70&lt;0,'Physical Effects - Numerical'!AE70,"")</f>
        <v/>
      </c>
      <c r="AC70" s="72">
        <f>IF('Physical Effects - Numerical'!AF70&lt;0,'Physical Effects - Numerical'!AF70,"")</f>
        <v>-1</v>
      </c>
      <c r="AD70" s="72" t="str">
        <f>IF('Physical Effects - Numerical'!AG70&lt;0,'Physical Effects - Numerical'!AG70,"")</f>
        <v/>
      </c>
      <c r="AE70" s="72">
        <f>IF('Physical Effects - Numerical'!AH70&lt;0,'Physical Effects - Numerical'!AH70,"")</f>
        <v>-1</v>
      </c>
      <c r="AF70" s="72" t="str">
        <f>IF('Physical Effects - Numerical'!AI70&lt;0,'Physical Effects - Numerical'!AI70,"")</f>
        <v/>
      </c>
      <c r="AG70" s="72" t="str">
        <f>IF('Physical Effects - Numerical'!AJ70&lt;0,'Physical Effects - Numerical'!AJ70,"")</f>
        <v/>
      </c>
      <c r="AH70" s="72" t="str">
        <f>IF('Physical Effects - Numerical'!AK70&lt;0,'Physical Effects - Numerical'!AK70,"")</f>
        <v/>
      </c>
      <c r="AI70" s="72" t="str">
        <f>IF('Physical Effects - Numerical'!AL70&lt;0,'Physical Effects - Numerical'!AL70,"")</f>
        <v/>
      </c>
      <c r="AJ70" s="72" t="str">
        <f>IF('Physical Effects - Numerical'!AM70&lt;0,'Physical Effects - Numerical'!AM70,"")</f>
        <v/>
      </c>
      <c r="AK70" s="72" t="str">
        <f>IF('Physical Effects - Numerical'!AN70&lt;0,'Physical Effects - Numerical'!AN70,"")</f>
        <v/>
      </c>
      <c r="AL70" s="72" t="str">
        <f>IF('Physical Effects - Numerical'!AO70&lt;0,'Physical Effects - Numerical'!AO70,"")</f>
        <v/>
      </c>
      <c r="AM70" s="72" t="str">
        <f>IF('Physical Effects - Numerical'!AP70&lt;0,'Physical Effects - Numerical'!AP70,"")</f>
        <v/>
      </c>
      <c r="AN70" s="72" t="str">
        <f>IF('Physical Effects - Numerical'!AQ70&lt;0,'Physical Effects - Numerical'!AQ70,"")</f>
        <v/>
      </c>
      <c r="AO70" s="72" t="str">
        <f>IF('Physical Effects - Numerical'!AR70&lt;0,'Physical Effects - Numerical'!AR70,"")</f>
        <v/>
      </c>
      <c r="AP70" s="72" t="str">
        <f>IF('Physical Effects - Numerical'!AS70&lt;0,'Physical Effects - Numerical'!AS70,"")</f>
        <v/>
      </c>
      <c r="AQ70" s="72" t="str">
        <f>IF('Physical Effects - Numerical'!AT70&lt;0,'Physical Effects - Numerical'!AT70,"")</f>
        <v/>
      </c>
      <c r="AR70" s="72" t="str">
        <f>IF('Physical Effects - Numerical'!AU70&lt;0,'Physical Effects - Numerical'!AU70,"")</f>
        <v/>
      </c>
      <c r="AS70" s="72" t="str">
        <f>IF('Physical Effects - Numerical'!AV70&lt;0,'Physical Effects - Numerical'!AV70,"")</f>
        <v/>
      </c>
      <c r="AT70" s="72" t="str">
        <f>IF('Physical Effects - Numerical'!AW70&lt;0,'Physical Effects - Numerical'!AW70,"")</f>
        <v/>
      </c>
      <c r="AU70" s="72" t="str">
        <f>IF('Physical Effects - Numerical'!AX70&lt;0,'Physical Effects - Numerical'!AX70,"")</f>
        <v/>
      </c>
      <c r="AV70" s="84" t="str">
        <f>IF('Physical Effects - Numerical'!AY70&lt;0,'Physical Effects - Numerical'!AY70,"")</f>
        <v/>
      </c>
      <c r="AW70" t="str">
        <f>IF('Physical Effects - Numerical'!AZ70&lt;0,'Physical Effects - Numerical'!AZ70,"")</f>
        <v/>
      </c>
      <c r="AX70" t="str">
        <f>IF('Physical Effects - Numerical'!BA70&lt;0,'Physical Effects - Numerical'!BA70,"")</f>
        <v/>
      </c>
      <c r="AY70" t="str">
        <f>IF('Physical Effects - Numerical'!BB70&lt;0,'Physical Effects - Numerical'!BB70,"")</f>
        <v/>
      </c>
      <c r="AZ70" t="str">
        <f>IF('Physical Effects - Numerical'!BC70&lt;0,'Physical Effects - Numerical'!BC70,"")</f>
        <v/>
      </c>
      <c r="BA70" t="str">
        <f>IF('Physical Effects - Numerical'!BD70&lt;0,'Physical Effects - Numerical'!BD70,"")</f>
        <v/>
      </c>
      <c r="BB70" t="str">
        <f>IF('Physical Effects - Numerical'!BE70&lt;0,'Physical Effects - Numerical'!BE70,"")</f>
        <v/>
      </c>
      <c r="BC70" t="str">
        <f>IF('Physical Effects - Numerical'!BF70&lt;0,'Physical Effects - Numerical'!BF70,"")</f>
        <v/>
      </c>
      <c r="BD70" t="str">
        <f>IF('Physical Effects - Numerical'!BG70&lt;0,'Physical Effects - Numerical'!BG70,"")</f>
        <v/>
      </c>
      <c r="BE70" t="str">
        <f>IF('Physical Effects - Numerical'!BH70&lt;0,'Physical Effects - Numerical'!BH70,"")</f>
        <v/>
      </c>
      <c r="BF70" t="str">
        <f>IF('Physical Effects - Numerical'!BI70&lt;0,'Physical Effects - Numerical'!BI70,"")</f>
        <v/>
      </c>
      <c r="BG70" t="str">
        <f>IF('Physical Effects - Numerical'!BJ70&lt;0,'Physical Effects - Numerical'!BJ70,"")</f>
        <v/>
      </c>
      <c r="BH70" t="str">
        <f>IF('Physical Effects - Numerical'!BK70&lt;0,'Physical Effects - Numerical'!BK70,"")</f>
        <v/>
      </c>
      <c r="BI70" t="str">
        <f>IF('Physical Effects - Numerical'!BL70&lt;0,'Physical Effects - Numerical'!BL70,"")</f>
        <v/>
      </c>
    </row>
    <row r="71" spans="1:61">
      <c r="A71" s="120" t="s">
        <v>1195</v>
      </c>
      <c r="B71" s="72" t="str">
        <f>IF('Physical Effects - Numerical'!E71&lt;0,'Physical Effects - Numerical'!E71,"")</f>
        <v/>
      </c>
      <c r="C71" s="72" t="str">
        <f>IF('Physical Effects - Numerical'!F71&lt;0,'Physical Effects - Numerical'!F71,"")</f>
        <v/>
      </c>
      <c r="D71" s="72" t="str">
        <f>IF('Physical Effects - Numerical'!G71&lt;0,'Physical Effects - Numerical'!G71,"")</f>
        <v/>
      </c>
      <c r="E71" s="72" t="str">
        <f>IF('Physical Effects - Numerical'!H71&lt;0,'Physical Effects - Numerical'!H71,"")</f>
        <v/>
      </c>
      <c r="F71" s="72" t="str">
        <f>IF('Physical Effects - Numerical'!I71&lt;0,'Physical Effects - Numerical'!I71,"")</f>
        <v/>
      </c>
      <c r="G71" s="72" t="str">
        <f>IF('Physical Effects - Numerical'!J71&lt;0,'Physical Effects - Numerical'!J71,"")</f>
        <v/>
      </c>
      <c r="H71" s="72" t="str">
        <f>IF('Physical Effects - Numerical'!K71&lt;0,'Physical Effects - Numerical'!K71,"")</f>
        <v/>
      </c>
      <c r="I71" s="72" t="str">
        <f>IF('Physical Effects - Numerical'!L71&lt;0,'Physical Effects - Numerical'!L71,"")</f>
        <v/>
      </c>
      <c r="J71" s="72" t="str">
        <f>IF('Physical Effects - Numerical'!M71&lt;0,'Physical Effects - Numerical'!M71,"")</f>
        <v/>
      </c>
      <c r="K71" s="72" t="str">
        <f>IF('Physical Effects - Numerical'!N71&lt;0,'Physical Effects - Numerical'!N71,"")</f>
        <v/>
      </c>
      <c r="L71" s="72" t="str">
        <f>IF('Physical Effects - Numerical'!O71&lt;0,'Physical Effects - Numerical'!O71,"")</f>
        <v/>
      </c>
      <c r="M71" s="72" t="str">
        <f>IF('Physical Effects - Numerical'!P71&lt;0,'Physical Effects - Numerical'!P71,"")</f>
        <v/>
      </c>
      <c r="N71" s="72">
        <f>IF('Physical Effects - Numerical'!Q71&lt;0,'Physical Effects - Numerical'!Q71,"")</f>
        <v>-2</v>
      </c>
      <c r="O71" s="72" t="str">
        <f>IF('Physical Effects - Numerical'!R71&lt;0,'Physical Effects - Numerical'!R71,"")</f>
        <v/>
      </c>
      <c r="P71" s="72" t="str">
        <f>IF('Physical Effects - Numerical'!S71&lt;0,'Physical Effects - Numerical'!S71,"")</f>
        <v/>
      </c>
      <c r="Q71" s="72" t="str">
        <f>IF('Physical Effects - Numerical'!T71&lt;0,'Physical Effects - Numerical'!T71,"")</f>
        <v/>
      </c>
      <c r="R71" s="72" t="str">
        <f>IF('Physical Effects - Numerical'!U71&lt;0,'Physical Effects - Numerical'!U71,"")</f>
        <v/>
      </c>
      <c r="S71" s="72" t="str">
        <f>IF('Physical Effects - Numerical'!V71&lt;0,'Physical Effects - Numerical'!V71,"")</f>
        <v/>
      </c>
      <c r="T71" s="72" t="str">
        <f>IF('Physical Effects - Numerical'!W71&lt;0,'Physical Effects - Numerical'!W71,"")</f>
        <v/>
      </c>
      <c r="U71" s="72">
        <f>IF('Physical Effects - Numerical'!X71&lt;0,'Physical Effects - Numerical'!X71,"")</f>
        <v>-2</v>
      </c>
      <c r="V71" s="72" t="str">
        <f>IF('Physical Effects - Numerical'!Y71&lt;0,'Physical Effects - Numerical'!Y71,"")</f>
        <v/>
      </c>
      <c r="W71" s="72">
        <f>IF('Physical Effects - Numerical'!Z71&lt;0,'Physical Effects - Numerical'!Z71,"")</f>
        <v>-2</v>
      </c>
      <c r="X71" s="72" t="str">
        <f>IF('Physical Effects - Numerical'!AA71&lt;0,'Physical Effects - Numerical'!AA71,"")</f>
        <v/>
      </c>
      <c r="Y71" s="72" t="str">
        <f>IF('Physical Effects - Numerical'!AB71&lt;0,'Physical Effects - Numerical'!AB71,"")</f>
        <v/>
      </c>
      <c r="Z71" s="72" t="str">
        <f>IF('Physical Effects - Numerical'!AC71&lt;0,'Physical Effects - Numerical'!AC71,"")</f>
        <v/>
      </c>
      <c r="AA71" s="72" t="str">
        <f>IF('Physical Effects - Numerical'!AD71&lt;0,'Physical Effects - Numerical'!AD71,"")</f>
        <v/>
      </c>
      <c r="AB71" s="72" t="str">
        <f>IF('Physical Effects - Numerical'!AE71&lt;0,'Physical Effects - Numerical'!AE71,"")</f>
        <v/>
      </c>
      <c r="AC71" s="72" t="str">
        <f>IF('Physical Effects - Numerical'!AF71&lt;0,'Physical Effects - Numerical'!AF71,"")</f>
        <v/>
      </c>
      <c r="AD71" s="72" t="str">
        <f>IF('Physical Effects - Numerical'!AG71&lt;0,'Physical Effects - Numerical'!AG71,"")</f>
        <v/>
      </c>
      <c r="AE71" s="72" t="str">
        <f>IF('Physical Effects - Numerical'!AH71&lt;0,'Physical Effects - Numerical'!AH71,"")</f>
        <v/>
      </c>
      <c r="AF71" s="72" t="str">
        <f>IF('Physical Effects - Numerical'!AI71&lt;0,'Physical Effects - Numerical'!AI71,"")</f>
        <v/>
      </c>
      <c r="AG71" s="72" t="str">
        <f>IF('Physical Effects - Numerical'!AJ71&lt;0,'Physical Effects - Numerical'!AJ71,"")</f>
        <v/>
      </c>
      <c r="AH71" s="72" t="str">
        <f>IF('Physical Effects - Numerical'!AK71&lt;0,'Physical Effects - Numerical'!AK71,"")</f>
        <v/>
      </c>
      <c r="AI71" s="72" t="str">
        <f>IF('Physical Effects - Numerical'!AL71&lt;0,'Physical Effects - Numerical'!AL71,"")</f>
        <v/>
      </c>
      <c r="AJ71" s="72" t="str">
        <f>IF('Physical Effects - Numerical'!AM71&lt;0,'Physical Effects - Numerical'!AM71,"")</f>
        <v/>
      </c>
      <c r="AK71" s="72" t="str">
        <f>IF('Physical Effects - Numerical'!AN71&lt;0,'Physical Effects - Numerical'!AN71,"")</f>
        <v/>
      </c>
      <c r="AL71" s="72" t="str">
        <f>IF('Physical Effects - Numerical'!AO71&lt;0,'Physical Effects - Numerical'!AO71,"")</f>
        <v/>
      </c>
      <c r="AM71" s="72" t="str">
        <f>IF('Physical Effects - Numerical'!AP71&lt;0,'Physical Effects - Numerical'!AP71,"")</f>
        <v/>
      </c>
      <c r="AN71" s="72" t="str">
        <f>IF('Physical Effects - Numerical'!AQ71&lt;0,'Physical Effects - Numerical'!AQ71,"")</f>
        <v/>
      </c>
      <c r="AO71" s="72" t="str">
        <f>IF('Physical Effects - Numerical'!AR71&lt;0,'Physical Effects - Numerical'!AR71,"")</f>
        <v/>
      </c>
      <c r="AP71" s="72" t="str">
        <f>IF('Physical Effects - Numerical'!AS71&lt;0,'Physical Effects - Numerical'!AS71,"")</f>
        <v/>
      </c>
      <c r="AQ71" s="72" t="str">
        <f>IF('Physical Effects - Numerical'!AT71&lt;0,'Physical Effects - Numerical'!AT71,"")</f>
        <v/>
      </c>
      <c r="AR71" s="72" t="str">
        <f>IF('Physical Effects - Numerical'!AU71&lt;0,'Physical Effects - Numerical'!AU71,"")</f>
        <v/>
      </c>
      <c r="AS71" s="72" t="str">
        <f>IF('Physical Effects - Numerical'!AV71&lt;0,'Physical Effects - Numerical'!AV71,"")</f>
        <v/>
      </c>
      <c r="AT71" s="72" t="str">
        <f>IF('Physical Effects - Numerical'!AW71&lt;0,'Physical Effects - Numerical'!AW71,"")</f>
        <v/>
      </c>
      <c r="AU71" s="72" t="str">
        <f>IF('Physical Effects - Numerical'!AX71&lt;0,'Physical Effects - Numerical'!AX71,"")</f>
        <v/>
      </c>
      <c r="AV71" s="84" t="str">
        <f>IF('Physical Effects - Numerical'!AY71&lt;0,'Physical Effects - Numerical'!AY71,"")</f>
        <v/>
      </c>
      <c r="AW71" t="str">
        <f>IF('Physical Effects - Numerical'!AZ71&lt;0,'Physical Effects - Numerical'!AZ71,"")</f>
        <v/>
      </c>
      <c r="AX71" t="str">
        <f>IF('Physical Effects - Numerical'!BA71&lt;0,'Physical Effects - Numerical'!BA71,"")</f>
        <v/>
      </c>
      <c r="AY71" t="str">
        <f>IF('Physical Effects - Numerical'!BB71&lt;0,'Physical Effects - Numerical'!BB71,"")</f>
        <v/>
      </c>
      <c r="AZ71" t="str">
        <f>IF('Physical Effects - Numerical'!BC71&lt;0,'Physical Effects - Numerical'!BC71,"")</f>
        <v/>
      </c>
      <c r="BA71" t="str">
        <f>IF('Physical Effects - Numerical'!BD71&lt;0,'Physical Effects - Numerical'!BD71,"")</f>
        <v/>
      </c>
      <c r="BB71" t="str">
        <f>IF('Physical Effects - Numerical'!BE71&lt;0,'Physical Effects - Numerical'!BE71,"")</f>
        <v/>
      </c>
      <c r="BC71" t="str">
        <f>IF('Physical Effects - Numerical'!BF71&lt;0,'Physical Effects - Numerical'!BF71,"")</f>
        <v/>
      </c>
      <c r="BD71" t="str">
        <f>IF('Physical Effects - Numerical'!BG71&lt;0,'Physical Effects - Numerical'!BG71,"")</f>
        <v/>
      </c>
      <c r="BE71" t="str">
        <f>IF('Physical Effects - Numerical'!BH71&lt;0,'Physical Effects - Numerical'!BH71,"")</f>
        <v/>
      </c>
      <c r="BF71" t="str">
        <f>IF('Physical Effects - Numerical'!BI71&lt;0,'Physical Effects - Numerical'!BI71,"")</f>
        <v/>
      </c>
      <c r="BG71" t="str">
        <f>IF('Physical Effects - Numerical'!BJ71&lt;0,'Physical Effects - Numerical'!BJ71,"")</f>
        <v/>
      </c>
      <c r="BH71" t="str">
        <f>IF('Physical Effects - Numerical'!BK71&lt;0,'Physical Effects - Numerical'!BK71,"")</f>
        <v/>
      </c>
      <c r="BI71" t="str">
        <f>IF('Physical Effects - Numerical'!BL71&lt;0,'Physical Effects - Numerical'!BL71,"")</f>
        <v/>
      </c>
    </row>
    <row r="72" spans="1:61">
      <c r="A72" s="120" t="s">
        <v>1207</v>
      </c>
      <c r="B72" s="72" t="str">
        <f>IF('Physical Effects - Numerical'!E72&lt;0,'Physical Effects - Numerical'!E72,"")</f>
        <v/>
      </c>
      <c r="C72" s="72" t="str">
        <f>IF('Physical Effects - Numerical'!F72&lt;0,'Physical Effects - Numerical'!F72,"")</f>
        <v/>
      </c>
      <c r="D72" s="72" t="str">
        <f>IF('Physical Effects - Numerical'!G72&lt;0,'Physical Effects - Numerical'!G72,"")</f>
        <v/>
      </c>
      <c r="E72" s="72" t="str">
        <f>IF('Physical Effects - Numerical'!H72&lt;0,'Physical Effects - Numerical'!H72,"")</f>
        <v/>
      </c>
      <c r="F72" s="72" t="str">
        <f>IF('Physical Effects - Numerical'!I72&lt;0,'Physical Effects - Numerical'!I72,"")</f>
        <v/>
      </c>
      <c r="G72" s="72" t="str">
        <f>IF('Physical Effects - Numerical'!J72&lt;0,'Physical Effects - Numerical'!J72,"")</f>
        <v/>
      </c>
      <c r="H72" s="72" t="str">
        <f>IF('Physical Effects - Numerical'!K72&lt;0,'Physical Effects - Numerical'!K72,"")</f>
        <v/>
      </c>
      <c r="I72" s="72" t="str">
        <f>IF('Physical Effects - Numerical'!L72&lt;0,'Physical Effects - Numerical'!L72,"")</f>
        <v/>
      </c>
      <c r="J72" s="72" t="str">
        <f>IF('Physical Effects - Numerical'!M72&lt;0,'Physical Effects - Numerical'!M72,"")</f>
        <v/>
      </c>
      <c r="K72" s="72" t="str">
        <f>IF('Physical Effects - Numerical'!N72&lt;0,'Physical Effects - Numerical'!N72,"")</f>
        <v/>
      </c>
      <c r="L72" s="72" t="str">
        <f>IF('Physical Effects - Numerical'!O72&lt;0,'Physical Effects - Numerical'!O72,"")</f>
        <v/>
      </c>
      <c r="M72" s="72" t="str">
        <f>IF('Physical Effects - Numerical'!P72&lt;0,'Physical Effects - Numerical'!P72,"")</f>
        <v/>
      </c>
      <c r="N72" s="72">
        <f>IF('Physical Effects - Numerical'!Q72&lt;0,'Physical Effects - Numerical'!Q72,"")</f>
        <v>-1</v>
      </c>
      <c r="O72" s="72" t="str">
        <f>IF('Physical Effects - Numerical'!R72&lt;0,'Physical Effects - Numerical'!R72,"")</f>
        <v/>
      </c>
      <c r="P72" s="72" t="str">
        <f>IF('Physical Effects - Numerical'!S72&lt;0,'Physical Effects - Numerical'!S72,"")</f>
        <v/>
      </c>
      <c r="Q72" s="72" t="str">
        <f>IF('Physical Effects - Numerical'!T72&lt;0,'Physical Effects - Numerical'!T72,"")</f>
        <v/>
      </c>
      <c r="R72" s="72" t="str">
        <f>IF('Physical Effects - Numerical'!U72&lt;0,'Physical Effects - Numerical'!U72,"")</f>
        <v/>
      </c>
      <c r="S72" s="72" t="str">
        <f>IF('Physical Effects - Numerical'!V72&lt;0,'Physical Effects - Numerical'!V72,"")</f>
        <v/>
      </c>
      <c r="T72" s="72" t="str">
        <f>IF('Physical Effects - Numerical'!W72&lt;0,'Physical Effects - Numerical'!W72,"")</f>
        <v/>
      </c>
      <c r="U72" s="72" t="str">
        <f>IF('Physical Effects - Numerical'!X72&lt;0,'Physical Effects - Numerical'!X72,"")</f>
        <v/>
      </c>
      <c r="V72" s="72" t="str">
        <f>IF('Physical Effects - Numerical'!Y72&lt;0,'Physical Effects - Numerical'!Y72,"")</f>
        <v/>
      </c>
      <c r="W72" s="72">
        <f>IF('Physical Effects - Numerical'!Z72&lt;0,'Physical Effects - Numerical'!Z72,"")</f>
        <v>-1</v>
      </c>
      <c r="X72" s="72" t="str">
        <f>IF('Physical Effects - Numerical'!AA72&lt;0,'Physical Effects - Numerical'!AA72,"")</f>
        <v/>
      </c>
      <c r="Y72" s="72" t="str">
        <f>IF('Physical Effects - Numerical'!AB72&lt;0,'Physical Effects - Numerical'!AB72,"")</f>
        <v/>
      </c>
      <c r="Z72" s="72" t="str">
        <f>IF('Physical Effects - Numerical'!AC72&lt;0,'Physical Effects - Numerical'!AC72,"")</f>
        <v/>
      </c>
      <c r="AA72" s="72" t="str">
        <f>IF('Physical Effects - Numerical'!AD72&lt;0,'Physical Effects - Numerical'!AD72,"")</f>
        <v/>
      </c>
      <c r="AB72" s="72">
        <f>IF('Physical Effects - Numerical'!AE72&lt;0,'Physical Effects - Numerical'!AE72,"")</f>
        <v>-1</v>
      </c>
      <c r="AC72" s="72" t="str">
        <f>IF('Physical Effects - Numerical'!AF72&lt;0,'Physical Effects - Numerical'!AF72,"")</f>
        <v/>
      </c>
      <c r="AD72" s="72" t="str">
        <f>IF('Physical Effects - Numerical'!AG72&lt;0,'Physical Effects - Numerical'!AG72,"")</f>
        <v/>
      </c>
      <c r="AE72" s="72" t="str">
        <f>IF('Physical Effects - Numerical'!AH72&lt;0,'Physical Effects - Numerical'!AH72,"")</f>
        <v/>
      </c>
      <c r="AF72" s="72" t="str">
        <f>IF('Physical Effects - Numerical'!AI72&lt;0,'Physical Effects - Numerical'!AI72,"")</f>
        <v/>
      </c>
      <c r="AG72" s="72" t="str">
        <f>IF('Physical Effects - Numerical'!AJ72&lt;0,'Physical Effects - Numerical'!AJ72,"")</f>
        <v/>
      </c>
      <c r="AH72" s="72" t="str">
        <f>IF('Physical Effects - Numerical'!AK72&lt;0,'Physical Effects - Numerical'!AK72,"")</f>
        <v/>
      </c>
      <c r="AI72" s="72" t="str">
        <f>IF('Physical Effects - Numerical'!AL72&lt;0,'Physical Effects - Numerical'!AL72,"")</f>
        <v/>
      </c>
      <c r="AJ72" s="72" t="str">
        <f>IF('Physical Effects - Numerical'!AM72&lt;0,'Physical Effects - Numerical'!AM72,"")</f>
        <v/>
      </c>
      <c r="AK72" s="72" t="str">
        <f>IF('Physical Effects - Numerical'!AN72&lt;0,'Physical Effects - Numerical'!AN72,"")</f>
        <v/>
      </c>
      <c r="AL72" s="72" t="str">
        <f>IF('Physical Effects - Numerical'!AO72&lt;0,'Physical Effects - Numerical'!AO72,"")</f>
        <v/>
      </c>
      <c r="AM72" s="72" t="str">
        <f>IF('Physical Effects - Numerical'!AP72&lt;0,'Physical Effects - Numerical'!AP72,"")</f>
        <v/>
      </c>
      <c r="AN72" s="72" t="str">
        <f>IF('Physical Effects - Numerical'!AQ72&lt;0,'Physical Effects - Numerical'!AQ72,"")</f>
        <v/>
      </c>
      <c r="AO72" s="72" t="str">
        <f>IF('Physical Effects - Numerical'!AR72&lt;0,'Physical Effects - Numerical'!AR72,"")</f>
        <v/>
      </c>
      <c r="AP72" s="72" t="str">
        <f>IF('Physical Effects - Numerical'!AS72&lt;0,'Physical Effects - Numerical'!AS72,"")</f>
        <v/>
      </c>
      <c r="AQ72" s="72" t="str">
        <f>IF('Physical Effects - Numerical'!AT72&lt;0,'Physical Effects - Numerical'!AT72,"")</f>
        <v/>
      </c>
      <c r="AR72" s="72" t="str">
        <f>IF('Physical Effects - Numerical'!AU72&lt;0,'Physical Effects - Numerical'!AU72,"")</f>
        <v/>
      </c>
      <c r="AS72" s="72" t="str">
        <f>IF('Physical Effects - Numerical'!AV72&lt;0,'Physical Effects - Numerical'!AV72,"")</f>
        <v/>
      </c>
      <c r="AT72" s="72" t="str">
        <f>IF('Physical Effects - Numerical'!AW72&lt;0,'Physical Effects - Numerical'!AW72,"")</f>
        <v/>
      </c>
      <c r="AU72" s="72" t="str">
        <f>IF('Physical Effects - Numerical'!AX72&lt;0,'Physical Effects - Numerical'!AX72,"")</f>
        <v/>
      </c>
      <c r="AV72" s="84" t="str">
        <f>IF('Physical Effects - Numerical'!AY72&lt;0,'Physical Effects - Numerical'!AY72,"")</f>
        <v/>
      </c>
      <c r="AW72" t="str">
        <f>IF('Physical Effects - Numerical'!AZ72&lt;0,'Physical Effects - Numerical'!AZ72,"")</f>
        <v/>
      </c>
      <c r="AX72" t="str">
        <f>IF('Physical Effects - Numerical'!BA72&lt;0,'Physical Effects - Numerical'!BA72,"")</f>
        <v/>
      </c>
      <c r="AY72" t="str">
        <f>IF('Physical Effects - Numerical'!BB72&lt;0,'Physical Effects - Numerical'!BB72,"")</f>
        <v/>
      </c>
      <c r="AZ72" t="str">
        <f>IF('Physical Effects - Numerical'!BC72&lt;0,'Physical Effects - Numerical'!BC72,"")</f>
        <v/>
      </c>
      <c r="BA72" t="str">
        <f>IF('Physical Effects - Numerical'!BD72&lt;0,'Physical Effects - Numerical'!BD72,"")</f>
        <v/>
      </c>
      <c r="BB72" t="str">
        <f>IF('Physical Effects - Numerical'!BE72&lt;0,'Physical Effects - Numerical'!BE72,"")</f>
        <v/>
      </c>
      <c r="BC72" t="str">
        <f>IF('Physical Effects - Numerical'!BF72&lt;0,'Physical Effects - Numerical'!BF72,"")</f>
        <v/>
      </c>
      <c r="BD72" t="str">
        <f>IF('Physical Effects - Numerical'!BG72&lt;0,'Physical Effects - Numerical'!BG72,"")</f>
        <v/>
      </c>
      <c r="BE72" t="str">
        <f>IF('Physical Effects - Numerical'!BH72&lt;0,'Physical Effects - Numerical'!BH72,"")</f>
        <v/>
      </c>
      <c r="BF72" t="str">
        <f>IF('Physical Effects - Numerical'!BI72&lt;0,'Physical Effects - Numerical'!BI72,"")</f>
        <v/>
      </c>
      <c r="BG72" t="str">
        <f>IF('Physical Effects - Numerical'!BJ72&lt;0,'Physical Effects - Numerical'!BJ72,"")</f>
        <v/>
      </c>
      <c r="BH72" t="str">
        <f>IF('Physical Effects - Numerical'!BK72&lt;0,'Physical Effects - Numerical'!BK72,"")</f>
        <v/>
      </c>
      <c r="BI72" t="str">
        <f>IF('Physical Effects - Numerical'!BL72&lt;0,'Physical Effects - Numerical'!BL72,"")</f>
        <v/>
      </c>
    </row>
    <row r="73" spans="1:61">
      <c r="A73" s="120" t="s">
        <v>1223</v>
      </c>
      <c r="B73" s="72" t="str">
        <f>IF('Physical Effects - Numerical'!E73&lt;0,'Physical Effects - Numerical'!E73,"")</f>
        <v/>
      </c>
      <c r="C73" s="72" t="str">
        <f>IF('Physical Effects - Numerical'!F73&lt;0,'Physical Effects - Numerical'!F73,"")</f>
        <v/>
      </c>
      <c r="D73" s="72" t="str">
        <f>IF('Physical Effects - Numerical'!G73&lt;0,'Physical Effects - Numerical'!G73,"")</f>
        <v/>
      </c>
      <c r="E73" s="72" t="str">
        <f>IF('Physical Effects - Numerical'!H73&lt;0,'Physical Effects - Numerical'!H73,"")</f>
        <v/>
      </c>
      <c r="F73" s="72" t="str">
        <f>IF('Physical Effects - Numerical'!I73&lt;0,'Physical Effects - Numerical'!I73,"")</f>
        <v/>
      </c>
      <c r="G73" s="72" t="str">
        <f>IF('Physical Effects - Numerical'!J73&lt;0,'Physical Effects - Numerical'!J73,"")</f>
        <v/>
      </c>
      <c r="H73" s="72" t="str">
        <f>IF('Physical Effects - Numerical'!K73&lt;0,'Physical Effects - Numerical'!K73,"")</f>
        <v/>
      </c>
      <c r="I73" s="72" t="str">
        <f>IF('Physical Effects - Numerical'!L73&lt;0,'Physical Effects - Numerical'!L73,"")</f>
        <v/>
      </c>
      <c r="J73" s="72" t="str">
        <f>IF('Physical Effects - Numerical'!M73&lt;0,'Physical Effects - Numerical'!M73,"")</f>
        <v/>
      </c>
      <c r="K73" s="72" t="str">
        <f>IF('Physical Effects - Numerical'!N73&lt;0,'Physical Effects - Numerical'!N73,"")</f>
        <v/>
      </c>
      <c r="L73" s="72" t="str">
        <f>IF('Physical Effects - Numerical'!O73&lt;0,'Physical Effects - Numerical'!O73,"")</f>
        <v/>
      </c>
      <c r="M73" s="72" t="str">
        <f>IF('Physical Effects - Numerical'!P73&lt;0,'Physical Effects - Numerical'!P73,"")</f>
        <v/>
      </c>
      <c r="N73" s="72">
        <f>IF('Physical Effects - Numerical'!Q73&lt;0,'Physical Effects - Numerical'!Q73,"")</f>
        <v>-1</v>
      </c>
      <c r="O73" s="72" t="str">
        <f>IF('Physical Effects - Numerical'!R73&lt;0,'Physical Effects - Numerical'!R73,"")</f>
        <v/>
      </c>
      <c r="P73" s="72" t="str">
        <f>IF('Physical Effects - Numerical'!S73&lt;0,'Physical Effects - Numerical'!S73,"")</f>
        <v/>
      </c>
      <c r="Q73" s="72" t="str">
        <f>IF('Physical Effects - Numerical'!T73&lt;0,'Physical Effects - Numerical'!T73,"")</f>
        <v/>
      </c>
      <c r="R73" s="72" t="str">
        <f>IF('Physical Effects - Numerical'!U73&lt;0,'Physical Effects - Numerical'!U73,"")</f>
        <v/>
      </c>
      <c r="S73" s="72" t="str">
        <f>IF('Physical Effects - Numerical'!V73&lt;0,'Physical Effects - Numerical'!V73,"")</f>
        <v/>
      </c>
      <c r="T73" s="72" t="str">
        <f>IF('Physical Effects - Numerical'!W73&lt;0,'Physical Effects - Numerical'!W73,"")</f>
        <v/>
      </c>
      <c r="U73" s="72" t="str">
        <f>IF('Physical Effects - Numerical'!X73&lt;0,'Physical Effects - Numerical'!X73,"")</f>
        <v/>
      </c>
      <c r="V73" s="72" t="str">
        <f>IF('Physical Effects - Numerical'!Y73&lt;0,'Physical Effects - Numerical'!Y73,"")</f>
        <v/>
      </c>
      <c r="W73" s="72">
        <f>IF('Physical Effects - Numerical'!Z73&lt;0,'Physical Effects - Numerical'!Z73,"")</f>
        <v>-1</v>
      </c>
      <c r="X73" s="72" t="str">
        <f>IF('Physical Effects - Numerical'!AA73&lt;0,'Physical Effects - Numerical'!AA73,"")</f>
        <v/>
      </c>
      <c r="Y73" s="72" t="str">
        <f>IF('Physical Effects - Numerical'!AB73&lt;0,'Physical Effects - Numerical'!AB73,"")</f>
        <v/>
      </c>
      <c r="Z73" s="72" t="str">
        <f>IF('Physical Effects - Numerical'!AC73&lt;0,'Physical Effects - Numerical'!AC73,"")</f>
        <v/>
      </c>
      <c r="AA73" s="72" t="str">
        <f>IF('Physical Effects - Numerical'!AD73&lt;0,'Physical Effects - Numerical'!AD73,"")</f>
        <v/>
      </c>
      <c r="AB73" s="72" t="str">
        <f>IF('Physical Effects - Numerical'!AE73&lt;0,'Physical Effects - Numerical'!AE73,"")</f>
        <v/>
      </c>
      <c r="AC73" s="72" t="str">
        <f>IF('Physical Effects - Numerical'!AF73&lt;0,'Physical Effects - Numerical'!AF73,"")</f>
        <v/>
      </c>
      <c r="AD73" s="72" t="str">
        <f>IF('Physical Effects - Numerical'!AG73&lt;0,'Physical Effects - Numerical'!AG73,"")</f>
        <v/>
      </c>
      <c r="AE73" s="72" t="str">
        <f>IF('Physical Effects - Numerical'!AH73&lt;0,'Physical Effects - Numerical'!AH73,"")</f>
        <v/>
      </c>
      <c r="AF73" s="72" t="str">
        <f>IF('Physical Effects - Numerical'!AI73&lt;0,'Physical Effects - Numerical'!AI73,"")</f>
        <v/>
      </c>
      <c r="AG73" s="72" t="str">
        <f>IF('Physical Effects - Numerical'!AJ73&lt;0,'Physical Effects - Numerical'!AJ73,"")</f>
        <v/>
      </c>
      <c r="AH73" s="72" t="str">
        <f>IF('Physical Effects - Numerical'!AK73&lt;0,'Physical Effects - Numerical'!AK73,"")</f>
        <v/>
      </c>
      <c r="AI73" s="72" t="str">
        <f>IF('Physical Effects - Numerical'!AL73&lt;0,'Physical Effects - Numerical'!AL73,"")</f>
        <v/>
      </c>
      <c r="AJ73" s="72" t="str">
        <f>IF('Physical Effects - Numerical'!AM73&lt;0,'Physical Effects - Numerical'!AM73,"")</f>
        <v/>
      </c>
      <c r="AK73" s="72" t="str">
        <f>IF('Physical Effects - Numerical'!AN73&lt;0,'Physical Effects - Numerical'!AN73,"")</f>
        <v/>
      </c>
      <c r="AL73" s="72" t="str">
        <f>IF('Physical Effects - Numerical'!AO73&lt;0,'Physical Effects - Numerical'!AO73,"")</f>
        <v/>
      </c>
      <c r="AM73" s="72" t="str">
        <f>IF('Physical Effects - Numerical'!AP73&lt;0,'Physical Effects - Numerical'!AP73,"")</f>
        <v/>
      </c>
      <c r="AN73" s="72" t="str">
        <f>IF('Physical Effects - Numerical'!AQ73&lt;0,'Physical Effects - Numerical'!AQ73,"")</f>
        <v/>
      </c>
      <c r="AO73" s="72" t="str">
        <f>IF('Physical Effects - Numerical'!AR73&lt;0,'Physical Effects - Numerical'!AR73,"")</f>
        <v/>
      </c>
      <c r="AP73" s="72" t="str">
        <f>IF('Physical Effects - Numerical'!AS73&lt;0,'Physical Effects - Numerical'!AS73,"")</f>
        <v/>
      </c>
      <c r="AQ73" s="72" t="str">
        <f>IF('Physical Effects - Numerical'!AT73&lt;0,'Physical Effects - Numerical'!AT73,"")</f>
        <v/>
      </c>
      <c r="AR73" s="72" t="str">
        <f>IF('Physical Effects - Numerical'!AU73&lt;0,'Physical Effects - Numerical'!AU73,"")</f>
        <v/>
      </c>
      <c r="AS73" s="72" t="str">
        <f>IF('Physical Effects - Numerical'!AV73&lt;0,'Physical Effects - Numerical'!AV73,"")</f>
        <v/>
      </c>
      <c r="AT73" s="72" t="str">
        <f>IF('Physical Effects - Numerical'!AW73&lt;0,'Physical Effects - Numerical'!AW73,"")</f>
        <v/>
      </c>
      <c r="AU73" s="72" t="str">
        <f>IF('Physical Effects - Numerical'!AX73&lt;0,'Physical Effects - Numerical'!AX73,"")</f>
        <v/>
      </c>
      <c r="AV73" s="84" t="str">
        <f>IF('Physical Effects - Numerical'!AY73&lt;0,'Physical Effects - Numerical'!AY73,"")</f>
        <v/>
      </c>
      <c r="AW73" t="str">
        <f>IF('Physical Effects - Numerical'!AZ73&lt;0,'Physical Effects - Numerical'!AZ73,"")</f>
        <v/>
      </c>
      <c r="AX73" t="str">
        <f>IF('Physical Effects - Numerical'!BA73&lt;0,'Physical Effects - Numerical'!BA73,"")</f>
        <v/>
      </c>
      <c r="AY73" t="str">
        <f>IF('Physical Effects - Numerical'!BB73&lt;0,'Physical Effects - Numerical'!BB73,"")</f>
        <v/>
      </c>
      <c r="AZ73" t="str">
        <f>IF('Physical Effects - Numerical'!BC73&lt;0,'Physical Effects - Numerical'!BC73,"")</f>
        <v/>
      </c>
      <c r="BA73" t="str">
        <f>IF('Physical Effects - Numerical'!BD73&lt;0,'Physical Effects - Numerical'!BD73,"")</f>
        <v/>
      </c>
      <c r="BB73" t="str">
        <f>IF('Physical Effects - Numerical'!BE73&lt;0,'Physical Effects - Numerical'!BE73,"")</f>
        <v/>
      </c>
      <c r="BC73" t="str">
        <f>IF('Physical Effects - Numerical'!BF73&lt;0,'Physical Effects - Numerical'!BF73,"")</f>
        <v/>
      </c>
      <c r="BD73" t="str">
        <f>IF('Physical Effects - Numerical'!BG73&lt;0,'Physical Effects - Numerical'!BG73,"")</f>
        <v/>
      </c>
      <c r="BE73" t="str">
        <f>IF('Physical Effects - Numerical'!BH73&lt;0,'Physical Effects - Numerical'!BH73,"")</f>
        <v/>
      </c>
      <c r="BF73" t="str">
        <f>IF('Physical Effects - Numerical'!BI73&lt;0,'Physical Effects - Numerical'!BI73,"")</f>
        <v/>
      </c>
      <c r="BG73" t="str">
        <f>IF('Physical Effects - Numerical'!BJ73&lt;0,'Physical Effects - Numerical'!BJ73,"")</f>
        <v/>
      </c>
      <c r="BH73" t="str">
        <f>IF('Physical Effects - Numerical'!BK73&lt;0,'Physical Effects - Numerical'!BK73,"")</f>
        <v/>
      </c>
      <c r="BI73" t="str">
        <f>IF('Physical Effects - Numerical'!BL73&lt;0,'Physical Effects - Numerical'!BL73,"")</f>
        <v/>
      </c>
    </row>
    <row r="74" spans="1:61">
      <c r="A74" s="120" t="s">
        <v>1231</v>
      </c>
      <c r="B74" s="72" t="str">
        <f>IF('Physical Effects - Numerical'!E74&lt;0,'Physical Effects - Numerical'!E74,"")</f>
        <v/>
      </c>
      <c r="C74" s="72" t="str">
        <f>IF('Physical Effects - Numerical'!F74&lt;0,'Physical Effects - Numerical'!F74,"")</f>
        <v/>
      </c>
      <c r="D74" s="72" t="str">
        <f>IF('Physical Effects - Numerical'!G74&lt;0,'Physical Effects - Numerical'!G74,"")</f>
        <v/>
      </c>
      <c r="E74" s="72" t="str">
        <f>IF('Physical Effects - Numerical'!H74&lt;0,'Physical Effects - Numerical'!H74,"")</f>
        <v/>
      </c>
      <c r="F74" s="72" t="str">
        <f>IF('Physical Effects - Numerical'!I74&lt;0,'Physical Effects - Numerical'!I74,"")</f>
        <v/>
      </c>
      <c r="G74" s="72" t="str">
        <f>IF('Physical Effects - Numerical'!J74&lt;0,'Physical Effects - Numerical'!J74,"")</f>
        <v/>
      </c>
      <c r="H74" s="72">
        <f>IF('Physical Effects - Numerical'!K74&lt;0,'Physical Effects - Numerical'!K74,"")</f>
        <v>-2</v>
      </c>
      <c r="I74" s="72">
        <f>IF('Physical Effects - Numerical'!L74&lt;0,'Physical Effects - Numerical'!L74,"")</f>
        <v>-2</v>
      </c>
      <c r="J74" s="72">
        <f>IF('Physical Effects - Numerical'!M74&lt;0,'Physical Effects - Numerical'!M74,"")</f>
        <v>-1</v>
      </c>
      <c r="K74" s="72" t="str">
        <f>IF('Physical Effects - Numerical'!N74&lt;0,'Physical Effects - Numerical'!N74,"")</f>
        <v/>
      </c>
      <c r="L74" s="72" t="str">
        <f>IF('Physical Effects - Numerical'!O74&lt;0,'Physical Effects - Numerical'!O74,"")</f>
        <v/>
      </c>
      <c r="M74" s="72" t="str">
        <f>IF('Physical Effects - Numerical'!P74&lt;0,'Physical Effects - Numerical'!P74,"")</f>
        <v/>
      </c>
      <c r="N74" s="72" t="str">
        <f>IF('Physical Effects - Numerical'!Q74&lt;0,'Physical Effects - Numerical'!Q74,"")</f>
        <v/>
      </c>
      <c r="O74" s="72" t="str">
        <f>IF('Physical Effects - Numerical'!R74&lt;0,'Physical Effects - Numerical'!R74,"")</f>
        <v/>
      </c>
      <c r="P74" s="72" t="str">
        <f>IF('Physical Effects - Numerical'!S74&lt;0,'Physical Effects - Numerical'!S74,"")</f>
        <v/>
      </c>
      <c r="Q74" s="72" t="str">
        <f>IF('Physical Effects - Numerical'!T74&lt;0,'Physical Effects - Numerical'!T74,"")</f>
        <v/>
      </c>
      <c r="R74" s="72" t="str">
        <f>IF('Physical Effects - Numerical'!U74&lt;0,'Physical Effects - Numerical'!U74,"")</f>
        <v/>
      </c>
      <c r="S74" s="72" t="str">
        <f>IF('Physical Effects - Numerical'!V74&lt;0,'Physical Effects - Numerical'!V74,"")</f>
        <v/>
      </c>
      <c r="T74" s="72" t="str">
        <f>IF('Physical Effects - Numerical'!W74&lt;0,'Physical Effects - Numerical'!W74,"")</f>
        <v/>
      </c>
      <c r="U74" s="72" t="str">
        <f>IF('Physical Effects - Numerical'!X74&lt;0,'Physical Effects - Numerical'!X74,"")</f>
        <v/>
      </c>
      <c r="V74" s="72" t="str">
        <f>IF('Physical Effects - Numerical'!Y74&lt;0,'Physical Effects - Numerical'!Y74,"")</f>
        <v/>
      </c>
      <c r="W74" s="72" t="str">
        <f>IF('Physical Effects - Numerical'!Z74&lt;0,'Physical Effects - Numerical'!Z74,"")</f>
        <v/>
      </c>
      <c r="X74" s="72" t="str">
        <f>IF('Physical Effects - Numerical'!AA74&lt;0,'Physical Effects - Numerical'!AA74,"")</f>
        <v/>
      </c>
      <c r="Y74" s="72" t="str">
        <f>IF('Physical Effects - Numerical'!AB74&lt;0,'Physical Effects - Numerical'!AB74,"")</f>
        <v/>
      </c>
      <c r="Z74" s="72" t="str">
        <f>IF('Physical Effects - Numerical'!AC74&lt;0,'Physical Effects - Numerical'!AC74,"")</f>
        <v/>
      </c>
      <c r="AA74" s="72" t="str">
        <f>IF('Physical Effects - Numerical'!AD74&lt;0,'Physical Effects - Numerical'!AD74,"")</f>
        <v/>
      </c>
      <c r="AB74" s="72" t="str">
        <f>IF('Physical Effects - Numerical'!AE74&lt;0,'Physical Effects - Numerical'!AE74,"")</f>
        <v/>
      </c>
      <c r="AC74" s="72" t="str">
        <f>IF('Physical Effects - Numerical'!AF74&lt;0,'Physical Effects - Numerical'!AF74,"")</f>
        <v/>
      </c>
      <c r="AD74" s="72" t="str">
        <f>IF('Physical Effects - Numerical'!AG74&lt;0,'Physical Effects - Numerical'!AG74,"")</f>
        <v/>
      </c>
      <c r="AE74" s="72" t="str">
        <f>IF('Physical Effects - Numerical'!AH74&lt;0,'Physical Effects - Numerical'!AH74,"")</f>
        <v/>
      </c>
      <c r="AF74" s="72" t="str">
        <f>IF('Physical Effects - Numerical'!AI74&lt;0,'Physical Effects - Numerical'!AI74,"")</f>
        <v/>
      </c>
      <c r="AG74" s="72" t="str">
        <f>IF('Physical Effects - Numerical'!AJ74&lt;0,'Physical Effects - Numerical'!AJ74,"")</f>
        <v/>
      </c>
      <c r="AH74" s="72" t="str">
        <f>IF('Physical Effects - Numerical'!AK74&lt;0,'Physical Effects - Numerical'!AK74,"")</f>
        <v/>
      </c>
      <c r="AI74" s="72" t="str">
        <f>IF('Physical Effects - Numerical'!AL74&lt;0,'Physical Effects - Numerical'!AL74,"")</f>
        <v/>
      </c>
      <c r="AJ74" s="72" t="str">
        <f>IF('Physical Effects - Numerical'!AM74&lt;0,'Physical Effects - Numerical'!AM74,"")</f>
        <v/>
      </c>
      <c r="AK74" s="72" t="str">
        <f>IF('Physical Effects - Numerical'!AN74&lt;0,'Physical Effects - Numerical'!AN74,"")</f>
        <v/>
      </c>
      <c r="AL74" s="72" t="str">
        <f>IF('Physical Effects - Numerical'!AO74&lt;0,'Physical Effects - Numerical'!AO74,"")</f>
        <v/>
      </c>
      <c r="AM74" s="72" t="str">
        <f>IF('Physical Effects - Numerical'!AP74&lt;0,'Physical Effects - Numerical'!AP74,"")</f>
        <v/>
      </c>
      <c r="AN74" s="72" t="str">
        <f>IF('Physical Effects - Numerical'!AQ74&lt;0,'Physical Effects - Numerical'!AQ74,"")</f>
        <v/>
      </c>
      <c r="AO74" s="72" t="str">
        <f>IF('Physical Effects - Numerical'!AR74&lt;0,'Physical Effects - Numerical'!AR74,"")</f>
        <v/>
      </c>
      <c r="AP74" s="72" t="str">
        <f>IF('Physical Effects - Numerical'!AS74&lt;0,'Physical Effects - Numerical'!AS74,"")</f>
        <v/>
      </c>
      <c r="AQ74" s="72" t="str">
        <f>IF('Physical Effects - Numerical'!AT74&lt;0,'Physical Effects - Numerical'!AT74,"")</f>
        <v/>
      </c>
      <c r="AR74" s="72" t="str">
        <f>IF('Physical Effects - Numerical'!AU74&lt;0,'Physical Effects - Numerical'!AU74,"")</f>
        <v/>
      </c>
      <c r="AS74" s="72" t="str">
        <f>IF('Physical Effects - Numerical'!AV74&lt;0,'Physical Effects - Numerical'!AV74,"")</f>
        <v/>
      </c>
      <c r="AT74" s="72" t="str">
        <f>IF('Physical Effects - Numerical'!AW74&lt;0,'Physical Effects - Numerical'!AW74,"")</f>
        <v/>
      </c>
      <c r="AU74" s="72" t="str">
        <f>IF('Physical Effects - Numerical'!AX74&lt;0,'Physical Effects - Numerical'!AX74,"")</f>
        <v/>
      </c>
      <c r="AV74" s="84" t="str">
        <f>IF('Physical Effects - Numerical'!AY74&lt;0,'Physical Effects - Numerical'!AY74,"")</f>
        <v/>
      </c>
      <c r="AW74" t="str">
        <f>IF('Physical Effects - Numerical'!AZ74&lt;0,'Physical Effects - Numerical'!AZ74,"")</f>
        <v/>
      </c>
      <c r="AX74" t="str">
        <f>IF('Physical Effects - Numerical'!BA74&lt;0,'Physical Effects - Numerical'!BA74,"")</f>
        <v/>
      </c>
      <c r="AY74" t="str">
        <f>IF('Physical Effects - Numerical'!BB74&lt;0,'Physical Effects - Numerical'!BB74,"")</f>
        <v/>
      </c>
      <c r="AZ74" t="str">
        <f>IF('Physical Effects - Numerical'!BC74&lt;0,'Physical Effects - Numerical'!BC74,"")</f>
        <v/>
      </c>
      <c r="BA74" t="str">
        <f>IF('Physical Effects - Numerical'!BD74&lt;0,'Physical Effects - Numerical'!BD74,"")</f>
        <v/>
      </c>
      <c r="BB74" t="str">
        <f>IF('Physical Effects - Numerical'!BE74&lt;0,'Physical Effects - Numerical'!BE74,"")</f>
        <v/>
      </c>
      <c r="BC74" t="str">
        <f>IF('Physical Effects - Numerical'!BF74&lt;0,'Physical Effects - Numerical'!BF74,"")</f>
        <v/>
      </c>
      <c r="BD74" t="str">
        <f>IF('Physical Effects - Numerical'!BG74&lt;0,'Physical Effects - Numerical'!BG74,"")</f>
        <v/>
      </c>
      <c r="BE74" t="str">
        <f>IF('Physical Effects - Numerical'!BH74&lt;0,'Physical Effects - Numerical'!BH74,"")</f>
        <v/>
      </c>
      <c r="BF74" t="str">
        <f>IF('Physical Effects - Numerical'!BI74&lt;0,'Physical Effects - Numerical'!BI74,"")</f>
        <v/>
      </c>
      <c r="BG74" t="str">
        <f>IF('Physical Effects - Numerical'!BJ74&lt;0,'Physical Effects - Numerical'!BJ74,"")</f>
        <v/>
      </c>
      <c r="BH74" t="str">
        <f>IF('Physical Effects - Numerical'!BK74&lt;0,'Physical Effects - Numerical'!BK74,"")</f>
        <v/>
      </c>
      <c r="BI74" t="str">
        <f>IF('Physical Effects - Numerical'!BL74&lt;0,'Physical Effects - Numerical'!BL74,"")</f>
        <v/>
      </c>
    </row>
    <row r="75" spans="1:61">
      <c r="A75" s="120" t="s">
        <v>1254</v>
      </c>
      <c r="B75" s="72" t="str">
        <f>IF('Physical Effects - Numerical'!E75&lt;0,'Physical Effects - Numerical'!E75,"")</f>
        <v/>
      </c>
      <c r="C75" s="72" t="str">
        <f>IF('Physical Effects - Numerical'!F75&lt;0,'Physical Effects - Numerical'!F75,"")</f>
        <v/>
      </c>
      <c r="D75" s="72" t="str">
        <f>IF('Physical Effects - Numerical'!G75&lt;0,'Physical Effects - Numerical'!G75,"")</f>
        <v/>
      </c>
      <c r="E75" s="72" t="str">
        <f>IF('Physical Effects - Numerical'!H75&lt;0,'Physical Effects - Numerical'!H75,"")</f>
        <v/>
      </c>
      <c r="F75" s="72" t="str">
        <f>IF('Physical Effects - Numerical'!I75&lt;0,'Physical Effects - Numerical'!I75,"")</f>
        <v/>
      </c>
      <c r="G75" s="72" t="str">
        <f>IF('Physical Effects - Numerical'!J75&lt;0,'Physical Effects - Numerical'!J75,"")</f>
        <v/>
      </c>
      <c r="H75" s="72" t="str">
        <f>IF('Physical Effects - Numerical'!K75&lt;0,'Physical Effects - Numerical'!K75,"")</f>
        <v/>
      </c>
      <c r="I75" s="72" t="str">
        <f>IF('Physical Effects - Numerical'!L75&lt;0,'Physical Effects - Numerical'!L75,"")</f>
        <v/>
      </c>
      <c r="J75" s="72" t="str">
        <f>IF('Physical Effects - Numerical'!M75&lt;0,'Physical Effects - Numerical'!M75,"")</f>
        <v/>
      </c>
      <c r="K75" s="72" t="str">
        <f>IF('Physical Effects - Numerical'!N75&lt;0,'Physical Effects - Numerical'!N75,"")</f>
        <v/>
      </c>
      <c r="L75" s="72" t="str">
        <f>IF('Physical Effects - Numerical'!O75&lt;0,'Physical Effects - Numerical'!O75,"")</f>
        <v/>
      </c>
      <c r="M75" s="72" t="str">
        <f>IF('Physical Effects - Numerical'!P75&lt;0,'Physical Effects - Numerical'!P75,"")</f>
        <v/>
      </c>
      <c r="N75" s="72" t="str">
        <f>IF('Physical Effects - Numerical'!Q75&lt;0,'Physical Effects - Numerical'!Q75,"")</f>
        <v/>
      </c>
      <c r="O75" s="72" t="str">
        <f>IF('Physical Effects - Numerical'!R75&lt;0,'Physical Effects - Numerical'!R75,"")</f>
        <v/>
      </c>
      <c r="P75" s="72" t="str">
        <f>IF('Physical Effects - Numerical'!S75&lt;0,'Physical Effects - Numerical'!S75,"")</f>
        <v/>
      </c>
      <c r="Q75" s="72" t="str">
        <f>IF('Physical Effects - Numerical'!T75&lt;0,'Physical Effects - Numerical'!T75,"")</f>
        <v/>
      </c>
      <c r="R75" s="72" t="str">
        <f>IF('Physical Effects - Numerical'!U75&lt;0,'Physical Effects - Numerical'!U75,"")</f>
        <v/>
      </c>
      <c r="S75" s="72" t="str">
        <f>IF('Physical Effects - Numerical'!V75&lt;0,'Physical Effects - Numerical'!V75,"")</f>
        <v/>
      </c>
      <c r="T75" s="72" t="str">
        <f>IF('Physical Effects - Numerical'!W75&lt;0,'Physical Effects - Numerical'!W75,"")</f>
        <v/>
      </c>
      <c r="U75" s="72" t="str">
        <f>IF('Physical Effects - Numerical'!X75&lt;0,'Physical Effects - Numerical'!X75,"")</f>
        <v/>
      </c>
      <c r="V75" s="72" t="str">
        <f>IF('Physical Effects - Numerical'!Y75&lt;0,'Physical Effects - Numerical'!Y75,"")</f>
        <v/>
      </c>
      <c r="W75" s="72" t="str">
        <f>IF('Physical Effects - Numerical'!Z75&lt;0,'Physical Effects - Numerical'!Z75,"")</f>
        <v/>
      </c>
      <c r="X75" s="72" t="str">
        <f>IF('Physical Effects - Numerical'!AA75&lt;0,'Physical Effects - Numerical'!AA75,"")</f>
        <v/>
      </c>
      <c r="Y75" s="72" t="str">
        <f>IF('Physical Effects - Numerical'!AB75&lt;0,'Physical Effects - Numerical'!AB75,"")</f>
        <v/>
      </c>
      <c r="Z75" s="72" t="str">
        <f>IF('Physical Effects - Numerical'!AC75&lt;0,'Physical Effects - Numerical'!AC75,"")</f>
        <v/>
      </c>
      <c r="AA75" s="72" t="str">
        <f>IF('Physical Effects - Numerical'!AD75&lt;0,'Physical Effects - Numerical'!AD75,"")</f>
        <v/>
      </c>
      <c r="AB75" s="72" t="str">
        <f>IF('Physical Effects - Numerical'!AE75&lt;0,'Physical Effects - Numerical'!AE75,"")</f>
        <v/>
      </c>
      <c r="AC75" s="72" t="str">
        <f>IF('Physical Effects - Numerical'!AF75&lt;0,'Physical Effects - Numerical'!AF75,"")</f>
        <v/>
      </c>
      <c r="AD75" s="72" t="str">
        <f>IF('Physical Effects - Numerical'!AG75&lt;0,'Physical Effects - Numerical'!AG75,"")</f>
        <v/>
      </c>
      <c r="AE75" s="72" t="str">
        <f>IF('Physical Effects - Numerical'!AH75&lt;0,'Physical Effects - Numerical'!AH75,"")</f>
        <v/>
      </c>
      <c r="AF75" s="72" t="str">
        <f>IF('Physical Effects - Numerical'!AI75&lt;0,'Physical Effects - Numerical'!AI75,"")</f>
        <v/>
      </c>
      <c r="AG75" s="72" t="str">
        <f>IF('Physical Effects - Numerical'!AJ75&lt;0,'Physical Effects - Numerical'!AJ75,"")</f>
        <v/>
      </c>
      <c r="AH75" s="72" t="str">
        <f>IF('Physical Effects - Numerical'!AK75&lt;0,'Physical Effects - Numerical'!AK75,"")</f>
        <v/>
      </c>
      <c r="AI75" s="72" t="str">
        <f>IF('Physical Effects - Numerical'!AL75&lt;0,'Physical Effects - Numerical'!AL75,"")</f>
        <v/>
      </c>
      <c r="AJ75" s="72" t="str">
        <f>IF('Physical Effects - Numerical'!AM75&lt;0,'Physical Effects - Numerical'!AM75,"")</f>
        <v/>
      </c>
      <c r="AK75" s="72" t="str">
        <f>IF('Physical Effects - Numerical'!AN75&lt;0,'Physical Effects - Numerical'!AN75,"")</f>
        <v/>
      </c>
      <c r="AL75" s="72" t="str">
        <f>IF('Physical Effects - Numerical'!AO75&lt;0,'Physical Effects - Numerical'!AO75,"")</f>
        <v/>
      </c>
      <c r="AM75" s="72" t="str">
        <f>IF('Physical Effects - Numerical'!AP75&lt;0,'Physical Effects - Numerical'!AP75,"")</f>
        <v/>
      </c>
      <c r="AN75" s="72" t="str">
        <f>IF('Physical Effects - Numerical'!AQ75&lt;0,'Physical Effects - Numerical'!AQ75,"")</f>
        <v/>
      </c>
      <c r="AO75" s="72" t="str">
        <f>IF('Physical Effects - Numerical'!AR75&lt;0,'Physical Effects - Numerical'!AR75,"")</f>
        <v/>
      </c>
      <c r="AP75" s="72" t="str">
        <f>IF('Physical Effects - Numerical'!AS75&lt;0,'Physical Effects - Numerical'!AS75,"")</f>
        <v/>
      </c>
      <c r="AQ75" s="72" t="str">
        <f>IF('Physical Effects - Numerical'!AT75&lt;0,'Physical Effects - Numerical'!AT75,"")</f>
        <v/>
      </c>
      <c r="AR75" s="72" t="str">
        <f>IF('Physical Effects - Numerical'!AU75&lt;0,'Physical Effects - Numerical'!AU75,"")</f>
        <v/>
      </c>
      <c r="AS75" s="72" t="str">
        <f>IF('Physical Effects - Numerical'!AV75&lt;0,'Physical Effects - Numerical'!AV75,"")</f>
        <v/>
      </c>
      <c r="AT75" s="72" t="str">
        <f>IF('Physical Effects - Numerical'!AW75&lt;0,'Physical Effects - Numerical'!AW75,"")</f>
        <v/>
      </c>
      <c r="AU75" s="72" t="str">
        <f>IF('Physical Effects - Numerical'!AX75&lt;0,'Physical Effects - Numerical'!AX75,"")</f>
        <v/>
      </c>
      <c r="AV75" s="84" t="str">
        <f>IF('Physical Effects - Numerical'!AY75&lt;0,'Physical Effects - Numerical'!AY75,"")</f>
        <v/>
      </c>
      <c r="AW75" t="str">
        <f>IF('Physical Effects - Numerical'!AZ75&lt;0,'Physical Effects - Numerical'!AZ75,"")</f>
        <v/>
      </c>
      <c r="AX75" t="str">
        <f>IF('Physical Effects - Numerical'!BA75&lt;0,'Physical Effects - Numerical'!BA75,"")</f>
        <v/>
      </c>
      <c r="AY75" t="str">
        <f>IF('Physical Effects - Numerical'!BB75&lt;0,'Physical Effects - Numerical'!BB75,"")</f>
        <v/>
      </c>
      <c r="AZ75" t="str">
        <f>IF('Physical Effects - Numerical'!BC75&lt;0,'Physical Effects - Numerical'!BC75,"")</f>
        <v/>
      </c>
      <c r="BA75" t="str">
        <f>IF('Physical Effects - Numerical'!BD75&lt;0,'Physical Effects - Numerical'!BD75,"")</f>
        <v/>
      </c>
      <c r="BB75" t="str">
        <f>IF('Physical Effects - Numerical'!BE75&lt;0,'Physical Effects - Numerical'!BE75,"")</f>
        <v/>
      </c>
      <c r="BC75" t="str">
        <f>IF('Physical Effects - Numerical'!BF75&lt;0,'Physical Effects - Numerical'!BF75,"")</f>
        <v/>
      </c>
      <c r="BD75" t="str">
        <f>IF('Physical Effects - Numerical'!BG75&lt;0,'Physical Effects - Numerical'!BG75,"")</f>
        <v/>
      </c>
      <c r="BE75" t="str">
        <f>IF('Physical Effects - Numerical'!BH75&lt;0,'Physical Effects - Numerical'!BH75,"")</f>
        <v/>
      </c>
      <c r="BF75" t="str">
        <f>IF('Physical Effects - Numerical'!BI75&lt;0,'Physical Effects - Numerical'!BI75,"")</f>
        <v/>
      </c>
      <c r="BG75" t="str">
        <f>IF('Physical Effects - Numerical'!BJ75&lt;0,'Physical Effects - Numerical'!BJ75,"")</f>
        <v/>
      </c>
      <c r="BH75" t="str">
        <f>IF('Physical Effects - Numerical'!BK75&lt;0,'Physical Effects - Numerical'!BK75,"")</f>
        <v/>
      </c>
      <c r="BI75" t="str">
        <f>IF('Physical Effects - Numerical'!BL75&lt;0,'Physical Effects - Numerical'!BL75,"")</f>
        <v/>
      </c>
    </row>
    <row r="76" spans="1:61">
      <c r="A76" s="120" t="s">
        <v>1266</v>
      </c>
      <c r="B76" s="72" t="str">
        <f>IF('Physical Effects - Numerical'!E76&lt;0,'Physical Effects - Numerical'!E76,"")</f>
        <v/>
      </c>
      <c r="C76" s="72" t="str">
        <f>IF('Physical Effects - Numerical'!F76&lt;0,'Physical Effects - Numerical'!F76,"")</f>
        <v/>
      </c>
      <c r="D76" s="72" t="str">
        <f>IF('Physical Effects - Numerical'!G76&lt;0,'Physical Effects - Numerical'!G76,"")</f>
        <v/>
      </c>
      <c r="E76" s="72" t="str">
        <f>IF('Physical Effects - Numerical'!H76&lt;0,'Physical Effects - Numerical'!H76,"")</f>
        <v/>
      </c>
      <c r="F76" s="72" t="str">
        <f>IF('Physical Effects - Numerical'!I76&lt;0,'Physical Effects - Numerical'!I76,"")</f>
        <v/>
      </c>
      <c r="G76" s="72" t="str">
        <f>IF('Physical Effects - Numerical'!J76&lt;0,'Physical Effects - Numerical'!J76,"")</f>
        <v/>
      </c>
      <c r="H76" s="72" t="str">
        <f>IF('Physical Effects - Numerical'!K76&lt;0,'Physical Effects - Numerical'!K76,"")</f>
        <v/>
      </c>
      <c r="I76" s="72" t="str">
        <f>IF('Physical Effects - Numerical'!L76&lt;0,'Physical Effects - Numerical'!L76,"")</f>
        <v/>
      </c>
      <c r="J76" s="72" t="str">
        <f>IF('Physical Effects - Numerical'!M76&lt;0,'Physical Effects - Numerical'!M76,"")</f>
        <v/>
      </c>
      <c r="K76" s="72" t="str">
        <f>IF('Physical Effects - Numerical'!N76&lt;0,'Physical Effects - Numerical'!N76,"")</f>
        <v/>
      </c>
      <c r="L76" s="72" t="str">
        <f>IF('Physical Effects - Numerical'!O76&lt;0,'Physical Effects - Numerical'!O76,"")</f>
        <v/>
      </c>
      <c r="M76" s="72" t="str">
        <f>IF('Physical Effects - Numerical'!P76&lt;0,'Physical Effects - Numerical'!P76,"")</f>
        <v/>
      </c>
      <c r="N76" s="72">
        <f>IF('Physical Effects - Numerical'!Q76&lt;0,'Physical Effects - Numerical'!Q76,"")</f>
        <v>-1</v>
      </c>
      <c r="O76" s="72">
        <f>IF('Physical Effects - Numerical'!R76&lt;0,'Physical Effects - Numerical'!R76,"")</f>
        <v>-1</v>
      </c>
      <c r="P76" s="72" t="str">
        <f>IF('Physical Effects - Numerical'!S76&lt;0,'Physical Effects - Numerical'!S76,"")</f>
        <v/>
      </c>
      <c r="Q76" s="72" t="str">
        <f>IF('Physical Effects - Numerical'!T76&lt;0,'Physical Effects - Numerical'!T76,"")</f>
        <v/>
      </c>
      <c r="R76" s="72" t="str">
        <f>IF('Physical Effects - Numerical'!U76&lt;0,'Physical Effects - Numerical'!U76,"")</f>
        <v/>
      </c>
      <c r="S76" s="72" t="str">
        <f>IF('Physical Effects - Numerical'!V76&lt;0,'Physical Effects - Numerical'!V76,"")</f>
        <v/>
      </c>
      <c r="T76" s="72" t="str">
        <f>IF('Physical Effects - Numerical'!W76&lt;0,'Physical Effects - Numerical'!W76,"")</f>
        <v/>
      </c>
      <c r="U76" s="72" t="str">
        <f>IF('Physical Effects - Numerical'!X76&lt;0,'Physical Effects - Numerical'!X76,"")</f>
        <v/>
      </c>
      <c r="V76" s="72">
        <f>IF('Physical Effects - Numerical'!Y76&lt;0,'Physical Effects - Numerical'!Y76,"")</f>
        <v>-1</v>
      </c>
      <c r="W76" s="72" t="str">
        <f>IF('Physical Effects - Numerical'!Z76&lt;0,'Physical Effects - Numerical'!Z76,"")</f>
        <v/>
      </c>
      <c r="X76" s="72" t="str">
        <f>IF('Physical Effects - Numerical'!AA76&lt;0,'Physical Effects - Numerical'!AA76,"")</f>
        <v/>
      </c>
      <c r="Y76" s="72" t="str">
        <f>IF('Physical Effects - Numerical'!AB76&lt;0,'Physical Effects - Numerical'!AB76,"")</f>
        <v/>
      </c>
      <c r="Z76" s="72" t="str">
        <f>IF('Physical Effects - Numerical'!AC76&lt;0,'Physical Effects - Numerical'!AC76,"")</f>
        <v/>
      </c>
      <c r="AA76" s="72" t="str">
        <f>IF('Physical Effects - Numerical'!AD76&lt;0,'Physical Effects - Numerical'!AD76,"")</f>
        <v/>
      </c>
      <c r="AB76" s="72" t="str">
        <f>IF('Physical Effects - Numerical'!AE76&lt;0,'Physical Effects - Numerical'!AE76,"")</f>
        <v/>
      </c>
      <c r="AC76" s="72" t="str">
        <f>IF('Physical Effects - Numerical'!AF76&lt;0,'Physical Effects - Numerical'!AF76,"")</f>
        <v/>
      </c>
      <c r="AD76" s="72" t="str">
        <f>IF('Physical Effects - Numerical'!AG76&lt;0,'Physical Effects - Numerical'!AG76,"")</f>
        <v/>
      </c>
      <c r="AE76" s="72" t="str">
        <f>IF('Physical Effects - Numerical'!AH76&lt;0,'Physical Effects - Numerical'!AH76,"")</f>
        <v/>
      </c>
      <c r="AF76" s="72" t="str">
        <f>IF('Physical Effects - Numerical'!AI76&lt;0,'Physical Effects - Numerical'!AI76,"")</f>
        <v/>
      </c>
      <c r="AG76" s="72" t="str">
        <f>IF('Physical Effects - Numerical'!AJ76&lt;0,'Physical Effects - Numerical'!AJ76,"")</f>
        <v/>
      </c>
      <c r="AH76" s="72" t="str">
        <f>IF('Physical Effects - Numerical'!AK76&lt;0,'Physical Effects - Numerical'!AK76,"")</f>
        <v/>
      </c>
      <c r="AI76" s="72" t="str">
        <f>IF('Physical Effects - Numerical'!AL76&lt;0,'Physical Effects - Numerical'!AL76,"")</f>
        <v/>
      </c>
      <c r="AJ76" s="72" t="str">
        <f>IF('Physical Effects - Numerical'!AM76&lt;0,'Physical Effects - Numerical'!AM76,"")</f>
        <v/>
      </c>
      <c r="AK76" s="72" t="str">
        <f>IF('Physical Effects - Numerical'!AN76&lt;0,'Physical Effects - Numerical'!AN76,"")</f>
        <v/>
      </c>
      <c r="AL76" s="72" t="str">
        <f>IF('Physical Effects - Numerical'!AO76&lt;0,'Physical Effects - Numerical'!AO76,"")</f>
        <v/>
      </c>
      <c r="AM76" s="72" t="str">
        <f>IF('Physical Effects - Numerical'!AP76&lt;0,'Physical Effects - Numerical'!AP76,"")</f>
        <v/>
      </c>
      <c r="AN76" s="72" t="str">
        <f>IF('Physical Effects - Numerical'!AQ76&lt;0,'Physical Effects - Numerical'!AQ76,"")</f>
        <v/>
      </c>
      <c r="AO76" s="72" t="str">
        <f>IF('Physical Effects - Numerical'!AR76&lt;0,'Physical Effects - Numerical'!AR76,"")</f>
        <v/>
      </c>
      <c r="AP76" s="72" t="str">
        <f>IF('Physical Effects - Numerical'!AS76&lt;0,'Physical Effects - Numerical'!AS76,"")</f>
        <v/>
      </c>
      <c r="AQ76" s="72" t="str">
        <f>IF('Physical Effects - Numerical'!AT76&lt;0,'Physical Effects - Numerical'!AT76,"")</f>
        <v/>
      </c>
      <c r="AR76" s="72" t="str">
        <f>IF('Physical Effects - Numerical'!AU76&lt;0,'Physical Effects - Numerical'!AU76,"")</f>
        <v/>
      </c>
      <c r="AS76" s="72" t="str">
        <f>IF('Physical Effects - Numerical'!AV76&lt;0,'Physical Effects - Numerical'!AV76,"")</f>
        <v/>
      </c>
      <c r="AT76" s="72" t="str">
        <f>IF('Physical Effects - Numerical'!AW76&lt;0,'Physical Effects - Numerical'!AW76,"")</f>
        <v/>
      </c>
      <c r="AU76" s="72" t="str">
        <f>IF('Physical Effects - Numerical'!AX76&lt;0,'Physical Effects - Numerical'!AX76,"")</f>
        <v/>
      </c>
      <c r="AV76" s="84" t="str">
        <f>IF('Physical Effects - Numerical'!AY76&lt;0,'Physical Effects - Numerical'!AY76,"")</f>
        <v/>
      </c>
      <c r="AW76" t="str">
        <f>IF('Physical Effects - Numerical'!AZ76&lt;0,'Physical Effects - Numerical'!AZ76,"")</f>
        <v/>
      </c>
      <c r="AX76" t="str">
        <f>IF('Physical Effects - Numerical'!BA76&lt;0,'Physical Effects - Numerical'!BA76,"")</f>
        <v/>
      </c>
      <c r="AY76" t="str">
        <f>IF('Physical Effects - Numerical'!BB76&lt;0,'Physical Effects - Numerical'!BB76,"")</f>
        <v/>
      </c>
      <c r="AZ76" t="str">
        <f>IF('Physical Effects - Numerical'!BC76&lt;0,'Physical Effects - Numerical'!BC76,"")</f>
        <v/>
      </c>
      <c r="BA76" t="str">
        <f>IF('Physical Effects - Numerical'!BD76&lt;0,'Physical Effects - Numerical'!BD76,"")</f>
        <v/>
      </c>
      <c r="BB76" t="str">
        <f>IF('Physical Effects - Numerical'!BE76&lt;0,'Physical Effects - Numerical'!BE76,"")</f>
        <v/>
      </c>
      <c r="BC76" t="str">
        <f>IF('Physical Effects - Numerical'!BF76&lt;0,'Physical Effects - Numerical'!BF76,"")</f>
        <v/>
      </c>
      <c r="BD76" t="str">
        <f>IF('Physical Effects - Numerical'!BG76&lt;0,'Physical Effects - Numerical'!BG76,"")</f>
        <v/>
      </c>
      <c r="BE76" t="str">
        <f>IF('Physical Effects - Numerical'!BH76&lt;0,'Physical Effects - Numerical'!BH76,"")</f>
        <v/>
      </c>
      <c r="BF76" t="str">
        <f>IF('Physical Effects - Numerical'!BI76&lt;0,'Physical Effects - Numerical'!BI76,"")</f>
        <v/>
      </c>
      <c r="BG76" t="str">
        <f>IF('Physical Effects - Numerical'!BJ76&lt;0,'Physical Effects - Numerical'!BJ76,"")</f>
        <v/>
      </c>
      <c r="BH76" t="str">
        <f>IF('Physical Effects - Numerical'!BK76&lt;0,'Physical Effects - Numerical'!BK76,"")</f>
        <v/>
      </c>
      <c r="BI76" t="str">
        <f>IF('Physical Effects - Numerical'!BL76&lt;0,'Physical Effects - Numerical'!BL76,"")</f>
        <v/>
      </c>
    </row>
    <row r="77" spans="1:61">
      <c r="A77" s="120" t="s">
        <v>1276</v>
      </c>
      <c r="B77" s="72" t="str">
        <f>IF('Physical Effects - Numerical'!E77&lt;0,'Physical Effects - Numerical'!E77,"")</f>
        <v/>
      </c>
      <c r="C77" s="72" t="str">
        <f>IF('Physical Effects - Numerical'!F77&lt;0,'Physical Effects - Numerical'!F77,"")</f>
        <v/>
      </c>
      <c r="D77" s="72" t="str">
        <f>IF('Physical Effects - Numerical'!G77&lt;0,'Physical Effects - Numerical'!G77,"")</f>
        <v/>
      </c>
      <c r="E77" s="72" t="str">
        <f>IF('Physical Effects - Numerical'!H77&lt;0,'Physical Effects - Numerical'!H77,"")</f>
        <v/>
      </c>
      <c r="F77" s="72" t="str">
        <f>IF('Physical Effects - Numerical'!I77&lt;0,'Physical Effects - Numerical'!I77,"")</f>
        <v/>
      </c>
      <c r="G77" s="72" t="str">
        <f>IF('Physical Effects - Numerical'!J77&lt;0,'Physical Effects - Numerical'!J77,"")</f>
        <v/>
      </c>
      <c r="H77" s="72" t="str">
        <f>IF('Physical Effects - Numerical'!K77&lt;0,'Physical Effects - Numerical'!K77,"")</f>
        <v/>
      </c>
      <c r="I77" s="72" t="str">
        <f>IF('Physical Effects - Numerical'!L77&lt;0,'Physical Effects - Numerical'!L77,"")</f>
        <v/>
      </c>
      <c r="J77" s="72" t="str">
        <f>IF('Physical Effects - Numerical'!M77&lt;0,'Physical Effects - Numerical'!M77,"")</f>
        <v/>
      </c>
      <c r="K77" s="72" t="str">
        <f>IF('Physical Effects - Numerical'!N77&lt;0,'Physical Effects - Numerical'!N77,"")</f>
        <v/>
      </c>
      <c r="L77" s="72" t="str">
        <f>IF('Physical Effects - Numerical'!O77&lt;0,'Physical Effects - Numerical'!O77,"")</f>
        <v/>
      </c>
      <c r="M77" s="72" t="str">
        <f>IF('Physical Effects - Numerical'!P77&lt;0,'Physical Effects - Numerical'!P77,"")</f>
        <v/>
      </c>
      <c r="N77" s="72" t="str">
        <f>IF('Physical Effects - Numerical'!Q77&lt;0,'Physical Effects - Numerical'!Q77,"")</f>
        <v/>
      </c>
      <c r="O77" s="72" t="str">
        <f>IF('Physical Effects - Numerical'!R77&lt;0,'Physical Effects - Numerical'!R77,"")</f>
        <v/>
      </c>
      <c r="P77" s="72" t="str">
        <f>IF('Physical Effects - Numerical'!S77&lt;0,'Physical Effects - Numerical'!S77,"")</f>
        <v/>
      </c>
      <c r="Q77" s="72" t="str">
        <f>IF('Physical Effects - Numerical'!T77&lt;0,'Physical Effects - Numerical'!T77,"")</f>
        <v/>
      </c>
      <c r="R77" s="72" t="str">
        <f>IF('Physical Effects - Numerical'!U77&lt;0,'Physical Effects - Numerical'!U77,"")</f>
        <v/>
      </c>
      <c r="S77" s="72" t="str">
        <f>IF('Physical Effects - Numerical'!V77&lt;0,'Physical Effects - Numerical'!V77,"")</f>
        <v/>
      </c>
      <c r="T77" s="72" t="str">
        <f>IF('Physical Effects - Numerical'!W77&lt;0,'Physical Effects - Numerical'!W77,"")</f>
        <v/>
      </c>
      <c r="U77" s="72" t="str">
        <f>IF('Physical Effects - Numerical'!X77&lt;0,'Physical Effects - Numerical'!X77,"")</f>
        <v/>
      </c>
      <c r="V77" s="72" t="str">
        <f>IF('Physical Effects - Numerical'!Y77&lt;0,'Physical Effects - Numerical'!Y77,"")</f>
        <v/>
      </c>
      <c r="W77" s="72" t="str">
        <f>IF('Physical Effects - Numerical'!Z77&lt;0,'Physical Effects - Numerical'!Z77,"")</f>
        <v/>
      </c>
      <c r="X77" s="72" t="str">
        <f>IF('Physical Effects - Numerical'!AA77&lt;0,'Physical Effects - Numerical'!AA77,"")</f>
        <v/>
      </c>
      <c r="Y77" s="72" t="str">
        <f>IF('Physical Effects - Numerical'!AB77&lt;0,'Physical Effects - Numerical'!AB77,"")</f>
        <v/>
      </c>
      <c r="Z77" s="72" t="str">
        <f>IF('Physical Effects - Numerical'!AC77&lt;0,'Physical Effects - Numerical'!AC77,"")</f>
        <v/>
      </c>
      <c r="AA77" s="72" t="str">
        <f>IF('Physical Effects - Numerical'!AD77&lt;0,'Physical Effects - Numerical'!AD77,"")</f>
        <v/>
      </c>
      <c r="AB77" s="72" t="str">
        <f>IF('Physical Effects - Numerical'!AE77&lt;0,'Physical Effects - Numerical'!AE77,"")</f>
        <v/>
      </c>
      <c r="AC77" s="72" t="str">
        <f>IF('Physical Effects - Numerical'!AF77&lt;0,'Physical Effects - Numerical'!AF77,"")</f>
        <v/>
      </c>
      <c r="AD77" s="72" t="str">
        <f>IF('Physical Effects - Numerical'!AG77&lt;0,'Physical Effects - Numerical'!AG77,"")</f>
        <v/>
      </c>
      <c r="AE77" s="72" t="str">
        <f>IF('Physical Effects - Numerical'!AH77&lt;0,'Physical Effects - Numerical'!AH77,"")</f>
        <v/>
      </c>
      <c r="AF77" s="72" t="str">
        <f>IF('Physical Effects - Numerical'!AI77&lt;0,'Physical Effects - Numerical'!AI77,"")</f>
        <v/>
      </c>
      <c r="AG77" s="72" t="str">
        <f>IF('Physical Effects - Numerical'!AJ77&lt;0,'Physical Effects - Numerical'!AJ77,"")</f>
        <v/>
      </c>
      <c r="AH77" s="72" t="str">
        <f>IF('Physical Effects - Numerical'!AK77&lt;0,'Physical Effects - Numerical'!AK77,"")</f>
        <v/>
      </c>
      <c r="AI77" s="72" t="str">
        <f>IF('Physical Effects - Numerical'!AL77&lt;0,'Physical Effects - Numerical'!AL77,"")</f>
        <v/>
      </c>
      <c r="AJ77" s="72" t="str">
        <f>IF('Physical Effects - Numerical'!AM77&lt;0,'Physical Effects - Numerical'!AM77,"")</f>
        <v/>
      </c>
      <c r="AK77" s="72" t="str">
        <f>IF('Physical Effects - Numerical'!AN77&lt;0,'Physical Effects - Numerical'!AN77,"")</f>
        <v/>
      </c>
      <c r="AL77" s="72" t="str">
        <f>IF('Physical Effects - Numerical'!AO77&lt;0,'Physical Effects - Numerical'!AO77,"")</f>
        <v/>
      </c>
      <c r="AM77" s="72" t="str">
        <f>IF('Physical Effects - Numerical'!AP77&lt;0,'Physical Effects - Numerical'!AP77,"")</f>
        <v/>
      </c>
      <c r="AN77" s="72" t="str">
        <f>IF('Physical Effects - Numerical'!AQ77&lt;0,'Physical Effects - Numerical'!AQ77,"")</f>
        <v/>
      </c>
      <c r="AO77" s="72" t="str">
        <f>IF('Physical Effects - Numerical'!AR77&lt;0,'Physical Effects - Numerical'!AR77,"")</f>
        <v/>
      </c>
      <c r="AP77" s="72" t="str">
        <f>IF('Physical Effects - Numerical'!AS77&lt;0,'Physical Effects - Numerical'!AS77,"")</f>
        <v/>
      </c>
      <c r="AQ77" s="72" t="str">
        <f>IF('Physical Effects - Numerical'!AT77&lt;0,'Physical Effects - Numerical'!AT77,"")</f>
        <v/>
      </c>
      <c r="AR77" s="72" t="str">
        <f>IF('Physical Effects - Numerical'!AU77&lt;0,'Physical Effects - Numerical'!AU77,"")</f>
        <v/>
      </c>
      <c r="AS77" s="72" t="str">
        <f>IF('Physical Effects - Numerical'!AV77&lt;0,'Physical Effects - Numerical'!AV77,"")</f>
        <v/>
      </c>
      <c r="AT77" s="72" t="str">
        <f>IF('Physical Effects - Numerical'!AW77&lt;0,'Physical Effects - Numerical'!AW77,"")</f>
        <v/>
      </c>
      <c r="AU77" s="72" t="str">
        <f>IF('Physical Effects - Numerical'!AX77&lt;0,'Physical Effects - Numerical'!AX77,"")</f>
        <v/>
      </c>
      <c r="AV77" s="84" t="str">
        <f>IF('Physical Effects - Numerical'!AY77&lt;0,'Physical Effects - Numerical'!AY77,"")</f>
        <v/>
      </c>
      <c r="AW77" t="str">
        <f>IF('Physical Effects - Numerical'!AZ77&lt;0,'Physical Effects - Numerical'!AZ77,"")</f>
        <v/>
      </c>
      <c r="AX77" t="str">
        <f>IF('Physical Effects - Numerical'!BA77&lt;0,'Physical Effects - Numerical'!BA77,"")</f>
        <v/>
      </c>
      <c r="AY77" t="str">
        <f>IF('Physical Effects - Numerical'!BB77&lt;0,'Physical Effects - Numerical'!BB77,"")</f>
        <v/>
      </c>
      <c r="AZ77" t="str">
        <f>IF('Physical Effects - Numerical'!BC77&lt;0,'Physical Effects - Numerical'!BC77,"")</f>
        <v/>
      </c>
      <c r="BA77" t="str">
        <f>IF('Physical Effects - Numerical'!BD77&lt;0,'Physical Effects - Numerical'!BD77,"")</f>
        <v/>
      </c>
      <c r="BB77" t="str">
        <f>IF('Physical Effects - Numerical'!BE77&lt;0,'Physical Effects - Numerical'!BE77,"")</f>
        <v/>
      </c>
      <c r="BC77" t="str">
        <f>IF('Physical Effects - Numerical'!BF77&lt;0,'Physical Effects - Numerical'!BF77,"")</f>
        <v/>
      </c>
      <c r="BD77" t="str">
        <f>IF('Physical Effects - Numerical'!BG77&lt;0,'Physical Effects - Numerical'!BG77,"")</f>
        <v/>
      </c>
      <c r="BE77" t="str">
        <f>IF('Physical Effects - Numerical'!BH77&lt;0,'Physical Effects - Numerical'!BH77,"")</f>
        <v/>
      </c>
      <c r="BF77" t="str">
        <f>IF('Physical Effects - Numerical'!BI77&lt;0,'Physical Effects - Numerical'!BI77,"")</f>
        <v/>
      </c>
      <c r="BG77" t="str">
        <f>IF('Physical Effects - Numerical'!BJ77&lt;0,'Physical Effects - Numerical'!BJ77,"")</f>
        <v/>
      </c>
      <c r="BH77" t="str">
        <f>IF('Physical Effects - Numerical'!BK77&lt;0,'Physical Effects - Numerical'!BK77,"")</f>
        <v/>
      </c>
      <c r="BI77" t="str">
        <f>IF('Physical Effects - Numerical'!BL77&lt;0,'Physical Effects - Numerical'!BL77,"")</f>
        <v/>
      </c>
    </row>
    <row r="78" spans="1:61" ht="26">
      <c r="A78" s="120" t="s">
        <v>1298</v>
      </c>
      <c r="B78" s="72" t="str">
        <f>IF('Physical Effects - Numerical'!E78&lt;0,'Physical Effects - Numerical'!E78,"")</f>
        <v/>
      </c>
      <c r="C78" s="72" t="str">
        <f>IF('Physical Effects - Numerical'!F78&lt;0,'Physical Effects - Numerical'!F78,"")</f>
        <v/>
      </c>
      <c r="D78" s="72" t="str">
        <f>IF('Physical Effects - Numerical'!G78&lt;0,'Physical Effects - Numerical'!G78,"")</f>
        <v/>
      </c>
      <c r="E78" s="72">
        <f>IF('Physical Effects - Numerical'!H78&lt;0,'Physical Effects - Numerical'!H78,"")</f>
        <v>-1</v>
      </c>
      <c r="F78" s="72">
        <f>IF('Physical Effects - Numerical'!I78&lt;0,'Physical Effects - Numerical'!I78,"")</f>
        <v>-1</v>
      </c>
      <c r="G78" s="72" t="str">
        <f>IF('Physical Effects - Numerical'!J78&lt;0,'Physical Effects - Numerical'!J78,"")</f>
        <v/>
      </c>
      <c r="H78" s="72">
        <f>IF('Physical Effects - Numerical'!K78&lt;0,'Physical Effects - Numerical'!K78,"")</f>
        <v>-1</v>
      </c>
      <c r="I78" s="72" t="str">
        <f>IF('Physical Effects - Numerical'!L78&lt;0,'Physical Effects - Numerical'!L78,"")</f>
        <v/>
      </c>
      <c r="J78" s="72" t="str">
        <f>IF('Physical Effects - Numerical'!M78&lt;0,'Physical Effects - Numerical'!M78,"")</f>
        <v/>
      </c>
      <c r="K78" s="72" t="str">
        <f>IF('Physical Effects - Numerical'!N78&lt;0,'Physical Effects - Numerical'!N78,"")</f>
        <v/>
      </c>
      <c r="L78" s="72" t="str">
        <f>IF('Physical Effects - Numerical'!O78&lt;0,'Physical Effects - Numerical'!O78,"")</f>
        <v/>
      </c>
      <c r="M78" s="72" t="str">
        <f>IF('Physical Effects - Numerical'!P78&lt;0,'Physical Effects - Numerical'!P78,"")</f>
        <v/>
      </c>
      <c r="N78" s="72" t="str">
        <f>IF('Physical Effects - Numerical'!Q78&lt;0,'Physical Effects - Numerical'!Q78,"")</f>
        <v/>
      </c>
      <c r="O78" s="72" t="str">
        <f>IF('Physical Effects - Numerical'!R78&lt;0,'Physical Effects - Numerical'!R78,"")</f>
        <v/>
      </c>
      <c r="P78" s="72" t="str">
        <f>IF('Physical Effects - Numerical'!S78&lt;0,'Physical Effects - Numerical'!S78,"")</f>
        <v/>
      </c>
      <c r="Q78" s="72" t="str">
        <f>IF('Physical Effects - Numerical'!T78&lt;0,'Physical Effects - Numerical'!T78,"")</f>
        <v/>
      </c>
      <c r="R78" s="72" t="str">
        <f>IF('Physical Effects - Numerical'!U78&lt;0,'Physical Effects - Numerical'!U78,"")</f>
        <v/>
      </c>
      <c r="S78" s="72" t="str">
        <f>IF('Physical Effects - Numerical'!V78&lt;0,'Physical Effects - Numerical'!V78,"")</f>
        <v/>
      </c>
      <c r="T78" s="72" t="str">
        <f>IF('Physical Effects - Numerical'!W78&lt;0,'Physical Effects - Numerical'!W78,"")</f>
        <v/>
      </c>
      <c r="U78" s="72" t="str">
        <f>IF('Physical Effects - Numerical'!X78&lt;0,'Physical Effects - Numerical'!X78,"")</f>
        <v/>
      </c>
      <c r="V78" s="72" t="str">
        <f>IF('Physical Effects - Numerical'!Y78&lt;0,'Physical Effects - Numerical'!Y78,"")</f>
        <v/>
      </c>
      <c r="W78" s="72" t="str">
        <f>IF('Physical Effects - Numerical'!Z78&lt;0,'Physical Effects - Numerical'!Z78,"")</f>
        <v/>
      </c>
      <c r="X78" s="72" t="str">
        <f>IF('Physical Effects - Numerical'!AA78&lt;0,'Physical Effects - Numerical'!AA78,"")</f>
        <v/>
      </c>
      <c r="Y78" s="72" t="str">
        <f>IF('Physical Effects - Numerical'!AB78&lt;0,'Physical Effects - Numerical'!AB78,"")</f>
        <v/>
      </c>
      <c r="Z78" s="72" t="str">
        <f>IF('Physical Effects - Numerical'!AC78&lt;0,'Physical Effects - Numerical'!AC78,"")</f>
        <v/>
      </c>
      <c r="AA78" s="72" t="str">
        <f>IF('Physical Effects - Numerical'!AD78&lt;0,'Physical Effects - Numerical'!AD78,"")</f>
        <v/>
      </c>
      <c r="AB78" s="72" t="str">
        <f>IF('Physical Effects - Numerical'!AE78&lt;0,'Physical Effects - Numerical'!AE78,"")</f>
        <v/>
      </c>
      <c r="AC78" s="72" t="str">
        <f>IF('Physical Effects - Numerical'!AF78&lt;0,'Physical Effects - Numerical'!AF78,"")</f>
        <v/>
      </c>
      <c r="AD78" s="72" t="str">
        <f>IF('Physical Effects - Numerical'!AG78&lt;0,'Physical Effects - Numerical'!AG78,"")</f>
        <v/>
      </c>
      <c r="AE78" s="72" t="str">
        <f>IF('Physical Effects - Numerical'!AH78&lt;0,'Physical Effects - Numerical'!AH78,"")</f>
        <v/>
      </c>
      <c r="AF78" s="72" t="str">
        <f>IF('Physical Effects - Numerical'!AI78&lt;0,'Physical Effects - Numerical'!AI78,"")</f>
        <v/>
      </c>
      <c r="AG78" s="72" t="str">
        <f>IF('Physical Effects - Numerical'!AJ78&lt;0,'Physical Effects - Numerical'!AJ78,"")</f>
        <v/>
      </c>
      <c r="AH78" s="72" t="str">
        <f>IF('Physical Effects - Numerical'!AK78&lt;0,'Physical Effects - Numerical'!AK78,"")</f>
        <v/>
      </c>
      <c r="AI78" s="72" t="str">
        <f>IF('Physical Effects - Numerical'!AL78&lt;0,'Physical Effects - Numerical'!AL78,"")</f>
        <v/>
      </c>
      <c r="AJ78" s="72" t="str">
        <f>IF('Physical Effects - Numerical'!AM78&lt;0,'Physical Effects - Numerical'!AM78,"")</f>
        <v/>
      </c>
      <c r="AK78" s="72" t="str">
        <f>IF('Physical Effects - Numerical'!AN78&lt;0,'Physical Effects - Numerical'!AN78,"")</f>
        <v/>
      </c>
      <c r="AL78" s="72" t="str">
        <f>IF('Physical Effects - Numerical'!AO78&lt;0,'Physical Effects - Numerical'!AO78,"")</f>
        <v/>
      </c>
      <c r="AM78" s="72" t="str">
        <f>IF('Physical Effects - Numerical'!AP78&lt;0,'Physical Effects - Numerical'!AP78,"")</f>
        <v/>
      </c>
      <c r="AN78" s="72" t="str">
        <f>IF('Physical Effects - Numerical'!AQ78&lt;0,'Physical Effects - Numerical'!AQ78,"")</f>
        <v/>
      </c>
      <c r="AO78" s="72" t="str">
        <f>IF('Physical Effects - Numerical'!AR78&lt;0,'Physical Effects - Numerical'!AR78,"")</f>
        <v/>
      </c>
      <c r="AP78" s="72" t="str">
        <f>IF('Physical Effects - Numerical'!AS78&lt;0,'Physical Effects - Numerical'!AS78,"")</f>
        <v/>
      </c>
      <c r="AQ78" s="72" t="str">
        <f>IF('Physical Effects - Numerical'!AT78&lt;0,'Physical Effects - Numerical'!AT78,"")</f>
        <v/>
      </c>
      <c r="AR78" s="72" t="str">
        <f>IF('Physical Effects - Numerical'!AU78&lt;0,'Physical Effects - Numerical'!AU78,"")</f>
        <v/>
      </c>
      <c r="AS78" s="72" t="str">
        <f>IF('Physical Effects - Numerical'!AV78&lt;0,'Physical Effects - Numerical'!AV78,"")</f>
        <v/>
      </c>
      <c r="AT78" s="72" t="str">
        <f>IF('Physical Effects - Numerical'!AW78&lt;0,'Physical Effects - Numerical'!AW78,"")</f>
        <v/>
      </c>
      <c r="AU78" s="72" t="str">
        <f>IF('Physical Effects - Numerical'!AX78&lt;0,'Physical Effects - Numerical'!AX78,"")</f>
        <v/>
      </c>
      <c r="AV78" s="84" t="str">
        <f>IF('Physical Effects - Numerical'!AY78&lt;0,'Physical Effects - Numerical'!AY78,"")</f>
        <v/>
      </c>
      <c r="AW78" t="str">
        <f>IF('Physical Effects - Numerical'!AZ78&lt;0,'Physical Effects - Numerical'!AZ78,"")</f>
        <v/>
      </c>
      <c r="AX78" t="str">
        <f>IF('Physical Effects - Numerical'!BA78&lt;0,'Physical Effects - Numerical'!BA78,"")</f>
        <v/>
      </c>
      <c r="AY78" t="str">
        <f>IF('Physical Effects - Numerical'!BB78&lt;0,'Physical Effects - Numerical'!BB78,"")</f>
        <v/>
      </c>
      <c r="AZ78" t="str">
        <f>IF('Physical Effects - Numerical'!BC78&lt;0,'Physical Effects - Numerical'!BC78,"")</f>
        <v/>
      </c>
      <c r="BA78" t="str">
        <f>IF('Physical Effects - Numerical'!BD78&lt;0,'Physical Effects - Numerical'!BD78,"")</f>
        <v/>
      </c>
      <c r="BB78" t="str">
        <f>IF('Physical Effects - Numerical'!BE78&lt;0,'Physical Effects - Numerical'!BE78,"")</f>
        <v/>
      </c>
      <c r="BC78" t="str">
        <f>IF('Physical Effects - Numerical'!BF78&lt;0,'Physical Effects - Numerical'!BF78,"")</f>
        <v/>
      </c>
      <c r="BD78" t="str">
        <f>IF('Physical Effects - Numerical'!BG78&lt;0,'Physical Effects - Numerical'!BG78,"")</f>
        <v/>
      </c>
      <c r="BE78" t="str">
        <f>IF('Physical Effects - Numerical'!BH78&lt;0,'Physical Effects - Numerical'!BH78,"")</f>
        <v/>
      </c>
      <c r="BF78" t="str">
        <f>IF('Physical Effects - Numerical'!BI78&lt;0,'Physical Effects - Numerical'!BI78,"")</f>
        <v/>
      </c>
      <c r="BG78" t="str">
        <f>IF('Physical Effects - Numerical'!BJ78&lt;0,'Physical Effects - Numerical'!BJ78,"")</f>
        <v/>
      </c>
      <c r="BH78" t="str">
        <f>IF('Physical Effects - Numerical'!BK78&lt;0,'Physical Effects - Numerical'!BK78,"")</f>
        <v/>
      </c>
      <c r="BI78" t="str">
        <f>IF('Physical Effects - Numerical'!BL78&lt;0,'Physical Effects - Numerical'!BL78,"")</f>
        <v/>
      </c>
    </row>
    <row r="79" spans="1:61">
      <c r="A79" s="120" t="s">
        <v>1310</v>
      </c>
      <c r="B79" s="72" t="str">
        <f>IF('Physical Effects - Numerical'!E79&lt;0,'Physical Effects - Numerical'!E79,"")</f>
        <v/>
      </c>
      <c r="C79" s="72" t="str">
        <f>IF('Physical Effects - Numerical'!F79&lt;0,'Physical Effects - Numerical'!F79,"")</f>
        <v/>
      </c>
      <c r="D79" s="72" t="str">
        <f>IF('Physical Effects - Numerical'!G79&lt;0,'Physical Effects - Numerical'!G79,"")</f>
        <v/>
      </c>
      <c r="E79" s="72" t="str">
        <f>IF('Physical Effects - Numerical'!H79&lt;0,'Physical Effects - Numerical'!H79,"")</f>
        <v/>
      </c>
      <c r="F79" s="72" t="str">
        <f>IF('Physical Effects - Numerical'!I79&lt;0,'Physical Effects - Numerical'!I79,"")</f>
        <v/>
      </c>
      <c r="G79" s="72" t="str">
        <f>IF('Physical Effects - Numerical'!J79&lt;0,'Physical Effects - Numerical'!J79,"")</f>
        <v/>
      </c>
      <c r="H79" s="72" t="str">
        <f>IF('Physical Effects - Numerical'!K79&lt;0,'Physical Effects - Numerical'!K79,"")</f>
        <v/>
      </c>
      <c r="I79" s="72" t="str">
        <f>IF('Physical Effects - Numerical'!L79&lt;0,'Physical Effects - Numerical'!L79,"")</f>
        <v/>
      </c>
      <c r="J79" s="72" t="str">
        <f>IF('Physical Effects - Numerical'!M79&lt;0,'Physical Effects - Numerical'!M79,"")</f>
        <v/>
      </c>
      <c r="K79" s="72" t="str">
        <f>IF('Physical Effects - Numerical'!N79&lt;0,'Physical Effects - Numerical'!N79,"")</f>
        <v/>
      </c>
      <c r="L79" s="72" t="str">
        <f>IF('Physical Effects - Numerical'!O79&lt;0,'Physical Effects - Numerical'!O79,"")</f>
        <v/>
      </c>
      <c r="M79" s="72" t="str">
        <f>IF('Physical Effects - Numerical'!P79&lt;0,'Physical Effects - Numerical'!P79,"")</f>
        <v/>
      </c>
      <c r="N79" s="72" t="str">
        <f>IF('Physical Effects - Numerical'!Q79&lt;0,'Physical Effects - Numerical'!Q79,"")</f>
        <v/>
      </c>
      <c r="O79" s="72" t="str">
        <f>IF('Physical Effects - Numerical'!R79&lt;0,'Physical Effects - Numerical'!R79,"")</f>
        <v/>
      </c>
      <c r="P79" s="72" t="str">
        <f>IF('Physical Effects - Numerical'!S79&lt;0,'Physical Effects - Numerical'!S79,"")</f>
        <v/>
      </c>
      <c r="Q79" s="72" t="str">
        <f>IF('Physical Effects - Numerical'!T79&lt;0,'Physical Effects - Numerical'!T79,"")</f>
        <v/>
      </c>
      <c r="R79" s="72" t="str">
        <f>IF('Physical Effects - Numerical'!U79&lt;0,'Physical Effects - Numerical'!U79,"")</f>
        <v/>
      </c>
      <c r="S79" s="72" t="str">
        <f>IF('Physical Effects - Numerical'!V79&lt;0,'Physical Effects - Numerical'!V79,"")</f>
        <v/>
      </c>
      <c r="T79" s="72" t="str">
        <f>IF('Physical Effects - Numerical'!W79&lt;0,'Physical Effects - Numerical'!W79,"")</f>
        <v/>
      </c>
      <c r="U79" s="72" t="str">
        <f>IF('Physical Effects - Numerical'!X79&lt;0,'Physical Effects - Numerical'!X79,"")</f>
        <v/>
      </c>
      <c r="V79" s="72" t="str">
        <f>IF('Physical Effects - Numerical'!Y79&lt;0,'Physical Effects - Numerical'!Y79,"")</f>
        <v/>
      </c>
      <c r="W79" s="72" t="str">
        <f>IF('Physical Effects - Numerical'!Z79&lt;0,'Physical Effects - Numerical'!Z79,"")</f>
        <v/>
      </c>
      <c r="X79" s="72" t="str">
        <f>IF('Physical Effects - Numerical'!AA79&lt;0,'Physical Effects - Numerical'!AA79,"")</f>
        <v/>
      </c>
      <c r="Y79" s="72" t="str">
        <f>IF('Physical Effects - Numerical'!AB79&lt;0,'Physical Effects - Numerical'!AB79,"")</f>
        <v/>
      </c>
      <c r="Z79" s="72" t="str">
        <f>IF('Physical Effects - Numerical'!AC79&lt;0,'Physical Effects - Numerical'!AC79,"")</f>
        <v/>
      </c>
      <c r="AA79" s="72" t="str">
        <f>IF('Physical Effects - Numerical'!AD79&lt;0,'Physical Effects - Numerical'!AD79,"")</f>
        <v/>
      </c>
      <c r="AB79" s="72" t="str">
        <f>IF('Physical Effects - Numerical'!AE79&lt;0,'Physical Effects - Numerical'!AE79,"")</f>
        <v/>
      </c>
      <c r="AC79" s="72" t="str">
        <f>IF('Physical Effects - Numerical'!AF79&lt;0,'Physical Effects - Numerical'!AF79,"")</f>
        <v/>
      </c>
      <c r="AD79" s="72" t="str">
        <f>IF('Physical Effects - Numerical'!AG79&lt;0,'Physical Effects - Numerical'!AG79,"")</f>
        <v/>
      </c>
      <c r="AE79" s="72" t="str">
        <f>IF('Physical Effects - Numerical'!AH79&lt;0,'Physical Effects - Numerical'!AH79,"")</f>
        <v/>
      </c>
      <c r="AF79" s="72" t="str">
        <f>IF('Physical Effects - Numerical'!AI79&lt;0,'Physical Effects - Numerical'!AI79,"")</f>
        <v/>
      </c>
      <c r="AG79" s="72" t="str">
        <f>IF('Physical Effects - Numerical'!AJ79&lt;0,'Physical Effects - Numerical'!AJ79,"")</f>
        <v/>
      </c>
      <c r="AH79" s="72" t="str">
        <f>IF('Physical Effects - Numerical'!AK79&lt;0,'Physical Effects - Numerical'!AK79,"")</f>
        <v/>
      </c>
      <c r="AI79" s="72" t="str">
        <f>IF('Physical Effects - Numerical'!AL79&lt;0,'Physical Effects - Numerical'!AL79,"")</f>
        <v/>
      </c>
      <c r="AJ79" s="72" t="str">
        <f>IF('Physical Effects - Numerical'!AM79&lt;0,'Physical Effects - Numerical'!AM79,"")</f>
        <v/>
      </c>
      <c r="AK79" s="72" t="str">
        <f>IF('Physical Effects - Numerical'!AN79&lt;0,'Physical Effects - Numerical'!AN79,"")</f>
        <v/>
      </c>
      <c r="AL79" s="72" t="str">
        <f>IF('Physical Effects - Numerical'!AO79&lt;0,'Physical Effects - Numerical'!AO79,"")</f>
        <v/>
      </c>
      <c r="AM79" s="72" t="str">
        <f>IF('Physical Effects - Numerical'!AP79&lt;0,'Physical Effects - Numerical'!AP79,"")</f>
        <v/>
      </c>
      <c r="AN79" s="72" t="str">
        <f>IF('Physical Effects - Numerical'!AQ79&lt;0,'Physical Effects - Numerical'!AQ79,"")</f>
        <v/>
      </c>
      <c r="AO79" s="72" t="str">
        <f>IF('Physical Effects - Numerical'!AR79&lt;0,'Physical Effects - Numerical'!AR79,"")</f>
        <v/>
      </c>
      <c r="AP79" s="72" t="str">
        <f>IF('Physical Effects - Numerical'!AS79&lt;0,'Physical Effects - Numerical'!AS79,"")</f>
        <v/>
      </c>
      <c r="AQ79" s="72" t="str">
        <f>IF('Physical Effects - Numerical'!AT79&lt;0,'Physical Effects - Numerical'!AT79,"")</f>
        <v/>
      </c>
      <c r="AR79" s="72" t="str">
        <f>IF('Physical Effects - Numerical'!AU79&lt;0,'Physical Effects - Numerical'!AU79,"")</f>
        <v/>
      </c>
      <c r="AS79" s="72" t="str">
        <f>IF('Physical Effects - Numerical'!AV79&lt;0,'Physical Effects - Numerical'!AV79,"")</f>
        <v/>
      </c>
      <c r="AT79" s="72" t="str">
        <f>IF('Physical Effects - Numerical'!AW79&lt;0,'Physical Effects - Numerical'!AW79,"")</f>
        <v/>
      </c>
      <c r="AU79" s="72" t="str">
        <f>IF('Physical Effects - Numerical'!AX79&lt;0,'Physical Effects - Numerical'!AX79,"")</f>
        <v/>
      </c>
      <c r="AV79" s="84" t="str">
        <f>IF('Physical Effects - Numerical'!AY79&lt;0,'Physical Effects - Numerical'!AY79,"")</f>
        <v/>
      </c>
      <c r="AW79" t="str">
        <f>IF('Physical Effects - Numerical'!AZ79&lt;0,'Physical Effects - Numerical'!AZ79,"")</f>
        <v/>
      </c>
      <c r="AX79" t="str">
        <f>IF('Physical Effects - Numerical'!BA79&lt;0,'Physical Effects - Numerical'!BA79,"")</f>
        <v/>
      </c>
      <c r="AY79" t="str">
        <f>IF('Physical Effects - Numerical'!BB79&lt;0,'Physical Effects - Numerical'!BB79,"")</f>
        <v/>
      </c>
      <c r="AZ79" t="str">
        <f>IF('Physical Effects - Numerical'!BC79&lt;0,'Physical Effects - Numerical'!BC79,"")</f>
        <v/>
      </c>
      <c r="BA79" t="str">
        <f>IF('Physical Effects - Numerical'!BD79&lt;0,'Physical Effects - Numerical'!BD79,"")</f>
        <v/>
      </c>
      <c r="BB79" t="str">
        <f>IF('Physical Effects - Numerical'!BE79&lt;0,'Physical Effects - Numerical'!BE79,"")</f>
        <v/>
      </c>
      <c r="BC79" t="str">
        <f>IF('Physical Effects - Numerical'!BF79&lt;0,'Physical Effects - Numerical'!BF79,"")</f>
        <v/>
      </c>
      <c r="BD79" t="str">
        <f>IF('Physical Effects - Numerical'!BG79&lt;0,'Physical Effects - Numerical'!BG79,"")</f>
        <v/>
      </c>
      <c r="BE79" t="str">
        <f>IF('Physical Effects - Numerical'!BH79&lt;0,'Physical Effects - Numerical'!BH79,"")</f>
        <v/>
      </c>
      <c r="BF79" t="str">
        <f>IF('Physical Effects - Numerical'!BI79&lt;0,'Physical Effects - Numerical'!BI79,"")</f>
        <v/>
      </c>
      <c r="BG79" t="str">
        <f>IF('Physical Effects - Numerical'!BJ79&lt;0,'Physical Effects - Numerical'!BJ79,"")</f>
        <v/>
      </c>
      <c r="BH79" t="str">
        <f>IF('Physical Effects - Numerical'!BK79&lt;0,'Physical Effects - Numerical'!BK79,"")</f>
        <v/>
      </c>
      <c r="BI79" t="str">
        <f>IF('Physical Effects - Numerical'!BL79&lt;0,'Physical Effects - Numerical'!BL79,"")</f>
        <v/>
      </c>
    </row>
    <row r="80" spans="1:61">
      <c r="A80" s="120" t="s">
        <v>1333</v>
      </c>
      <c r="B80" s="72" t="str">
        <f>IF('Physical Effects - Numerical'!E80&lt;0,'Physical Effects - Numerical'!E80,"")</f>
        <v/>
      </c>
      <c r="C80" s="72" t="str">
        <f>IF('Physical Effects - Numerical'!F80&lt;0,'Physical Effects - Numerical'!F80,"")</f>
        <v/>
      </c>
      <c r="D80" s="72" t="str">
        <f>IF('Physical Effects - Numerical'!G80&lt;0,'Physical Effects - Numerical'!G80,"")</f>
        <v/>
      </c>
      <c r="E80" s="72" t="str">
        <f>IF('Physical Effects - Numerical'!H80&lt;0,'Physical Effects - Numerical'!H80,"")</f>
        <v/>
      </c>
      <c r="F80" s="72" t="str">
        <f>IF('Physical Effects - Numerical'!I80&lt;0,'Physical Effects - Numerical'!I80,"")</f>
        <v/>
      </c>
      <c r="G80" s="72" t="str">
        <f>IF('Physical Effects - Numerical'!J80&lt;0,'Physical Effects - Numerical'!J80,"")</f>
        <v/>
      </c>
      <c r="H80" s="72">
        <f>IF('Physical Effects - Numerical'!K80&lt;0,'Physical Effects - Numerical'!K80,"")</f>
        <v>-1</v>
      </c>
      <c r="I80" s="72">
        <f>IF('Physical Effects - Numerical'!L80&lt;0,'Physical Effects - Numerical'!L80,"")</f>
        <v>-3</v>
      </c>
      <c r="J80" s="72" t="str">
        <f>IF('Physical Effects - Numerical'!M80&lt;0,'Physical Effects - Numerical'!M80,"")</f>
        <v/>
      </c>
      <c r="K80" s="72">
        <f>IF('Physical Effects - Numerical'!N80&lt;0,'Physical Effects - Numerical'!N80,"")</f>
        <v>-3</v>
      </c>
      <c r="L80" s="72">
        <f>IF('Physical Effects - Numerical'!O80&lt;0,'Physical Effects - Numerical'!O80,"")</f>
        <v>-4</v>
      </c>
      <c r="M80" s="72">
        <f>IF('Physical Effects - Numerical'!P80&lt;0,'Physical Effects - Numerical'!P80,"")</f>
        <v>-1</v>
      </c>
      <c r="N80" s="72" t="str">
        <f>IF('Physical Effects - Numerical'!Q80&lt;0,'Physical Effects - Numerical'!Q80,"")</f>
        <v/>
      </c>
      <c r="O80" s="72" t="str">
        <f>IF('Physical Effects - Numerical'!R80&lt;0,'Physical Effects - Numerical'!R80,"")</f>
        <v/>
      </c>
      <c r="P80" s="72" t="str">
        <f>IF('Physical Effects - Numerical'!S80&lt;0,'Physical Effects - Numerical'!S80,"")</f>
        <v/>
      </c>
      <c r="Q80" s="72" t="str">
        <f>IF('Physical Effects - Numerical'!T80&lt;0,'Physical Effects - Numerical'!T80,"")</f>
        <v/>
      </c>
      <c r="R80" s="72" t="str">
        <f>IF('Physical Effects - Numerical'!U80&lt;0,'Physical Effects - Numerical'!U80,"")</f>
        <v/>
      </c>
      <c r="S80" s="72">
        <f>IF('Physical Effects - Numerical'!V80&lt;0,'Physical Effects - Numerical'!V80,"")</f>
        <v>-2</v>
      </c>
      <c r="T80" s="72" t="str">
        <f>IF('Physical Effects - Numerical'!W80&lt;0,'Physical Effects - Numerical'!W80,"")</f>
        <v/>
      </c>
      <c r="U80" s="72">
        <f>IF('Physical Effects - Numerical'!X80&lt;0,'Physical Effects - Numerical'!X80,"")</f>
        <v>-1</v>
      </c>
      <c r="V80" s="72" t="str">
        <f>IF('Physical Effects - Numerical'!Y80&lt;0,'Physical Effects - Numerical'!Y80,"")</f>
        <v/>
      </c>
      <c r="W80" s="72">
        <f>IF('Physical Effects - Numerical'!Z80&lt;0,'Physical Effects - Numerical'!Z80,"")</f>
        <v>-1</v>
      </c>
      <c r="X80" s="72" t="str">
        <f>IF('Physical Effects - Numerical'!AA80&lt;0,'Physical Effects - Numerical'!AA80,"")</f>
        <v/>
      </c>
      <c r="Y80" s="72">
        <f>IF('Physical Effects - Numerical'!AB80&lt;0,'Physical Effects - Numerical'!AB80,"")</f>
        <v>-1</v>
      </c>
      <c r="Z80" s="72">
        <f>IF('Physical Effects - Numerical'!AC80&lt;0,'Physical Effects - Numerical'!AC80,"")</f>
        <v>-1</v>
      </c>
      <c r="AA80" s="72" t="str">
        <f>IF('Physical Effects - Numerical'!AD80&lt;0,'Physical Effects - Numerical'!AD80,"")</f>
        <v/>
      </c>
      <c r="AB80" s="72">
        <f>IF('Physical Effects - Numerical'!AE80&lt;0,'Physical Effects - Numerical'!AE80,"")</f>
        <v>-1</v>
      </c>
      <c r="AC80" s="72" t="str">
        <f>IF('Physical Effects - Numerical'!AF80&lt;0,'Physical Effects - Numerical'!AF80,"")</f>
        <v/>
      </c>
      <c r="AD80" s="72" t="str">
        <f>IF('Physical Effects - Numerical'!AG80&lt;0,'Physical Effects - Numerical'!AG80,"")</f>
        <v/>
      </c>
      <c r="AE80" s="72" t="str">
        <f>IF('Physical Effects - Numerical'!AH80&lt;0,'Physical Effects - Numerical'!AH80,"")</f>
        <v/>
      </c>
      <c r="AF80" s="72">
        <f>IF('Physical Effects - Numerical'!AI80&lt;0,'Physical Effects - Numerical'!AI80,"")</f>
        <v>-2</v>
      </c>
      <c r="AG80" s="72">
        <f>IF('Physical Effects - Numerical'!AJ80&lt;0,'Physical Effects - Numerical'!AJ80,"")</f>
        <v>-1</v>
      </c>
      <c r="AH80" s="72">
        <f>IF('Physical Effects - Numerical'!AK80&lt;0,'Physical Effects - Numerical'!AK80,"")</f>
        <v>-1</v>
      </c>
      <c r="AI80" s="72" t="str">
        <f>IF('Physical Effects - Numerical'!AL80&lt;0,'Physical Effects - Numerical'!AL80,"")</f>
        <v/>
      </c>
      <c r="AJ80" s="72" t="str">
        <f>IF('Physical Effects - Numerical'!AM80&lt;0,'Physical Effects - Numerical'!AM80,"")</f>
        <v/>
      </c>
      <c r="AK80" s="72" t="str">
        <f>IF('Physical Effects - Numerical'!AN80&lt;0,'Physical Effects - Numerical'!AN80,"")</f>
        <v/>
      </c>
      <c r="AL80" s="72">
        <f>IF('Physical Effects - Numerical'!AO80&lt;0,'Physical Effects - Numerical'!AO80,"")</f>
        <v>-2</v>
      </c>
      <c r="AM80" s="72" t="str">
        <f>IF('Physical Effects - Numerical'!AP80&lt;0,'Physical Effects - Numerical'!AP80,"")</f>
        <v/>
      </c>
      <c r="AN80" s="72" t="str">
        <f>IF('Physical Effects - Numerical'!AQ80&lt;0,'Physical Effects - Numerical'!AQ80,"")</f>
        <v/>
      </c>
      <c r="AO80" s="72" t="str">
        <f>IF('Physical Effects - Numerical'!AR80&lt;0,'Physical Effects - Numerical'!AR80,"")</f>
        <v/>
      </c>
      <c r="AP80" s="72" t="str">
        <f>IF('Physical Effects - Numerical'!AS80&lt;0,'Physical Effects - Numerical'!AS80,"")</f>
        <v/>
      </c>
      <c r="AQ80" s="72">
        <f>IF('Physical Effects - Numerical'!AT80&lt;0,'Physical Effects - Numerical'!AT80,"")</f>
        <v>-2</v>
      </c>
      <c r="AR80" s="72" t="str">
        <f>IF('Physical Effects - Numerical'!AU80&lt;0,'Physical Effects - Numerical'!AU80,"")</f>
        <v/>
      </c>
      <c r="AS80" s="72">
        <f>IF('Physical Effects - Numerical'!AV80&lt;0,'Physical Effects - Numerical'!AV80,"")</f>
        <v>-2</v>
      </c>
      <c r="AT80" s="72">
        <f>IF('Physical Effects - Numerical'!AW80&lt;0,'Physical Effects - Numerical'!AW80,"")</f>
        <v>-1</v>
      </c>
      <c r="AU80" s="72" t="str">
        <f>IF('Physical Effects - Numerical'!AX80&lt;0,'Physical Effects - Numerical'!AX80,"")</f>
        <v/>
      </c>
      <c r="AV80" s="84" t="str">
        <f>IF('Physical Effects - Numerical'!AY80&lt;0,'Physical Effects - Numerical'!AY80,"")</f>
        <v/>
      </c>
      <c r="AW80" t="str">
        <f>IF('Physical Effects - Numerical'!AZ80&lt;0,'Physical Effects - Numerical'!AZ80,"")</f>
        <v/>
      </c>
      <c r="AX80" t="str">
        <f>IF('Physical Effects - Numerical'!BA80&lt;0,'Physical Effects - Numerical'!BA80,"")</f>
        <v/>
      </c>
      <c r="AY80" t="str">
        <f>IF('Physical Effects - Numerical'!BB80&lt;0,'Physical Effects - Numerical'!BB80,"")</f>
        <v/>
      </c>
      <c r="AZ80" t="str">
        <f>IF('Physical Effects - Numerical'!BC80&lt;0,'Physical Effects - Numerical'!BC80,"")</f>
        <v/>
      </c>
      <c r="BA80" t="str">
        <f>IF('Physical Effects - Numerical'!BD80&lt;0,'Physical Effects - Numerical'!BD80,"")</f>
        <v/>
      </c>
      <c r="BB80" t="str">
        <f>IF('Physical Effects - Numerical'!BE80&lt;0,'Physical Effects - Numerical'!BE80,"")</f>
        <v/>
      </c>
      <c r="BC80" t="str">
        <f>IF('Physical Effects - Numerical'!BF80&lt;0,'Physical Effects - Numerical'!BF80,"")</f>
        <v/>
      </c>
      <c r="BD80" t="str">
        <f>IF('Physical Effects - Numerical'!BG80&lt;0,'Physical Effects - Numerical'!BG80,"")</f>
        <v/>
      </c>
      <c r="BE80" t="str">
        <f>IF('Physical Effects - Numerical'!BH80&lt;0,'Physical Effects - Numerical'!BH80,"")</f>
        <v/>
      </c>
      <c r="BF80" t="str">
        <f>IF('Physical Effects - Numerical'!BI80&lt;0,'Physical Effects - Numerical'!BI80,"")</f>
        <v/>
      </c>
      <c r="BG80" t="str">
        <f>IF('Physical Effects - Numerical'!BJ80&lt;0,'Physical Effects - Numerical'!BJ80,"")</f>
        <v/>
      </c>
      <c r="BH80" t="str">
        <f>IF('Physical Effects - Numerical'!BK80&lt;0,'Physical Effects - Numerical'!BK80,"")</f>
        <v/>
      </c>
      <c r="BI80" t="str">
        <f>IF('Physical Effects - Numerical'!BL80&lt;0,'Physical Effects - Numerical'!BL80,"")</f>
        <v/>
      </c>
    </row>
    <row r="81" spans="1:61" ht="26">
      <c r="A81" s="120" t="s">
        <v>1361</v>
      </c>
      <c r="B81" s="72" t="str">
        <f>IF('Physical Effects - Numerical'!E81&lt;0,'Physical Effects - Numerical'!E81,"")</f>
        <v/>
      </c>
      <c r="C81" s="72" t="str">
        <f>IF('Physical Effects - Numerical'!F81&lt;0,'Physical Effects - Numerical'!F81,"")</f>
        <v/>
      </c>
      <c r="D81" s="72" t="str">
        <f>IF('Physical Effects - Numerical'!G81&lt;0,'Physical Effects - Numerical'!G81,"")</f>
        <v/>
      </c>
      <c r="E81" s="72" t="str">
        <f>IF('Physical Effects - Numerical'!H81&lt;0,'Physical Effects - Numerical'!H81,"")</f>
        <v/>
      </c>
      <c r="F81" s="72" t="str">
        <f>IF('Physical Effects - Numerical'!I81&lt;0,'Physical Effects - Numerical'!I81,"")</f>
        <v/>
      </c>
      <c r="G81" s="72" t="str">
        <f>IF('Physical Effects - Numerical'!J81&lt;0,'Physical Effects - Numerical'!J81,"")</f>
        <v/>
      </c>
      <c r="H81" s="72" t="str">
        <f>IF('Physical Effects - Numerical'!K81&lt;0,'Physical Effects - Numerical'!K81,"")</f>
        <v/>
      </c>
      <c r="I81" s="72" t="str">
        <f>IF('Physical Effects - Numerical'!L81&lt;0,'Physical Effects - Numerical'!L81,"")</f>
        <v/>
      </c>
      <c r="J81" s="72" t="str">
        <f>IF('Physical Effects - Numerical'!M81&lt;0,'Physical Effects - Numerical'!M81,"")</f>
        <v/>
      </c>
      <c r="K81" s="72" t="str">
        <f>IF('Physical Effects - Numerical'!N81&lt;0,'Physical Effects - Numerical'!N81,"")</f>
        <v/>
      </c>
      <c r="L81" s="72" t="str">
        <f>IF('Physical Effects - Numerical'!O81&lt;0,'Physical Effects - Numerical'!O81,"")</f>
        <v/>
      </c>
      <c r="M81" s="72" t="str">
        <f>IF('Physical Effects - Numerical'!P81&lt;0,'Physical Effects - Numerical'!P81,"")</f>
        <v/>
      </c>
      <c r="N81" s="72" t="str">
        <f>IF('Physical Effects - Numerical'!Q81&lt;0,'Physical Effects - Numerical'!Q81,"")</f>
        <v/>
      </c>
      <c r="O81" s="72" t="str">
        <f>IF('Physical Effects - Numerical'!R81&lt;0,'Physical Effects - Numerical'!R81,"")</f>
        <v/>
      </c>
      <c r="P81" s="72" t="str">
        <f>IF('Physical Effects - Numerical'!S81&lt;0,'Physical Effects - Numerical'!S81,"")</f>
        <v/>
      </c>
      <c r="Q81" s="72" t="str">
        <f>IF('Physical Effects - Numerical'!T81&lt;0,'Physical Effects - Numerical'!T81,"")</f>
        <v/>
      </c>
      <c r="R81" s="72" t="str">
        <f>IF('Physical Effects - Numerical'!U81&lt;0,'Physical Effects - Numerical'!U81,"")</f>
        <v/>
      </c>
      <c r="S81" s="72" t="str">
        <f>IF('Physical Effects - Numerical'!V81&lt;0,'Physical Effects - Numerical'!V81,"")</f>
        <v/>
      </c>
      <c r="T81" s="72" t="str">
        <f>IF('Physical Effects - Numerical'!W81&lt;0,'Physical Effects - Numerical'!W81,"")</f>
        <v/>
      </c>
      <c r="U81" s="72" t="str">
        <f>IF('Physical Effects - Numerical'!X81&lt;0,'Physical Effects - Numerical'!X81,"")</f>
        <v/>
      </c>
      <c r="V81" s="72" t="str">
        <f>IF('Physical Effects - Numerical'!Y81&lt;0,'Physical Effects - Numerical'!Y81,"")</f>
        <v/>
      </c>
      <c r="W81" s="72" t="str">
        <f>IF('Physical Effects - Numerical'!Z81&lt;0,'Physical Effects - Numerical'!Z81,"")</f>
        <v/>
      </c>
      <c r="X81" s="72" t="str">
        <f>IF('Physical Effects - Numerical'!AA81&lt;0,'Physical Effects - Numerical'!AA81,"")</f>
        <v/>
      </c>
      <c r="Y81" s="72" t="str">
        <f>IF('Physical Effects - Numerical'!AB81&lt;0,'Physical Effects - Numerical'!AB81,"")</f>
        <v/>
      </c>
      <c r="Z81" s="72" t="str">
        <f>IF('Physical Effects - Numerical'!AC81&lt;0,'Physical Effects - Numerical'!AC81,"")</f>
        <v/>
      </c>
      <c r="AA81" s="72" t="str">
        <f>IF('Physical Effects - Numerical'!AD81&lt;0,'Physical Effects - Numerical'!AD81,"")</f>
        <v/>
      </c>
      <c r="AB81" s="72" t="str">
        <f>IF('Physical Effects - Numerical'!AE81&lt;0,'Physical Effects - Numerical'!AE81,"")</f>
        <v/>
      </c>
      <c r="AC81" s="72" t="str">
        <f>IF('Physical Effects - Numerical'!AF81&lt;0,'Physical Effects - Numerical'!AF81,"")</f>
        <v/>
      </c>
      <c r="AD81" s="72" t="str">
        <f>IF('Physical Effects - Numerical'!AG81&lt;0,'Physical Effects - Numerical'!AG81,"")</f>
        <v/>
      </c>
      <c r="AE81" s="72" t="str">
        <f>IF('Physical Effects - Numerical'!AH81&lt;0,'Physical Effects - Numerical'!AH81,"")</f>
        <v/>
      </c>
      <c r="AF81" s="72" t="str">
        <f>IF('Physical Effects - Numerical'!AI81&lt;0,'Physical Effects - Numerical'!AI81,"")</f>
        <v/>
      </c>
      <c r="AG81" s="72" t="str">
        <f>IF('Physical Effects - Numerical'!AJ81&lt;0,'Physical Effects - Numerical'!AJ81,"")</f>
        <v/>
      </c>
      <c r="AH81" s="72" t="str">
        <f>IF('Physical Effects - Numerical'!AK81&lt;0,'Physical Effects - Numerical'!AK81,"")</f>
        <v/>
      </c>
      <c r="AI81" s="72" t="str">
        <f>IF('Physical Effects - Numerical'!AL81&lt;0,'Physical Effects - Numerical'!AL81,"")</f>
        <v/>
      </c>
      <c r="AJ81" s="72" t="str">
        <f>IF('Physical Effects - Numerical'!AM81&lt;0,'Physical Effects - Numerical'!AM81,"")</f>
        <v/>
      </c>
      <c r="AK81" s="72" t="str">
        <f>IF('Physical Effects - Numerical'!AN81&lt;0,'Physical Effects - Numerical'!AN81,"")</f>
        <v/>
      </c>
      <c r="AL81" s="72" t="str">
        <f>IF('Physical Effects - Numerical'!AO81&lt;0,'Physical Effects - Numerical'!AO81,"")</f>
        <v/>
      </c>
      <c r="AM81" s="72" t="str">
        <f>IF('Physical Effects - Numerical'!AP81&lt;0,'Physical Effects - Numerical'!AP81,"")</f>
        <v/>
      </c>
      <c r="AN81" s="72" t="str">
        <f>IF('Physical Effects - Numerical'!AQ81&lt;0,'Physical Effects - Numerical'!AQ81,"")</f>
        <v/>
      </c>
      <c r="AO81" s="72" t="str">
        <f>IF('Physical Effects - Numerical'!AR81&lt;0,'Physical Effects - Numerical'!AR81,"")</f>
        <v/>
      </c>
      <c r="AP81" s="72" t="str">
        <f>IF('Physical Effects - Numerical'!AS81&lt;0,'Physical Effects - Numerical'!AS81,"")</f>
        <v/>
      </c>
      <c r="AQ81" s="72" t="str">
        <f>IF('Physical Effects - Numerical'!AT81&lt;0,'Physical Effects - Numerical'!AT81,"")</f>
        <v/>
      </c>
      <c r="AR81" s="72" t="str">
        <f>IF('Physical Effects - Numerical'!AU81&lt;0,'Physical Effects - Numerical'!AU81,"")</f>
        <v/>
      </c>
      <c r="AS81" s="72" t="str">
        <f>IF('Physical Effects - Numerical'!AV81&lt;0,'Physical Effects - Numerical'!AV81,"")</f>
        <v/>
      </c>
      <c r="AT81" s="72" t="str">
        <f>IF('Physical Effects - Numerical'!AW81&lt;0,'Physical Effects - Numerical'!AW81,"")</f>
        <v/>
      </c>
      <c r="AU81" s="72" t="str">
        <f>IF('Physical Effects - Numerical'!AX81&lt;0,'Physical Effects - Numerical'!AX81,"")</f>
        <v/>
      </c>
      <c r="AV81" s="84" t="str">
        <f>IF('Physical Effects - Numerical'!AY81&lt;0,'Physical Effects - Numerical'!AY81,"")</f>
        <v/>
      </c>
      <c r="AW81" t="str">
        <f>IF('Physical Effects - Numerical'!AZ81&lt;0,'Physical Effects - Numerical'!AZ81,"")</f>
        <v/>
      </c>
      <c r="AX81" t="str">
        <f>IF('Physical Effects - Numerical'!BA81&lt;0,'Physical Effects - Numerical'!BA81,"")</f>
        <v/>
      </c>
      <c r="AY81" t="str">
        <f>IF('Physical Effects - Numerical'!BB81&lt;0,'Physical Effects - Numerical'!BB81,"")</f>
        <v/>
      </c>
      <c r="AZ81" t="str">
        <f>IF('Physical Effects - Numerical'!BC81&lt;0,'Physical Effects - Numerical'!BC81,"")</f>
        <v/>
      </c>
      <c r="BA81" t="str">
        <f>IF('Physical Effects - Numerical'!BD81&lt;0,'Physical Effects - Numerical'!BD81,"")</f>
        <v/>
      </c>
      <c r="BB81" t="str">
        <f>IF('Physical Effects - Numerical'!BE81&lt;0,'Physical Effects - Numerical'!BE81,"")</f>
        <v/>
      </c>
      <c r="BC81" t="str">
        <f>IF('Physical Effects - Numerical'!BF81&lt;0,'Physical Effects - Numerical'!BF81,"")</f>
        <v/>
      </c>
      <c r="BD81" t="str">
        <f>IF('Physical Effects - Numerical'!BG81&lt;0,'Physical Effects - Numerical'!BG81,"")</f>
        <v/>
      </c>
      <c r="BE81" t="str">
        <f>IF('Physical Effects - Numerical'!BH81&lt;0,'Physical Effects - Numerical'!BH81,"")</f>
        <v/>
      </c>
      <c r="BF81" t="str">
        <f>IF('Physical Effects - Numerical'!BI81&lt;0,'Physical Effects - Numerical'!BI81,"")</f>
        <v/>
      </c>
      <c r="BG81" t="str">
        <f>IF('Physical Effects - Numerical'!BJ81&lt;0,'Physical Effects - Numerical'!BJ81,"")</f>
        <v/>
      </c>
      <c r="BH81" t="str">
        <f>IF('Physical Effects - Numerical'!BK81&lt;0,'Physical Effects - Numerical'!BK81,"")</f>
        <v/>
      </c>
      <c r="BI81" t="str">
        <f>IF('Physical Effects - Numerical'!BL81&lt;0,'Physical Effects - Numerical'!BL81,"")</f>
        <v/>
      </c>
    </row>
    <row r="82" spans="1:61" ht="26">
      <c r="A82" s="120" t="s">
        <v>1381</v>
      </c>
      <c r="B82" s="72" t="str">
        <f>IF('Physical Effects - Numerical'!E82&lt;0,'Physical Effects - Numerical'!E82,"")</f>
        <v/>
      </c>
      <c r="C82" s="72" t="str">
        <f>IF('Physical Effects - Numerical'!F82&lt;0,'Physical Effects - Numerical'!F82,"")</f>
        <v/>
      </c>
      <c r="D82" s="72" t="str">
        <f>IF('Physical Effects - Numerical'!G82&lt;0,'Physical Effects - Numerical'!G82,"")</f>
        <v/>
      </c>
      <c r="E82" s="72" t="str">
        <f>IF('Physical Effects - Numerical'!H82&lt;0,'Physical Effects - Numerical'!H82,"")</f>
        <v/>
      </c>
      <c r="F82" s="72" t="str">
        <f>IF('Physical Effects - Numerical'!I82&lt;0,'Physical Effects - Numerical'!I82,"")</f>
        <v/>
      </c>
      <c r="G82" s="72" t="str">
        <f>IF('Physical Effects - Numerical'!J82&lt;0,'Physical Effects - Numerical'!J82,"")</f>
        <v/>
      </c>
      <c r="H82" s="72" t="str">
        <f>IF('Physical Effects - Numerical'!K82&lt;0,'Physical Effects - Numerical'!K82,"")</f>
        <v/>
      </c>
      <c r="I82" s="72" t="str">
        <f>IF('Physical Effects - Numerical'!L82&lt;0,'Physical Effects - Numerical'!L82,"")</f>
        <v/>
      </c>
      <c r="J82" s="72" t="str">
        <f>IF('Physical Effects - Numerical'!M82&lt;0,'Physical Effects - Numerical'!M82,"")</f>
        <v/>
      </c>
      <c r="K82" s="72" t="str">
        <f>IF('Physical Effects - Numerical'!N82&lt;0,'Physical Effects - Numerical'!N82,"")</f>
        <v/>
      </c>
      <c r="L82" s="72" t="str">
        <f>IF('Physical Effects - Numerical'!O82&lt;0,'Physical Effects - Numerical'!O82,"")</f>
        <v/>
      </c>
      <c r="M82" s="72" t="str">
        <f>IF('Physical Effects - Numerical'!P82&lt;0,'Physical Effects - Numerical'!P82,"")</f>
        <v/>
      </c>
      <c r="N82" s="72" t="str">
        <f>IF('Physical Effects - Numerical'!Q82&lt;0,'Physical Effects - Numerical'!Q82,"")</f>
        <v/>
      </c>
      <c r="O82" s="72" t="str">
        <f>IF('Physical Effects - Numerical'!R82&lt;0,'Physical Effects - Numerical'!R82,"")</f>
        <v/>
      </c>
      <c r="P82" s="72" t="str">
        <f>IF('Physical Effects - Numerical'!S82&lt;0,'Physical Effects - Numerical'!S82,"")</f>
        <v/>
      </c>
      <c r="Q82" s="72" t="str">
        <f>IF('Physical Effects - Numerical'!T82&lt;0,'Physical Effects - Numerical'!T82,"")</f>
        <v/>
      </c>
      <c r="R82" s="72" t="str">
        <f>IF('Physical Effects - Numerical'!U82&lt;0,'Physical Effects - Numerical'!U82,"")</f>
        <v/>
      </c>
      <c r="S82" s="72" t="str">
        <f>IF('Physical Effects - Numerical'!V82&lt;0,'Physical Effects - Numerical'!V82,"")</f>
        <v/>
      </c>
      <c r="T82" s="72" t="str">
        <f>IF('Physical Effects - Numerical'!W82&lt;0,'Physical Effects - Numerical'!W82,"")</f>
        <v/>
      </c>
      <c r="U82" s="72" t="str">
        <f>IF('Physical Effects - Numerical'!X82&lt;0,'Physical Effects - Numerical'!X82,"")</f>
        <v/>
      </c>
      <c r="V82" s="72" t="str">
        <f>IF('Physical Effects - Numerical'!Y82&lt;0,'Physical Effects - Numerical'!Y82,"")</f>
        <v/>
      </c>
      <c r="W82" s="72" t="str">
        <f>IF('Physical Effects - Numerical'!Z82&lt;0,'Physical Effects - Numerical'!Z82,"")</f>
        <v/>
      </c>
      <c r="X82" s="72" t="str">
        <f>IF('Physical Effects - Numerical'!AA82&lt;0,'Physical Effects - Numerical'!AA82,"")</f>
        <v/>
      </c>
      <c r="Y82" s="72" t="str">
        <f>IF('Physical Effects - Numerical'!AB82&lt;0,'Physical Effects - Numerical'!AB82,"")</f>
        <v/>
      </c>
      <c r="Z82" s="72" t="str">
        <f>IF('Physical Effects - Numerical'!AC82&lt;0,'Physical Effects - Numerical'!AC82,"")</f>
        <v/>
      </c>
      <c r="AA82" s="72" t="str">
        <f>IF('Physical Effects - Numerical'!AD82&lt;0,'Physical Effects - Numerical'!AD82,"")</f>
        <v/>
      </c>
      <c r="AB82" s="72" t="str">
        <f>IF('Physical Effects - Numerical'!AE82&lt;0,'Physical Effects - Numerical'!AE82,"")</f>
        <v/>
      </c>
      <c r="AC82" s="72" t="str">
        <f>IF('Physical Effects - Numerical'!AF82&lt;0,'Physical Effects - Numerical'!AF82,"")</f>
        <v/>
      </c>
      <c r="AD82" s="72" t="str">
        <f>IF('Physical Effects - Numerical'!AG82&lt;0,'Physical Effects - Numerical'!AG82,"")</f>
        <v/>
      </c>
      <c r="AE82" s="72" t="str">
        <f>IF('Physical Effects - Numerical'!AH82&lt;0,'Physical Effects - Numerical'!AH82,"")</f>
        <v/>
      </c>
      <c r="AF82" s="72" t="str">
        <f>IF('Physical Effects - Numerical'!AI82&lt;0,'Physical Effects - Numerical'!AI82,"")</f>
        <v/>
      </c>
      <c r="AG82" s="72" t="str">
        <f>IF('Physical Effects - Numerical'!AJ82&lt;0,'Physical Effects - Numerical'!AJ82,"")</f>
        <v/>
      </c>
      <c r="AH82" s="72" t="str">
        <f>IF('Physical Effects - Numerical'!AK82&lt;0,'Physical Effects - Numerical'!AK82,"")</f>
        <v/>
      </c>
      <c r="AI82" s="72" t="str">
        <f>IF('Physical Effects - Numerical'!AL82&lt;0,'Physical Effects - Numerical'!AL82,"")</f>
        <v/>
      </c>
      <c r="AJ82" s="72" t="str">
        <f>IF('Physical Effects - Numerical'!AM82&lt;0,'Physical Effects - Numerical'!AM82,"")</f>
        <v/>
      </c>
      <c r="AK82" s="72" t="str">
        <f>IF('Physical Effects - Numerical'!AN82&lt;0,'Physical Effects - Numerical'!AN82,"")</f>
        <v/>
      </c>
      <c r="AL82" s="72" t="str">
        <f>IF('Physical Effects - Numerical'!AO82&lt;0,'Physical Effects - Numerical'!AO82,"")</f>
        <v/>
      </c>
      <c r="AM82" s="72" t="str">
        <f>IF('Physical Effects - Numerical'!AP82&lt;0,'Physical Effects - Numerical'!AP82,"")</f>
        <v/>
      </c>
      <c r="AN82" s="72" t="str">
        <f>IF('Physical Effects - Numerical'!AQ82&lt;0,'Physical Effects - Numerical'!AQ82,"")</f>
        <v/>
      </c>
      <c r="AO82" s="72" t="str">
        <f>IF('Physical Effects - Numerical'!AR82&lt;0,'Physical Effects - Numerical'!AR82,"")</f>
        <v/>
      </c>
      <c r="AP82" s="72" t="str">
        <f>IF('Physical Effects - Numerical'!AS82&lt;0,'Physical Effects - Numerical'!AS82,"")</f>
        <v/>
      </c>
      <c r="AQ82" s="72" t="str">
        <f>IF('Physical Effects - Numerical'!AT82&lt;0,'Physical Effects - Numerical'!AT82,"")</f>
        <v/>
      </c>
      <c r="AR82" s="72" t="str">
        <f>IF('Physical Effects - Numerical'!AU82&lt;0,'Physical Effects - Numerical'!AU82,"")</f>
        <v/>
      </c>
      <c r="AS82" s="72" t="str">
        <f>IF('Physical Effects - Numerical'!AV82&lt;0,'Physical Effects - Numerical'!AV82,"")</f>
        <v/>
      </c>
      <c r="AT82" s="72" t="str">
        <f>IF('Physical Effects - Numerical'!AW82&lt;0,'Physical Effects - Numerical'!AW82,"")</f>
        <v/>
      </c>
      <c r="AU82" s="72" t="str">
        <f>IF('Physical Effects - Numerical'!AX82&lt;0,'Physical Effects - Numerical'!AX82,"")</f>
        <v/>
      </c>
      <c r="AV82" s="84" t="str">
        <f>IF('Physical Effects - Numerical'!AY82&lt;0,'Physical Effects - Numerical'!AY82,"")</f>
        <v/>
      </c>
      <c r="AW82" t="str">
        <f>IF('Physical Effects - Numerical'!AZ82&lt;0,'Physical Effects - Numerical'!AZ82,"")</f>
        <v/>
      </c>
      <c r="AX82" t="str">
        <f>IF('Physical Effects - Numerical'!BA82&lt;0,'Physical Effects - Numerical'!BA82,"")</f>
        <v/>
      </c>
      <c r="AY82" t="str">
        <f>IF('Physical Effects - Numerical'!BB82&lt;0,'Physical Effects - Numerical'!BB82,"")</f>
        <v/>
      </c>
      <c r="AZ82" t="str">
        <f>IF('Physical Effects - Numerical'!BC82&lt;0,'Physical Effects - Numerical'!BC82,"")</f>
        <v/>
      </c>
      <c r="BA82" t="str">
        <f>IF('Physical Effects - Numerical'!BD82&lt;0,'Physical Effects - Numerical'!BD82,"")</f>
        <v/>
      </c>
      <c r="BB82" t="str">
        <f>IF('Physical Effects - Numerical'!BE82&lt;0,'Physical Effects - Numerical'!BE82,"")</f>
        <v/>
      </c>
      <c r="BC82" t="str">
        <f>IF('Physical Effects - Numerical'!BF82&lt;0,'Physical Effects - Numerical'!BF82,"")</f>
        <v/>
      </c>
      <c r="BD82" t="str">
        <f>IF('Physical Effects - Numerical'!BG82&lt;0,'Physical Effects - Numerical'!BG82,"")</f>
        <v/>
      </c>
      <c r="BE82" t="str">
        <f>IF('Physical Effects - Numerical'!BH82&lt;0,'Physical Effects - Numerical'!BH82,"")</f>
        <v/>
      </c>
      <c r="BF82" t="str">
        <f>IF('Physical Effects - Numerical'!BI82&lt;0,'Physical Effects - Numerical'!BI82,"")</f>
        <v/>
      </c>
      <c r="BG82" t="str">
        <f>IF('Physical Effects - Numerical'!BJ82&lt;0,'Physical Effects - Numerical'!BJ82,"")</f>
        <v/>
      </c>
      <c r="BH82" t="str">
        <f>IF('Physical Effects - Numerical'!BK82&lt;0,'Physical Effects - Numerical'!BK82,"")</f>
        <v/>
      </c>
      <c r="BI82" t="str">
        <f>IF('Physical Effects - Numerical'!BL82&lt;0,'Physical Effects - Numerical'!BL82,"")</f>
        <v/>
      </c>
    </row>
    <row r="83" spans="1:61" ht="26">
      <c r="A83" s="120" t="s">
        <v>1393</v>
      </c>
      <c r="B83" s="72" t="str">
        <f>IF('Physical Effects - Numerical'!E83&lt;0,'Physical Effects - Numerical'!E83,"")</f>
        <v/>
      </c>
      <c r="C83" s="72" t="str">
        <f>IF('Physical Effects - Numerical'!F83&lt;0,'Physical Effects - Numerical'!F83,"")</f>
        <v/>
      </c>
      <c r="D83" s="72" t="str">
        <f>IF('Physical Effects - Numerical'!G83&lt;0,'Physical Effects - Numerical'!G83,"")</f>
        <v/>
      </c>
      <c r="E83" s="72" t="str">
        <f>IF('Physical Effects - Numerical'!H83&lt;0,'Physical Effects - Numerical'!H83,"")</f>
        <v/>
      </c>
      <c r="F83" s="72" t="str">
        <f>IF('Physical Effects - Numerical'!I83&lt;0,'Physical Effects - Numerical'!I83,"")</f>
        <v/>
      </c>
      <c r="G83" s="72" t="str">
        <f>IF('Physical Effects - Numerical'!J83&lt;0,'Physical Effects - Numerical'!J83,"")</f>
        <v/>
      </c>
      <c r="H83" s="72" t="str">
        <f>IF('Physical Effects - Numerical'!K83&lt;0,'Physical Effects - Numerical'!K83,"")</f>
        <v/>
      </c>
      <c r="I83" s="72" t="str">
        <f>IF('Physical Effects - Numerical'!L83&lt;0,'Physical Effects - Numerical'!L83,"")</f>
        <v/>
      </c>
      <c r="J83" s="72" t="str">
        <f>IF('Physical Effects - Numerical'!M83&lt;0,'Physical Effects - Numerical'!M83,"")</f>
        <v/>
      </c>
      <c r="K83" s="72" t="str">
        <f>IF('Physical Effects - Numerical'!N83&lt;0,'Physical Effects - Numerical'!N83,"")</f>
        <v/>
      </c>
      <c r="L83" s="72" t="str">
        <f>IF('Physical Effects - Numerical'!O83&lt;0,'Physical Effects - Numerical'!O83,"")</f>
        <v/>
      </c>
      <c r="M83" s="72" t="str">
        <f>IF('Physical Effects - Numerical'!P83&lt;0,'Physical Effects - Numerical'!P83,"")</f>
        <v/>
      </c>
      <c r="N83" s="72" t="str">
        <f>IF('Physical Effects - Numerical'!Q83&lt;0,'Physical Effects - Numerical'!Q83,"")</f>
        <v/>
      </c>
      <c r="O83" s="72" t="str">
        <f>IF('Physical Effects - Numerical'!R83&lt;0,'Physical Effects - Numerical'!R83,"")</f>
        <v/>
      </c>
      <c r="P83" s="72" t="str">
        <f>IF('Physical Effects - Numerical'!S83&lt;0,'Physical Effects - Numerical'!S83,"")</f>
        <v/>
      </c>
      <c r="Q83" s="72" t="str">
        <f>IF('Physical Effects - Numerical'!T83&lt;0,'Physical Effects - Numerical'!T83,"")</f>
        <v/>
      </c>
      <c r="R83" s="72" t="str">
        <f>IF('Physical Effects - Numerical'!U83&lt;0,'Physical Effects - Numerical'!U83,"")</f>
        <v/>
      </c>
      <c r="S83" s="72" t="str">
        <f>IF('Physical Effects - Numerical'!V83&lt;0,'Physical Effects - Numerical'!V83,"")</f>
        <v/>
      </c>
      <c r="T83" s="72" t="str">
        <f>IF('Physical Effects - Numerical'!W83&lt;0,'Physical Effects - Numerical'!W83,"")</f>
        <v/>
      </c>
      <c r="U83" s="72" t="str">
        <f>IF('Physical Effects - Numerical'!X83&lt;0,'Physical Effects - Numerical'!X83,"")</f>
        <v/>
      </c>
      <c r="V83" s="72" t="str">
        <f>IF('Physical Effects - Numerical'!Y83&lt;0,'Physical Effects - Numerical'!Y83,"")</f>
        <v/>
      </c>
      <c r="W83" s="72" t="str">
        <f>IF('Physical Effects - Numerical'!Z83&lt;0,'Physical Effects - Numerical'!Z83,"")</f>
        <v/>
      </c>
      <c r="X83" s="72" t="str">
        <f>IF('Physical Effects - Numerical'!AA83&lt;0,'Physical Effects - Numerical'!AA83,"")</f>
        <v/>
      </c>
      <c r="Y83" s="72" t="str">
        <f>IF('Physical Effects - Numerical'!AB83&lt;0,'Physical Effects - Numerical'!AB83,"")</f>
        <v/>
      </c>
      <c r="Z83" s="72" t="str">
        <f>IF('Physical Effects - Numerical'!AC83&lt;0,'Physical Effects - Numerical'!AC83,"")</f>
        <v/>
      </c>
      <c r="AA83" s="72" t="str">
        <f>IF('Physical Effects - Numerical'!AD83&lt;0,'Physical Effects - Numerical'!AD83,"")</f>
        <v/>
      </c>
      <c r="AB83" s="72" t="str">
        <f>IF('Physical Effects - Numerical'!AE83&lt;0,'Physical Effects - Numerical'!AE83,"")</f>
        <v/>
      </c>
      <c r="AC83" s="72" t="str">
        <f>IF('Physical Effects - Numerical'!AF83&lt;0,'Physical Effects - Numerical'!AF83,"")</f>
        <v/>
      </c>
      <c r="AD83" s="72" t="str">
        <f>IF('Physical Effects - Numerical'!AG83&lt;0,'Physical Effects - Numerical'!AG83,"")</f>
        <v/>
      </c>
      <c r="AE83" s="72" t="str">
        <f>IF('Physical Effects - Numerical'!AH83&lt;0,'Physical Effects - Numerical'!AH83,"")</f>
        <v/>
      </c>
      <c r="AF83" s="72" t="str">
        <f>IF('Physical Effects - Numerical'!AI83&lt;0,'Physical Effects - Numerical'!AI83,"")</f>
        <v/>
      </c>
      <c r="AG83" s="72" t="str">
        <f>IF('Physical Effects - Numerical'!AJ83&lt;0,'Physical Effects - Numerical'!AJ83,"")</f>
        <v/>
      </c>
      <c r="AH83" s="72" t="str">
        <f>IF('Physical Effects - Numerical'!AK83&lt;0,'Physical Effects - Numerical'!AK83,"")</f>
        <v/>
      </c>
      <c r="AI83" s="72" t="str">
        <f>IF('Physical Effects - Numerical'!AL83&lt;0,'Physical Effects - Numerical'!AL83,"")</f>
        <v/>
      </c>
      <c r="AJ83" s="72" t="str">
        <f>IF('Physical Effects - Numerical'!AM83&lt;0,'Physical Effects - Numerical'!AM83,"")</f>
        <v/>
      </c>
      <c r="AK83" s="72" t="str">
        <f>IF('Physical Effects - Numerical'!AN83&lt;0,'Physical Effects - Numerical'!AN83,"")</f>
        <v/>
      </c>
      <c r="AL83" s="72" t="str">
        <f>IF('Physical Effects - Numerical'!AO83&lt;0,'Physical Effects - Numerical'!AO83,"")</f>
        <v/>
      </c>
      <c r="AM83" s="72" t="str">
        <f>IF('Physical Effects - Numerical'!AP83&lt;0,'Physical Effects - Numerical'!AP83,"")</f>
        <v/>
      </c>
      <c r="AN83" s="72" t="str">
        <f>IF('Physical Effects - Numerical'!AQ83&lt;0,'Physical Effects - Numerical'!AQ83,"")</f>
        <v/>
      </c>
      <c r="AO83" s="72" t="str">
        <f>IF('Physical Effects - Numerical'!AR83&lt;0,'Physical Effects - Numerical'!AR83,"")</f>
        <v/>
      </c>
      <c r="AP83" s="72" t="str">
        <f>IF('Physical Effects - Numerical'!AS83&lt;0,'Physical Effects - Numerical'!AS83,"")</f>
        <v/>
      </c>
      <c r="AQ83" s="72" t="str">
        <f>IF('Physical Effects - Numerical'!AT83&lt;0,'Physical Effects - Numerical'!AT83,"")</f>
        <v/>
      </c>
      <c r="AR83" s="72" t="str">
        <f>IF('Physical Effects - Numerical'!AU83&lt;0,'Physical Effects - Numerical'!AU83,"")</f>
        <v/>
      </c>
      <c r="AS83" s="72" t="str">
        <f>IF('Physical Effects - Numerical'!AV83&lt;0,'Physical Effects - Numerical'!AV83,"")</f>
        <v/>
      </c>
      <c r="AT83" s="72" t="str">
        <f>IF('Physical Effects - Numerical'!AW83&lt;0,'Physical Effects - Numerical'!AW83,"")</f>
        <v/>
      </c>
      <c r="AU83" s="72" t="str">
        <f>IF('Physical Effects - Numerical'!AX83&lt;0,'Physical Effects - Numerical'!AX83,"")</f>
        <v/>
      </c>
      <c r="AV83" s="84" t="str">
        <f>IF('Physical Effects - Numerical'!AY83&lt;0,'Physical Effects - Numerical'!AY83,"")</f>
        <v/>
      </c>
      <c r="AW83" t="str">
        <f>IF('Physical Effects - Numerical'!AZ83&lt;0,'Physical Effects - Numerical'!AZ83,"")</f>
        <v/>
      </c>
      <c r="AX83" t="str">
        <f>IF('Physical Effects - Numerical'!BA83&lt;0,'Physical Effects - Numerical'!BA83,"")</f>
        <v/>
      </c>
      <c r="AY83" t="str">
        <f>IF('Physical Effects - Numerical'!BB83&lt;0,'Physical Effects - Numerical'!BB83,"")</f>
        <v/>
      </c>
      <c r="AZ83" t="str">
        <f>IF('Physical Effects - Numerical'!BC83&lt;0,'Physical Effects - Numerical'!BC83,"")</f>
        <v/>
      </c>
      <c r="BA83" t="str">
        <f>IF('Physical Effects - Numerical'!BD83&lt;0,'Physical Effects - Numerical'!BD83,"")</f>
        <v/>
      </c>
      <c r="BB83" t="str">
        <f>IF('Physical Effects - Numerical'!BE83&lt;0,'Physical Effects - Numerical'!BE83,"")</f>
        <v/>
      </c>
      <c r="BC83" t="str">
        <f>IF('Physical Effects - Numerical'!BF83&lt;0,'Physical Effects - Numerical'!BF83,"")</f>
        <v/>
      </c>
      <c r="BD83" t="str">
        <f>IF('Physical Effects - Numerical'!BG83&lt;0,'Physical Effects - Numerical'!BG83,"")</f>
        <v/>
      </c>
      <c r="BE83" t="str">
        <f>IF('Physical Effects - Numerical'!BH83&lt;0,'Physical Effects - Numerical'!BH83,"")</f>
        <v/>
      </c>
      <c r="BF83" t="str">
        <f>IF('Physical Effects - Numerical'!BI83&lt;0,'Physical Effects - Numerical'!BI83,"")</f>
        <v/>
      </c>
      <c r="BG83" t="str">
        <f>IF('Physical Effects - Numerical'!BJ83&lt;0,'Physical Effects - Numerical'!BJ83,"")</f>
        <v/>
      </c>
      <c r="BH83" t="str">
        <f>IF('Physical Effects - Numerical'!BK83&lt;0,'Physical Effects - Numerical'!BK83,"")</f>
        <v/>
      </c>
      <c r="BI83" t="str">
        <f>IF('Physical Effects - Numerical'!BL83&lt;0,'Physical Effects - Numerical'!BL83,"")</f>
        <v/>
      </c>
    </row>
    <row r="84" spans="1:61">
      <c r="A84" s="120" t="s">
        <v>1403</v>
      </c>
      <c r="B84" s="72" t="str">
        <f>IF('Physical Effects - Numerical'!E84&lt;0,'Physical Effects - Numerical'!E84,"")</f>
        <v/>
      </c>
      <c r="C84" s="72" t="str">
        <f>IF('Physical Effects - Numerical'!F84&lt;0,'Physical Effects - Numerical'!F84,"")</f>
        <v/>
      </c>
      <c r="D84" s="72" t="str">
        <f>IF('Physical Effects - Numerical'!G84&lt;0,'Physical Effects - Numerical'!G84,"")</f>
        <v/>
      </c>
      <c r="E84" s="72" t="str">
        <f>IF('Physical Effects - Numerical'!H84&lt;0,'Physical Effects - Numerical'!H84,"")</f>
        <v/>
      </c>
      <c r="F84" s="72" t="str">
        <f>IF('Physical Effects - Numerical'!I84&lt;0,'Physical Effects - Numerical'!I84,"")</f>
        <v/>
      </c>
      <c r="G84" s="72" t="str">
        <f>IF('Physical Effects - Numerical'!J84&lt;0,'Physical Effects - Numerical'!J84,"")</f>
        <v/>
      </c>
      <c r="H84" s="72" t="str">
        <f>IF('Physical Effects - Numerical'!K84&lt;0,'Physical Effects - Numerical'!K84,"")</f>
        <v/>
      </c>
      <c r="I84" s="72" t="str">
        <f>IF('Physical Effects - Numerical'!L84&lt;0,'Physical Effects - Numerical'!L84,"")</f>
        <v/>
      </c>
      <c r="J84" s="72" t="str">
        <f>IF('Physical Effects - Numerical'!M84&lt;0,'Physical Effects - Numerical'!M84,"")</f>
        <v/>
      </c>
      <c r="K84" s="72" t="str">
        <f>IF('Physical Effects - Numerical'!N84&lt;0,'Physical Effects - Numerical'!N84,"")</f>
        <v/>
      </c>
      <c r="L84" s="72" t="str">
        <f>IF('Physical Effects - Numerical'!O84&lt;0,'Physical Effects - Numerical'!O84,"")</f>
        <v/>
      </c>
      <c r="M84" s="72" t="str">
        <f>IF('Physical Effects - Numerical'!P84&lt;0,'Physical Effects - Numerical'!P84,"")</f>
        <v/>
      </c>
      <c r="N84" s="72" t="str">
        <f>IF('Physical Effects - Numerical'!Q84&lt;0,'Physical Effects - Numerical'!Q84,"")</f>
        <v/>
      </c>
      <c r="O84" s="72" t="str">
        <f>IF('Physical Effects - Numerical'!R84&lt;0,'Physical Effects - Numerical'!R84,"")</f>
        <v/>
      </c>
      <c r="P84" s="72" t="str">
        <f>IF('Physical Effects - Numerical'!S84&lt;0,'Physical Effects - Numerical'!S84,"")</f>
        <v/>
      </c>
      <c r="Q84" s="72" t="str">
        <f>IF('Physical Effects - Numerical'!T84&lt;0,'Physical Effects - Numerical'!T84,"")</f>
        <v/>
      </c>
      <c r="R84" s="72" t="str">
        <f>IF('Physical Effects - Numerical'!U84&lt;0,'Physical Effects - Numerical'!U84,"")</f>
        <v/>
      </c>
      <c r="S84" s="72">
        <f>IF('Physical Effects - Numerical'!V84&lt;0,'Physical Effects - Numerical'!V84,"")</f>
        <v>-1</v>
      </c>
      <c r="T84" s="72" t="str">
        <f>IF('Physical Effects - Numerical'!W84&lt;0,'Physical Effects - Numerical'!W84,"")</f>
        <v/>
      </c>
      <c r="U84" s="72" t="str">
        <f>IF('Physical Effects - Numerical'!X84&lt;0,'Physical Effects - Numerical'!X84,"")</f>
        <v/>
      </c>
      <c r="V84" s="72" t="str">
        <f>IF('Physical Effects - Numerical'!Y84&lt;0,'Physical Effects - Numerical'!Y84,"")</f>
        <v/>
      </c>
      <c r="W84" s="72" t="str">
        <f>IF('Physical Effects - Numerical'!Z84&lt;0,'Physical Effects - Numerical'!Z84,"")</f>
        <v/>
      </c>
      <c r="X84" s="72" t="str">
        <f>IF('Physical Effects - Numerical'!AA84&lt;0,'Physical Effects - Numerical'!AA84,"")</f>
        <v/>
      </c>
      <c r="Y84" s="72" t="str">
        <f>IF('Physical Effects - Numerical'!AB84&lt;0,'Physical Effects - Numerical'!AB84,"")</f>
        <v/>
      </c>
      <c r="Z84" s="72" t="str">
        <f>IF('Physical Effects - Numerical'!AC84&lt;0,'Physical Effects - Numerical'!AC84,"")</f>
        <v/>
      </c>
      <c r="AA84" s="72" t="str">
        <f>IF('Physical Effects - Numerical'!AD84&lt;0,'Physical Effects - Numerical'!AD84,"")</f>
        <v/>
      </c>
      <c r="AB84" s="72" t="str">
        <f>IF('Physical Effects - Numerical'!AE84&lt;0,'Physical Effects - Numerical'!AE84,"")</f>
        <v/>
      </c>
      <c r="AC84" s="72" t="str">
        <f>IF('Physical Effects - Numerical'!AF84&lt;0,'Physical Effects - Numerical'!AF84,"")</f>
        <v/>
      </c>
      <c r="AD84" s="72" t="str">
        <f>IF('Physical Effects - Numerical'!AG84&lt;0,'Physical Effects - Numerical'!AG84,"")</f>
        <v/>
      </c>
      <c r="AE84" s="72" t="str">
        <f>IF('Physical Effects - Numerical'!AH84&lt;0,'Physical Effects - Numerical'!AH84,"")</f>
        <v/>
      </c>
      <c r="AF84" s="72" t="str">
        <f>IF('Physical Effects - Numerical'!AI84&lt;0,'Physical Effects - Numerical'!AI84,"")</f>
        <v/>
      </c>
      <c r="AG84" s="72" t="str">
        <f>IF('Physical Effects - Numerical'!AJ84&lt;0,'Physical Effects - Numerical'!AJ84,"")</f>
        <v/>
      </c>
      <c r="AH84" s="72" t="str">
        <f>IF('Physical Effects - Numerical'!AK84&lt;0,'Physical Effects - Numerical'!AK84,"")</f>
        <v/>
      </c>
      <c r="AI84" s="72" t="str">
        <f>IF('Physical Effects - Numerical'!AL84&lt;0,'Physical Effects - Numerical'!AL84,"")</f>
        <v/>
      </c>
      <c r="AJ84" s="72" t="str">
        <f>IF('Physical Effects - Numerical'!AM84&lt;0,'Physical Effects - Numerical'!AM84,"")</f>
        <v/>
      </c>
      <c r="AK84" s="72" t="str">
        <f>IF('Physical Effects - Numerical'!AN84&lt;0,'Physical Effects - Numerical'!AN84,"")</f>
        <v/>
      </c>
      <c r="AL84" s="72" t="str">
        <f>IF('Physical Effects - Numerical'!AO84&lt;0,'Physical Effects - Numerical'!AO84,"")</f>
        <v/>
      </c>
      <c r="AM84" s="72" t="str">
        <f>IF('Physical Effects - Numerical'!AP84&lt;0,'Physical Effects - Numerical'!AP84,"")</f>
        <v/>
      </c>
      <c r="AN84" s="72" t="str">
        <f>IF('Physical Effects - Numerical'!AQ84&lt;0,'Physical Effects - Numerical'!AQ84,"")</f>
        <v/>
      </c>
      <c r="AO84" s="72" t="str">
        <f>IF('Physical Effects - Numerical'!AR84&lt;0,'Physical Effects - Numerical'!AR84,"")</f>
        <v/>
      </c>
      <c r="AP84" s="72" t="str">
        <f>IF('Physical Effects - Numerical'!AS84&lt;0,'Physical Effects - Numerical'!AS84,"")</f>
        <v/>
      </c>
      <c r="AQ84" s="72" t="str">
        <f>IF('Physical Effects - Numerical'!AT84&lt;0,'Physical Effects - Numerical'!AT84,"")</f>
        <v/>
      </c>
      <c r="AR84" s="72" t="str">
        <f>IF('Physical Effects - Numerical'!AU84&lt;0,'Physical Effects - Numerical'!AU84,"")</f>
        <v/>
      </c>
      <c r="AS84" s="72">
        <f>IF('Physical Effects - Numerical'!AV84&lt;0,'Physical Effects - Numerical'!AV84,"")</f>
        <v>-1</v>
      </c>
      <c r="AT84" s="72" t="str">
        <f>IF('Physical Effects - Numerical'!AW84&lt;0,'Physical Effects - Numerical'!AW84,"")</f>
        <v/>
      </c>
      <c r="AU84" s="72" t="str">
        <f>IF('Physical Effects - Numerical'!AX84&lt;0,'Physical Effects - Numerical'!AX84,"")</f>
        <v/>
      </c>
      <c r="AV84" s="84" t="str">
        <f>IF('Physical Effects - Numerical'!AY84&lt;0,'Physical Effects - Numerical'!AY84,"")</f>
        <v/>
      </c>
      <c r="AW84" t="str">
        <f>IF('Physical Effects - Numerical'!AZ84&lt;0,'Physical Effects - Numerical'!AZ84,"")</f>
        <v/>
      </c>
      <c r="AX84" t="str">
        <f>IF('Physical Effects - Numerical'!BA84&lt;0,'Physical Effects - Numerical'!BA84,"")</f>
        <v/>
      </c>
      <c r="AY84" t="str">
        <f>IF('Physical Effects - Numerical'!BB84&lt;0,'Physical Effects - Numerical'!BB84,"")</f>
        <v/>
      </c>
      <c r="AZ84" t="str">
        <f>IF('Physical Effects - Numerical'!BC84&lt;0,'Physical Effects - Numerical'!BC84,"")</f>
        <v/>
      </c>
      <c r="BA84" t="str">
        <f>IF('Physical Effects - Numerical'!BD84&lt;0,'Physical Effects - Numerical'!BD84,"")</f>
        <v/>
      </c>
      <c r="BB84" t="str">
        <f>IF('Physical Effects - Numerical'!BE84&lt;0,'Physical Effects - Numerical'!BE84,"")</f>
        <v/>
      </c>
      <c r="BC84" t="str">
        <f>IF('Physical Effects - Numerical'!BF84&lt;0,'Physical Effects - Numerical'!BF84,"")</f>
        <v/>
      </c>
      <c r="BD84" t="str">
        <f>IF('Physical Effects - Numerical'!BG84&lt;0,'Physical Effects - Numerical'!BG84,"")</f>
        <v/>
      </c>
      <c r="BE84" t="str">
        <f>IF('Physical Effects - Numerical'!BH84&lt;0,'Physical Effects - Numerical'!BH84,"")</f>
        <v/>
      </c>
      <c r="BF84" t="str">
        <f>IF('Physical Effects - Numerical'!BI84&lt;0,'Physical Effects - Numerical'!BI84,"")</f>
        <v/>
      </c>
      <c r="BG84" t="str">
        <f>IF('Physical Effects - Numerical'!BJ84&lt;0,'Physical Effects - Numerical'!BJ84,"")</f>
        <v/>
      </c>
      <c r="BH84" t="str">
        <f>IF('Physical Effects - Numerical'!BK84&lt;0,'Physical Effects - Numerical'!BK84,"")</f>
        <v/>
      </c>
      <c r="BI84" t="str">
        <f>IF('Physical Effects - Numerical'!BL84&lt;0,'Physical Effects - Numerical'!BL84,"")</f>
        <v/>
      </c>
    </row>
    <row r="85" spans="1:61">
      <c r="A85" s="120" t="s">
        <v>1415</v>
      </c>
      <c r="B85" s="72" t="str">
        <f>IF('Physical Effects - Numerical'!E85&lt;0,'Physical Effects - Numerical'!E85,"")</f>
        <v/>
      </c>
      <c r="C85" s="72" t="str">
        <f>IF('Physical Effects - Numerical'!F85&lt;0,'Physical Effects - Numerical'!F85,"")</f>
        <v/>
      </c>
      <c r="D85" s="72" t="str">
        <f>IF('Physical Effects - Numerical'!G85&lt;0,'Physical Effects - Numerical'!G85,"")</f>
        <v/>
      </c>
      <c r="E85" s="72" t="str">
        <f>IF('Physical Effects - Numerical'!H85&lt;0,'Physical Effects - Numerical'!H85,"")</f>
        <v/>
      </c>
      <c r="F85" s="72" t="str">
        <f>IF('Physical Effects - Numerical'!I85&lt;0,'Physical Effects - Numerical'!I85,"")</f>
        <v/>
      </c>
      <c r="G85" s="72" t="str">
        <f>IF('Physical Effects - Numerical'!J85&lt;0,'Physical Effects - Numerical'!J85,"")</f>
        <v/>
      </c>
      <c r="H85" s="72" t="str">
        <f>IF('Physical Effects - Numerical'!K85&lt;0,'Physical Effects - Numerical'!K85,"")</f>
        <v/>
      </c>
      <c r="I85" s="72" t="str">
        <f>IF('Physical Effects - Numerical'!L85&lt;0,'Physical Effects - Numerical'!L85,"")</f>
        <v/>
      </c>
      <c r="J85" s="72" t="str">
        <f>IF('Physical Effects - Numerical'!M85&lt;0,'Physical Effects - Numerical'!M85,"")</f>
        <v/>
      </c>
      <c r="K85" s="72" t="str">
        <f>IF('Physical Effects - Numerical'!N85&lt;0,'Physical Effects - Numerical'!N85,"")</f>
        <v/>
      </c>
      <c r="L85" s="72" t="str">
        <f>IF('Physical Effects - Numerical'!O85&lt;0,'Physical Effects - Numerical'!O85,"")</f>
        <v/>
      </c>
      <c r="M85" s="72" t="str">
        <f>IF('Physical Effects - Numerical'!P85&lt;0,'Physical Effects - Numerical'!P85,"")</f>
        <v/>
      </c>
      <c r="N85" s="72" t="str">
        <f>IF('Physical Effects - Numerical'!Q85&lt;0,'Physical Effects - Numerical'!Q85,"")</f>
        <v/>
      </c>
      <c r="O85" s="72" t="str">
        <f>IF('Physical Effects - Numerical'!R85&lt;0,'Physical Effects - Numerical'!R85,"")</f>
        <v/>
      </c>
      <c r="P85" s="72" t="str">
        <f>IF('Physical Effects - Numerical'!S85&lt;0,'Physical Effects - Numerical'!S85,"")</f>
        <v/>
      </c>
      <c r="Q85" s="72" t="str">
        <f>IF('Physical Effects - Numerical'!T85&lt;0,'Physical Effects - Numerical'!T85,"")</f>
        <v/>
      </c>
      <c r="R85" s="72" t="str">
        <f>IF('Physical Effects - Numerical'!U85&lt;0,'Physical Effects - Numerical'!U85,"")</f>
        <v/>
      </c>
      <c r="S85" s="72" t="str">
        <f>IF('Physical Effects - Numerical'!V85&lt;0,'Physical Effects - Numerical'!V85,"")</f>
        <v/>
      </c>
      <c r="T85" s="72" t="str">
        <f>IF('Physical Effects - Numerical'!W85&lt;0,'Physical Effects - Numerical'!W85,"")</f>
        <v/>
      </c>
      <c r="U85" s="72" t="str">
        <f>IF('Physical Effects - Numerical'!X85&lt;0,'Physical Effects - Numerical'!X85,"")</f>
        <v/>
      </c>
      <c r="V85" s="72" t="str">
        <f>IF('Physical Effects - Numerical'!Y85&lt;0,'Physical Effects - Numerical'!Y85,"")</f>
        <v/>
      </c>
      <c r="W85" s="72" t="str">
        <f>IF('Physical Effects - Numerical'!Z85&lt;0,'Physical Effects - Numerical'!Z85,"")</f>
        <v/>
      </c>
      <c r="X85" s="72" t="str">
        <f>IF('Physical Effects - Numerical'!AA85&lt;0,'Physical Effects - Numerical'!AA85,"")</f>
        <v/>
      </c>
      <c r="Y85" s="72" t="str">
        <f>IF('Physical Effects - Numerical'!AB85&lt;0,'Physical Effects - Numerical'!AB85,"")</f>
        <v/>
      </c>
      <c r="Z85" s="72" t="str">
        <f>IF('Physical Effects - Numerical'!AC85&lt;0,'Physical Effects - Numerical'!AC85,"")</f>
        <v/>
      </c>
      <c r="AA85" s="72" t="str">
        <f>IF('Physical Effects - Numerical'!AD85&lt;0,'Physical Effects - Numerical'!AD85,"")</f>
        <v/>
      </c>
      <c r="AB85" s="72" t="str">
        <f>IF('Physical Effects - Numerical'!AE85&lt;0,'Physical Effects - Numerical'!AE85,"")</f>
        <v/>
      </c>
      <c r="AC85" s="72" t="str">
        <f>IF('Physical Effects - Numerical'!AF85&lt;0,'Physical Effects - Numerical'!AF85,"")</f>
        <v/>
      </c>
      <c r="AD85" s="72" t="str">
        <f>IF('Physical Effects - Numerical'!AG85&lt;0,'Physical Effects - Numerical'!AG85,"")</f>
        <v/>
      </c>
      <c r="AE85" s="72" t="str">
        <f>IF('Physical Effects - Numerical'!AH85&lt;0,'Physical Effects - Numerical'!AH85,"")</f>
        <v/>
      </c>
      <c r="AF85" s="72" t="str">
        <f>IF('Physical Effects - Numerical'!AI85&lt;0,'Physical Effects - Numerical'!AI85,"")</f>
        <v/>
      </c>
      <c r="AG85" s="72" t="str">
        <f>IF('Physical Effects - Numerical'!AJ85&lt;0,'Physical Effects - Numerical'!AJ85,"")</f>
        <v/>
      </c>
      <c r="AH85" s="72" t="str">
        <f>IF('Physical Effects - Numerical'!AK85&lt;0,'Physical Effects - Numerical'!AK85,"")</f>
        <v/>
      </c>
      <c r="AI85" s="72" t="str">
        <f>IF('Physical Effects - Numerical'!AL85&lt;0,'Physical Effects - Numerical'!AL85,"")</f>
        <v/>
      </c>
      <c r="AJ85" s="72" t="str">
        <f>IF('Physical Effects - Numerical'!AM85&lt;0,'Physical Effects - Numerical'!AM85,"")</f>
        <v/>
      </c>
      <c r="AK85" s="72" t="str">
        <f>IF('Physical Effects - Numerical'!AN85&lt;0,'Physical Effects - Numerical'!AN85,"")</f>
        <v/>
      </c>
      <c r="AL85" s="72" t="str">
        <f>IF('Physical Effects - Numerical'!AO85&lt;0,'Physical Effects - Numerical'!AO85,"")</f>
        <v/>
      </c>
      <c r="AM85" s="72" t="str">
        <f>IF('Physical Effects - Numerical'!AP85&lt;0,'Physical Effects - Numerical'!AP85,"")</f>
        <v/>
      </c>
      <c r="AN85" s="72" t="str">
        <f>IF('Physical Effects - Numerical'!AQ85&lt;0,'Physical Effects - Numerical'!AQ85,"")</f>
        <v/>
      </c>
      <c r="AO85" s="72" t="str">
        <f>IF('Physical Effects - Numerical'!AR85&lt;0,'Physical Effects - Numerical'!AR85,"")</f>
        <v/>
      </c>
      <c r="AP85" s="72" t="str">
        <f>IF('Physical Effects - Numerical'!AS85&lt;0,'Physical Effects - Numerical'!AS85,"")</f>
        <v/>
      </c>
      <c r="AQ85" s="72" t="str">
        <f>IF('Physical Effects - Numerical'!AT85&lt;0,'Physical Effects - Numerical'!AT85,"")</f>
        <v/>
      </c>
      <c r="AR85" s="72" t="str">
        <f>IF('Physical Effects - Numerical'!AU85&lt;0,'Physical Effects - Numerical'!AU85,"")</f>
        <v/>
      </c>
      <c r="AS85" s="72" t="str">
        <f>IF('Physical Effects - Numerical'!AV85&lt;0,'Physical Effects - Numerical'!AV85,"")</f>
        <v/>
      </c>
      <c r="AT85" s="72" t="str">
        <f>IF('Physical Effects - Numerical'!AW85&lt;0,'Physical Effects - Numerical'!AW85,"")</f>
        <v/>
      </c>
      <c r="AU85" s="72" t="str">
        <f>IF('Physical Effects - Numerical'!AX85&lt;0,'Physical Effects - Numerical'!AX85,"")</f>
        <v/>
      </c>
      <c r="AV85" s="84" t="str">
        <f>IF('Physical Effects - Numerical'!AY85&lt;0,'Physical Effects - Numerical'!AY85,"")</f>
        <v/>
      </c>
      <c r="AW85" t="str">
        <f>IF('Physical Effects - Numerical'!AZ85&lt;0,'Physical Effects - Numerical'!AZ85,"")</f>
        <v/>
      </c>
      <c r="AX85" t="str">
        <f>IF('Physical Effects - Numerical'!BA85&lt;0,'Physical Effects - Numerical'!BA85,"")</f>
        <v/>
      </c>
      <c r="AY85" t="str">
        <f>IF('Physical Effects - Numerical'!BB85&lt;0,'Physical Effects - Numerical'!BB85,"")</f>
        <v/>
      </c>
      <c r="AZ85" t="str">
        <f>IF('Physical Effects - Numerical'!BC85&lt;0,'Physical Effects - Numerical'!BC85,"")</f>
        <v/>
      </c>
      <c r="BA85" t="str">
        <f>IF('Physical Effects - Numerical'!BD85&lt;0,'Physical Effects - Numerical'!BD85,"")</f>
        <v/>
      </c>
      <c r="BB85" t="str">
        <f>IF('Physical Effects - Numerical'!BE85&lt;0,'Physical Effects - Numerical'!BE85,"")</f>
        <v/>
      </c>
      <c r="BC85" t="str">
        <f>IF('Physical Effects - Numerical'!BF85&lt;0,'Physical Effects - Numerical'!BF85,"")</f>
        <v/>
      </c>
      <c r="BD85" t="str">
        <f>IF('Physical Effects - Numerical'!BG85&lt;0,'Physical Effects - Numerical'!BG85,"")</f>
        <v/>
      </c>
      <c r="BE85" t="str">
        <f>IF('Physical Effects - Numerical'!BH85&lt;0,'Physical Effects - Numerical'!BH85,"")</f>
        <v/>
      </c>
      <c r="BF85" t="str">
        <f>IF('Physical Effects - Numerical'!BI85&lt;0,'Physical Effects - Numerical'!BI85,"")</f>
        <v/>
      </c>
      <c r="BG85" t="str">
        <f>IF('Physical Effects - Numerical'!BJ85&lt;0,'Physical Effects - Numerical'!BJ85,"")</f>
        <v/>
      </c>
      <c r="BH85" t="str">
        <f>IF('Physical Effects - Numerical'!BK85&lt;0,'Physical Effects - Numerical'!BK85,"")</f>
        <v/>
      </c>
      <c r="BI85" t="str">
        <f>IF('Physical Effects - Numerical'!BL85&lt;0,'Physical Effects - Numerical'!BL85,"")</f>
        <v/>
      </c>
    </row>
    <row r="86" spans="1:61">
      <c r="A86" s="120" t="s">
        <v>1419</v>
      </c>
      <c r="B86" s="72" t="str">
        <f>IF('Physical Effects - Numerical'!E86&lt;0,'Physical Effects - Numerical'!E86,"")</f>
        <v/>
      </c>
      <c r="C86" s="72" t="str">
        <f>IF('Physical Effects - Numerical'!F86&lt;0,'Physical Effects - Numerical'!F86,"")</f>
        <v/>
      </c>
      <c r="D86" s="72" t="str">
        <f>IF('Physical Effects - Numerical'!G86&lt;0,'Physical Effects - Numerical'!G86,"")</f>
        <v/>
      </c>
      <c r="E86" s="72" t="str">
        <f>IF('Physical Effects - Numerical'!H86&lt;0,'Physical Effects - Numerical'!H86,"")</f>
        <v/>
      </c>
      <c r="F86" s="72" t="str">
        <f>IF('Physical Effects - Numerical'!I86&lt;0,'Physical Effects - Numerical'!I86,"")</f>
        <v/>
      </c>
      <c r="G86" s="72" t="str">
        <f>IF('Physical Effects - Numerical'!J86&lt;0,'Physical Effects - Numerical'!J86,"")</f>
        <v/>
      </c>
      <c r="H86" s="72" t="str">
        <f>IF('Physical Effects - Numerical'!K86&lt;0,'Physical Effects - Numerical'!K86,"")</f>
        <v/>
      </c>
      <c r="I86" s="72" t="str">
        <f>IF('Physical Effects - Numerical'!L86&lt;0,'Physical Effects - Numerical'!L86,"")</f>
        <v/>
      </c>
      <c r="J86" s="72" t="str">
        <f>IF('Physical Effects - Numerical'!M86&lt;0,'Physical Effects - Numerical'!M86,"")</f>
        <v/>
      </c>
      <c r="K86" s="72" t="str">
        <f>IF('Physical Effects - Numerical'!N86&lt;0,'Physical Effects - Numerical'!N86,"")</f>
        <v/>
      </c>
      <c r="L86" s="72" t="str">
        <f>IF('Physical Effects - Numerical'!O86&lt;0,'Physical Effects - Numerical'!O86,"")</f>
        <v/>
      </c>
      <c r="M86" s="72" t="str">
        <f>IF('Physical Effects - Numerical'!P86&lt;0,'Physical Effects - Numerical'!P86,"")</f>
        <v/>
      </c>
      <c r="N86" s="72" t="str">
        <f>IF('Physical Effects - Numerical'!Q86&lt;0,'Physical Effects - Numerical'!Q86,"")</f>
        <v/>
      </c>
      <c r="O86" s="72" t="str">
        <f>IF('Physical Effects - Numerical'!R86&lt;0,'Physical Effects - Numerical'!R86,"")</f>
        <v/>
      </c>
      <c r="P86" s="72" t="str">
        <f>IF('Physical Effects - Numerical'!S86&lt;0,'Physical Effects - Numerical'!S86,"")</f>
        <v/>
      </c>
      <c r="Q86" s="72" t="str">
        <f>IF('Physical Effects - Numerical'!T86&lt;0,'Physical Effects - Numerical'!T86,"")</f>
        <v/>
      </c>
      <c r="R86" s="72" t="str">
        <f>IF('Physical Effects - Numerical'!U86&lt;0,'Physical Effects - Numerical'!U86,"")</f>
        <v/>
      </c>
      <c r="S86" s="72" t="str">
        <f>IF('Physical Effects - Numerical'!V86&lt;0,'Physical Effects - Numerical'!V86,"")</f>
        <v/>
      </c>
      <c r="T86" s="72" t="str">
        <f>IF('Physical Effects - Numerical'!W86&lt;0,'Physical Effects - Numerical'!W86,"")</f>
        <v/>
      </c>
      <c r="U86" s="72" t="str">
        <f>IF('Physical Effects - Numerical'!X86&lt;0,'Physical Effects - Numerical'!X86,"")</f>
        <v/>
      </c>
      <c r="V86" s="72" t="str">
        <f>IF('Physical Effects - Numerical'!Y86&lt;0,'Physical Effects - Numerical'!Y86,"")</f>
        <v/>
      </c>
      <c r="W86" s="72" t="str">
        <f>IF('Physical Effects - Numerical'!Z86&lt;0,'Physical Effects - Numerical'!Z86,"")</f>
        <v/>
      </c>
      <c r="X86" s="72" t="str">
        <f>IF('Physical Effects - Numerical'!AA86&lt;0,'Physical Effects - Numerical'!AA86,"")</f>
        <v/>
      </c>
      <c r="Y86" s="72" t="str">
        <f>IF('Physical Effects - Numerical'!AB86&lt;0,'Physical Effects - Numerical'!AB86,"")</f>
        <v/>
      </c>
      <c r="Z86" s="72" t="str">
        <f>IF('Physical Effects - Numerical'!AC86&lt;0,'Physical Effects - Numerical'!AC86,"")</f>
        <v/>
      </c>
      <c r="AA86" s="72" t="str">
        <f>IF('Physical Effects - Numerical'!AD86&lt;0,'Physical Effects - Numerical'!AD86,"")</f>
        <v/>
      </c>
      <c r="AB86" s="72" t="str">
        <f>IF('Physical Effects - Numerical'!AE86&lt;0,'Physical Effects - Numerical'!AE86,"")</f>
        <v/>
      </c>
      <c r="AC86" s="72" t="str">
        <f>IF('Physical Effects - Numerical'!AF86&lt;0,'Physical Effects - Numerical'!AF86,"")</f>
        <v/>
      </c>
      <c r="AD86" s="72" t="str">
        <f>IF('Physical Effects - Numerical'!AG86&lt;0,'Physical Effects - Numerical'!AG86,"")</f>
        <v/>
      </c>
      <c r="AE86" s="72" t="str">
        <f>IF('Physical Effects - Numerical'!AH86&lt;0,'Physical Effects - Numerical'!AH86,"")</f>
        <v/>
      </c>
      <c r="AF86" s="72" t="str">
        <f>IF('Physical Effects - Numerical'!AI86&lt;0,'Physical Effects - Numerical'!AI86,"")</f>
        <v/>
      </c>
      <c r="AG86" s="72" t="str">
        <f>IF('Physical Effects - Numerical'!AJ86&lt;0,'Physical Effects - Numerical'!AJ86,"")</f>
        <v/>
      </c>
      <c r="AH86" s="72" t="str">
        <f>IF('Physical Effects - Numerical'!AK86&lt;0,'Physical Effects - Numerical'!AK86,"")</f>
        <v/>
      </c>
      <c r="AI86" s="72" t="str">
        <f>IF('Physical Effects - Numerical'!AL86&lt;0,'Physical Effects - Numerical'!AL86,"")</f>
        <v/>
      </c>
      <c r="AJ86" s="72" t="str">
        <f>IF('Physical Effects - Numerical'!AM86&lt;0,'Physical Effects - Numerical'!AM86,"")</f>
        <v/>
      </c>
      <c r="AK86" s="72" t="str">
        <f>IF('Physical Effects - Numerical'!AN86&lt;0,'Physical Effects - Numerical'!AN86,"")</f>
        <v/>
      </c>
      <c r="AL86" s="72" t="str">
        <f>IF('Physical Effects - Numerical'!AO86&lt;0,'Physical Effects - Numerical'!AO86,"")</f>
        <v/>
      </c>
      <c r="AM86" s="72" t="str">
        <f>IF('Physical Effects - Numerical'!AP86&lt;0,'Physical Effects - Numerical'!AP86,"")</f>
        <v/>
      </c>
      <c r="AN86" s="72" t="str">
        <f>IF('Physical Effects - Numerical'!AQ86&lt;0,'Physical Effects - Numerical'!AQ86,"")</f>
        <v/>
      </c>
      <c r="AO86" s="72" t="str">
        <f>IF('Physical Effects - Numerical'!AR86&lt;0,'Physical Effects - Numerical'!AR86,"")</f>
        <v/>
      </c>
      <c r="AP86" s="72" t="str">
        <f>IF('Physical Effects - Numerical'!AS86&lt;0,'Physical Effects - Numerical'!AS86,"")</f>
        <v/>
      </c>
      <c r="AQ86" s="72" t="str">
        <f>IF('Physical Effects - Numerical'!AT86&lt;0,'Physical Effects - Numerical'!AT86,"")</f>
        <v/>
      </c>
      <c r="AR86" s="72" t="str">
        <f>IF('Physical Effects - Numerical'!AU86&lt;0,'Physical Effects - Numerical'!AU86,"")</f>
        <v/>
      </c>
      <c r="AS86" s="72" t="str">
        <f>IF('Physical Effects - Numerical'!AV86&lt;0,'Physical Effects - Numerical'!AV86,"")</f>
        <v/>
      </c>
      <c r="AT86" s="72" t="str">
        <f>IF('Physical Effects - Numerical'!AW86&lt;0,'Physical Effects - Numerical'!AW86,"")</f>
        <v/>
      </c>
      <c r="AU86" s="72" t="str">
        <f>IF('Physical Effects - Numerical'!AX86&lt;0,'Physical Effects - Numerical'!AX86,"")</f>
        <v/>
      </c>
      <c r="AV86" s="84" t="str">
        <f>IF('Physical Effects - Numerical'!AY86&lt;0,'Physical Effects - Numerical'!AY86,"")</f>
        <v/>
      </c>
      <c r="AW86" t="str">
        <f>IF('Physical Effects - Numerical'!AZ86&lt;0,'Physical Effects - Numerical'!AZ86,"")</f>
        <v/>
      </c>
      <c r="AX86" t="str">
        <f>IF('Physical Effects - Numerical'!BA86&lt;0,'Physical Effects - Numerical'!BA86,"")</f>
        <v/>
      </c>
      <c r="AY86" t="str">
        <f>IF('Physical Effects - Numerical'!BB86&lt;0,'Physical Effects - Numerical'!BB86,"")</f>
        <v/>
      </c>
      <c r="AZ86" t="str">
        <f>IF('Physical Effects - Numerical'!BC86&lt;0,'Physical Effects - Numerical'!BC86,"")</f>
        <v/>
      </c>
      <c r="BA86" t="str">
        <f>IF('Physical Effects - Numerical'!BD86&lt;0,'Physical Effects - Numerical'!BD86,"")</f>
        <v/>
      </c>
      <c r="BB86" t="str">
        <f>IF('Physical Effects - Numerical'!BE86&lt;0,'Physical Effects - Numerical'!BE86,"")</f>
        <v/>
      </c>
      <c r="BC86" t="str">
        <f>IF('Physical Effects - Numerical'!BF86&lt;0,'Physical Effects - Numerical'!BF86,"")</f>
        <v/>
      </c>
      <c r="BD86" t="str">
        <f>IF('Physical Effects - Numerical'!BG86&lt;0,'Physical Effects - Numerical'!BG86,"")</f>
        <v/>
      </c>
      <c r="BE86" t="str">
        <f>IF('Physical Effects - Numerical'!BH86&lt;0,'Physical Effects - Numerical'!BH86,"")</f>
        <v/>
      </c>
      <c r="BF86" t="str">
        <f>IF('Physical Effects - Numerical'!BI86&lt;0,'Physical Effects - Numerical'!BI86,"")</f>
        <v/>
      </c>
      <c r="BG86" t="str">
        <f>IF('Physical Effects - Numerical'!BJ86&lt;0,'Physical Effects - Numerical'!BJ86,"")</f>
        <v/>
      </c>
      <c r="BH86" t="str">
        <f>IF('Physical Effects - Numerical'!BK86&lt;0,'Physical Effects - Numerical'!BK86,"")</f>
        <v/>
      </c>
      <c r="BI86" t="str">
        <f>IF('Physical Effects - Numerical'!BL86&lt;0,'Physical Effects - Numerical'!BL86,"")</f>
        <v/>
      </c>
    </row>
    <row r="87" spans="1:61">
      <c r="A87" s="120" t="s">
        <v>1426</v>
      </c>
      <c r="B87" s="72" t="str">
        <f>IF('Physical Effects - Numerical'!E87&lt;0,'Physical Effects - Numerical'!E87,"")</f>
        <v/>
      </c>
      <c r="C87" s="72" t="str">
        <f>IF('Physical Effects - Numerical'!F87&lt;0,'Physical Effects - Numerical'!F87,"")</f>
        <v/>
      </c>
      <c r="D87" s="72" t="str">
        <f>IF('Physical Effects - Numerical'!G87&lt;0,'Physical Effects - Numerical'!G87,"")</f>
        <v/>
      </c>
      <c r="E87" s="72" t="str">
        <f>IF('Physical Effects - Numerical'!H87&lt;0,'Physical Effects - Numerical'!H87,"")</f>
        <v/>
      </c>
      <c r="F87" s="72" t="str">
        <f>IF('Physical Effects - Numerical'!I87&lt;0,'Physical Effects - Numerical'!I87,"")</f>
        <v/>
      </c>
      <c r="G87" s="72" t="str">
        <f>IF('Physical Effects - Numerical'!J87&lt;0,'Physical Effects - Numerical'!J87,"")</f>
        <v/>
      </c>
      <c r="H87" s="72" t="str">
        <f>IF('Physical Effects - Numerical'!K87&lt;0,'Physical Effects - Numerical'!K87,"")</f>
        <v/>
      </c>
      <c r="I87" s="72" t="str">
        <f>IF('Physical Effects - Numerical'!L87&lt;0,'Physical Effects - Numerical'!L87,"")</f>
        <v/>
      </c>
      <c r="J87" s="72" t="str">
        <f>IF('Physical Effects - Numerical'!M87&lt;0,'Physical Effects - Numerical'!M87,"")</f>
        <v/>
      </c>
      <c r="K87" s="72" t="str">
        <f>IF('Physical Effects - Numerical'!N87&lt;0,'Physical Effects - Numerical'!N87,"")</f>
        <v/>
      </c>
      <c r="L87" s="72" t="str">
        <f>IF('Physical Effects - Numerical'!O87&lt;0,'Physical Effects - Numerical'!O87,"")</f>
        <v/>
      </c>
      <c r="M87" s="72" t="str">
        <f>IF('Physical Effects - Numerical'!P87&lt;0,'Physical Effects - Numerical'!P87,"")</f>
        <v/>
      </c>
      <c r="N87" s="72" t="str">
        <f>IF('Physical Effects - Numerical'!Q87&lt;0,'Physical Effects - Numerical'!Q87,"")</f>
        <v/>
      </c>
      <c r="O87" s="72" t="str">
        <f>IF('Physical Effects - Numerical'!R87&lt;0,'Physical Effects - Numerical'!R87,"")</f>
        <v/>
      </c>
      <c r="P87" s="72" t="str">
        <f>IF('Physical Effects - Numerical'!S87&lt;0,'Physical Effects - Numerical'!S87,"")</f>
        <v/>
      </c>
      <c r="Q87" s="72" t="str">
        <f>IF('Physical Effects - Numerical'!T87&lt;0,'Physical Effects - Numerical'!T87,"")</f>
        <v/>
      </c>
      <c r="R87" s="72" t="str">
        <f>IF('Physical Effects - Numerical'!U87&lt;0,'Physical Effects - Numerical'!U87,"")</f>
        <v/>
      </c>
      <c r="S87" s="72" t="str">
        <f>IF('Physical Effects - Numerical'!V87&lt;0,'Physical Effects - Numerical'!V87,"")</f>
        <v/>
      </c>
      <c r="T87" s="72" t="str">
        <f>IF('Physical Effects - Numerical'!W87&lt;0,'Physical Effects - Numerical'!W87,"")</f>
        <v/>
      </c>
      <c r="U87" s="72" t="str">
        <f>IF('Physical Effects - Numerical'!X87&lt;0,'Physical Effects - Numerical'!X87,"")</f>
        <v/>
      </c>
      <c r="V87" s="72" t="str">
        <f>IF('Physical Effects - Numerical'!Y87&lt;0,'Physical Effects - Numerical'!Y87,"")</f>
        <v/>
      </c>
      <c r="W87" s="72" t="str">
        <f>IF('Physical Effects - Numerical'!Z87&lt;0,'Physical Effects - Numerical'!Z87,"")</f>
        <v/>
      </c>
      <c r="X87" s="72" t="str">
        <f>IF('Physical Effects - Numerical'!AA87&lt;0,'Physical Effects - Numerical'!AA87,"")</f>
        <v/>
      </c>
      <c r="Y87" s="72" t="str">
        <f>IF('Physical Effects - Numerical'!AB87&lt;0,'Physical Effects - Numerical'!AB87,"")</f>
        <v/>
      </c>
      <c r="Z87" s="72" t="str">
        <f>IF('Physical Effects - Numerical'!AC87&lt;0,'Physical Effects - Numerical'!AC87,"")</f>
        <v/>
      </c>
      <c r="AA87" s="72" t="str">
        <f>IF('Physical Effects - Numerical'!AD87&lt;0,'Physical Effects - Numerical'!AD87,"")</f>
        <v/>
      </c>
      <c r="AB87" s="72" t="str">
        <f>IF('Physical Effects - Numerical'!AE87&lt;0,'Physical Effects - Numerical'!AE87,"")</f>
        <v/>
      </c>
      <c r="AC87" s="72" t="str">
        <f>IF('Physical Effects - Numerical'!AF87&lt;0,'Physical Effects - Numerical'!AF87,"")</f>
        <v/>
      </c>
      <c r="AD87" s="72" t="str">
        <f>IF('Physical Effects - Numerical'!AG87&lt;0,'Physical Effects - Numerical'!AG87,"")</f>
        <v/>
      </c>
      <c r="AE87" s="72" t="str">
        <f>IF('Physical Effects - Numerical'!AH87&lt;0,'Physical Effects - Numerical'!AH87,"")</f>
        <v/>
      </c>
      <c r="AF87" s="72" t="str">
        <f>IF('Physical Effects - Numerical'!AI87&lt;0,'Physical Effects - Numerical'!AI87,"")</f>
        <v/>
      </c>
      <c r="AG87" s="72" t="str">
        <f>IF('Physical Effects - Numerical'!AJ87&lt;0,'Physical Effects - Numerical'!AJ87,"")</f>
        <v/>
      </c>
      <c r="AH87" s="72" t="str">
        <f>IF('Physical Effects - Numerical'!AK87&lt;0,'Physical Effects - Numerical'!AK87,"")</f>
        <v/>
      </c>
      <c r="AI87" s="72" t="str">
        <f>IF('Physical Effects - Numerical'!AL87&lt;0,'Physical Effects - Numerical'!AL87,"")</f>
        <v/>
      </c>
      <c r="AJ87" s="72" t="str">
        <f>IF('Physical Effects - Numerical'!AM87&lt;0,'Physical Effects - Numerical'!AM87,"")</f>
        <v/>
      </c>
      <c r="AK87" s="72" t="str">
        <f>IF('Physical Effects - Numerical'!AN87&lt;0,'Physical Effects - Numerical'!AN87,"")</f>
        <v/>
      </c>
      <c r="AL87" s="72" t="str">
        <f>IF('Physical Effects - Numerical'!AO87&lt;0,'Physical Effects - Numerical'!AO87,"")</f>
        <v/>
      </c>
      <c r="AM87" s="72" t="str">
        <f>IF('Physical Effects - Numerical'!AP87&lt;0,'Physical Effects - Numerical'!AP87,"")</f>
        <v/>
      </c>
      <c r="AN87" s="72" t="str">
        <f>IF('Physical Effects - Numerical'!AQ87&lt;0,'Physical Effects - Numerical'!AQ87,"")</f>
        <v/>
      </c>
      <c r="AO87" s="72" t="str">
        <f>IF('Physical Effects - Numerical'!AR87&lt;0,'Physical Effects - Numerical'!AR87,"")</f>
        <v/>
      </c>
      <c r="AP87" s="72" t="str">
        <f>IF('Physical Effects - Numerical'!AS87&lt;0,'Physical Effects - Numerical'!AS87,"")</f>
        <v/>
      </c>
      <c r="AQ87" s="72" t="str">
        <f>IF('Physical Effects - Numerical'!AT87&lt;0,'Physical Effects - Numerical'!AT87,"")</f>
        <v/>
      </c>
      <c r="AR87" s="72" t="str">
        <f>IF('Physical Effects - Numerical'!AU87&lt;0,'Physical Effects - Numerical'!AU87,"")</f>
        <v/>
      </c>
      <c r="AS87" s="72" t="str">
        <f>IF('Physical Effects - Numerical'!AV87&lt;0,'Physical Effects - Numerical'!AV87,"")</f>
        <v/>
      </c>
      <c r="AT87" s="72" t="str">
        <f>IF('Physical Effects - Numerical'!AW87&lt;0,'Physical Effects - Numerical'!AW87,"")</f>
        <v/>
      </c>
      <c r="AU87" s="72" t="str">
        <f>IF('Physical Effects - Numerical'!AX87&lt;0,'Physical Effects - Numerical'!AX87,"")</f>
        <v/>
      </c>
      <c r="AV87" s="84" t="str">
        <f>IF('Physical Effects - Numerical'!AY87&lt;0,'Physical Effects - Numerical'!AY87,"")</f>
        <v/>
      </c>
      <c r="AW87" t="str">
        <f>IF('Physical Effects - Numerical'!AZ87&lt;0,'Physical Effects - Numerical'!AZ87,"")</f>
        <v/>
      </c>
      <c r="AX87" t="str">
        <f>IF('Physical Effects - Numerical'!BA87&lt;0,'Physical Effects - Numerical'!BA87,"")</f>
        <v/>
      </c>
      <c r="AY87" t="str">
        <f>IF('Physical Effects - Numerical'!BB87&lt;0,'Physical Effects - Numerical'!BB87,"")</f>
        <v/>
      </c>
      <c r="AZ87" t="str">
        <f>IF('Physical Effects - Numerical'!BC87&lt;0,'Physical Effects - Numerical'!BC87,"")</f>
        <v/>
      </c>
      <c r="BA87" t="str">
        <f>IF('Physical Effects - Numerical'!BD87&lt;0,'Physical Effects - Numerical'!BD87,"")</f>
        <v/>
      </c>
      <c r="BB87" t="str">
        <f>IF('Physical Effects - Numerical'!BE87&lt;0,'Physical Effects - Numerical'!BE87,"")</f>
        <v/>
      </c>
      <c r="BC87" t="str">
        <f>IF('Physical Effects - Numerical'!BF87&lt;0,'Physical Effects - Numerical'!BF87,"")</f>
        <v/>
      </c>
      <c r="BD87" t="str">
        <f>IF('Physical Effects - Numerical'!BG87&lt;0,'Physical Effects - Numerical'!BG87,"")</f>
        <v/>
      </c>
      <c r="BE87" t="str">
        <f>IF('Physical Effects - Numerical'!BH87&lt;0,'Physical Effects - Numerical'!BH87,"")</f>
        <v/>
      </c>
      <c r="BF87" t="str">
        <f>IF('Physical Effects - Numerical'!BI87&lt;0,'Physical Effects - Numerical'!BI87,"")</f>
        <v/>
      </c>
      <c r="BG87" t="str">
        <f>IF('Physical Effects - Numerical'!BJ87&lt;0,'Physical Effects - Numerical'!BJ87,"")</f>
        <v/>
      </c>
      <c r="BH87" t="str">
        <f>IF('Physical Effects - Numerical'!BK87&lt;0,'Physical Effects - Numerical'!BK87,"")</f>
        <v/>
      </c>
      <c r="BI87" t="str">
        <f>IF('Physical Effects - Numerical'!BL87&lt;0,'Physical Effects - Numerical'!BL87,"")</f>
        <v/>
      </c>
    </row>
    <row r="88" spans="1:61">
      <c r="A88" s="120" t="s">
        <v>1434</v>
      </c>
      <c r="B88" s="72" t="str">
        <f>IF('Physical Effects - Numerical'!E88&lt;0,'Physical Effects - Numerical'!E88,"")</f>
        <v/>
      </c>
      <c r="C88" s="72" t="str">
        <f>IF('Physical Effects - Numerical'!F88&lt;0,'Physical Effects - Numerical'!F88,"")</f>
        <v/>
      </c>
      <c r="D88" s="72" t="str">
        <f>IF('Physical Effects - Numerical'!G88&lt;0,'Physical Effects - Numerical'!G88,"")</f>
        <v/>
      </c>
      <c r="E88" s="72" t="str">
        <f>IF('Physical Effects - Numerical'!H88&lt;0,'Physical Effects - Numerical'!H88,"")</f>
        <v/>
      </c>
      <c r="F88" s="72" t="str">
        <f>IF('Physical Effects - Numerical'!I88&lt;0,'Physical Effects - Numerical'!I88,"")</f>
        <v/>
      </c>
      <c r="G88" s="72" t="str">
        <f>IF('Physical Effects - Numerical'!J88&lt;0,'Physical Effects - Numerical'!J88,"")</f>
        <v/>
      </c>
      <c r="H88" s="72" t="str">
        <f>IF('Physical Effects - Numerical'!K88&lt;0,'Physical Effects - Numerical'!K88,"")</f>
        <v/>
      </c>
      <c r="I88" s="72" t="str">
        <f>IF('Physical Effects - Numerical'!L88&lt;0,'Physical Effects - Numerical'!L88,"")</f>
        <v/>
      </c>
      <c r="J88" s="72" t="str">
        <f>IF('Physical Effects - Numerical'!M88&lt;0,'Physical Effects - Numerical'!M88,"")</f>
        <v/>
      </c>
      <c r="K88" s="72" t="str">
        <f>IF('Physical Effects - Numerical'!N88&lt;0,'Physical Effects - Numerical'!N88,"")</f>
        <v/>
      </c>
      <c r="L88" s="72" t="str">
        <f>IF('Physical Effects - Numerical'!O88&lt;0,'Physical Effects - Numerical'!O88,"")</f>
        <v/>
      </c>
      <c r="M88" s="72" t="str">
        <f>IF('Physical Effects - Numerical'!P88&lt;0,'Physical Effects - Numerical'!P88,"")</f>
        <v/>
      </c>
      <c r="N88" s="72" t="str">
        <f>IF('Physical Effects - Numerical'!Q88&lt;0,'Physical Effects - Numerical'!Q88,"")</f>
        <v/>
      </c>
      <c r="O88" s="72" t="str">
        <f>IF('Physical Effects - Numerical'!R88&lt;0,'Physical Effects - Numerical'!R88,"")</f>
        <v/>
      </c>
      <c r="P88" s="72" t="str">
        <f>IF('Physical Effects - Numerical'!S88&lt;0,'Physical Effects - Numerical'!S88,"")</f>
        <v/>
      </c>
      <c r="Q88" s="72" t="str">
        <f>IF('Physical Effects - Numerical'!T88&lt;0,'Physical Effects - Numerical'!T88,"")</f>
        <v/>
      </c>
      <c r="R88" s="72" t="str">
        <f>IF('Physical Effects - Numerical'!U88&lt;0,'Physical Effects - Numerical'!U88,"")</f>
        <v/>
      </c>
      <c r="S88" s="72" t="str">
        <f>IF('Physical Effects - Numerical'!V88&lt;0,'Physical Effects - Numerical'!V88,"")</f>
        <v/>
      </c>
      <c r="T88" s="72" t="str">
        <f>IF('Physical Effects - Numerical'!W88&lt;0,'Physical Effects - Numerical'!W88,"")</f>
        <v/>
      </c>
      <c r="U88" s="72" t="str">
        <f>IF('Physical Effects - Numerical'!X88&lt;0,'Physical Effects - Numerical'!X88,"")</f>
        <v/>
      </c>
      <c r="V88" s="72" t="str">
        <f>IF('Physical Effects - Numerical'!Y88&lt;0,'Physical Effects - Numerical'!Y88,"")</f>
        <v/>
      </c>
      <c r="W88" s="72" t="str">
        <f>IF('Physical Effects - Numerical'!Z88&lt;0,'Physical Effects - Numerical'!Z88,"")</f>
        <v/>
      </c>
      <c r="X88" s="72" t="str">
        <f>IF('Physical Effects - Numerical'!AA88&lt;0,'Physical Effects - Numerical'!AA88,"")</f>
        <v/>
      </c>
      <c r="Y88" s="72" t="str">
        <f>IF('Physical Effects - Numerical'!AB88&lt;0,'Physical Effects - Numerical'!AB88,"")</f>
        <v/>
      </c>
      <c r="Z88" s="72" t="str">
        <f>IF('Physical Effects - Numerical'!AC88&lt;0,'Physical Effects - Numerical'!AC88,"")</f>
        <v/>
      </c>
      <c r="AA88" s="72" t="str">
        <f>IF('Physical Effects - Numerical'!AD88&lt;0,'Physical Effects - Numerical'!AD88,"")</f>
        <v/>
      </c>
      <c r="AB88" s="72" t="str">
        <f>IF('Physical Effects - Numerical'!AE88&lt;0,'Physical Effects - Numerical'!AE88,"")</f>
        <v/>
      </c>
      <c r="AC88" s="72" t="str">
        <f>IF('Physical Effects - Numerical'!AF88&lt;0,'Physical Effects - Numerical'!AF88,"")</f>
        <v/>
      </c>
      <c r="AD88" s="72" t="str">
        <f>IF('Physical Effects - Numerical'!AG88&lt;0,'Physical Effects - Numerical'!AG88,"")</f>
        <v/>
      </c>
      <c r="AE88" s="72" t="str">
        <f>IF('Physical Effects - Numerical'!AH88&lt;0,'Physical Effects - Numerical'!AH88,"")</f>
        <v/>
      </c>
      <c r="AF88" s="72" t="str">
        <f>IF('Physical Effects - Numerical'!AI88&lt;0,'Physical Effects - Numerical'!AI88,"")</f>
        <v/>
      </c>
      <c r="AG88" s="72" t="str">
        <f>IF('Physical Effects - Numerical'!AJ88&lt;0,'Physical Effects - Numerical'!AJ88,"")</f>
        <v/>
      </c>
      <c r="AH88" s="72" t="str">
        <f>IF('Physical Effects - Numerical'!AK88&lt;0,'Physical Effects - Numerical'!AK88,"")</f>
        <v/>
      </c>
      <c r="AI88" s="72" t="str">
        <f>IF('Physical Effects - Numerical'!AL88&lt;0,'Physical Effects - Numerical'!AL88,"")</f>
        <v/>
      </c>
      <c r="AJ88" s="72" t="str">
        <f>IF('Physical Effects - Numerical'!AM88&lt;0,'Physical Effects - Numerical'!AM88,"")</f>
        <v/>
      </c>
      <c r="AK88" s="72" t="str">
        <f>IF('Physical Effects - Numerical'!AN88&lt;0,'Physical Effects - Numerical'!AN88,"")</f>
        <v/>
      </c>
      <c r="AL88" s="72" t="str">
        <f>IF('Physical Effects - Numerical'!AO88&lt;0,'Physical Effects - Numerical'!AO88,"")</f>
        <v/>
      </c>
      <c r="AM88" s="72" t="str">
        <f>IF('Physical Effects - Numerical'!AP88&lt;0,'Physical Effects - Numerical'!AP88,"")</f>
        <v/>
      </c>
      <c r="AN88" s="72" t="str">
        <f>IF('Physical Effects - Numerical'!AQ88&lt;0,'Physical Effects - Numerical'!AQ88,"")</f>
        <v/>
      </c>
      <c r="AO88" s="72" t="str">
        <f>IF('Physical Effects - Numerical'!AR88&lt;0,'Physical Effects - Numerical'!AR88,"")</f>
        <v/>
      </c>
      <c r="AP88" s="72" t="str">
        <f>IF('Physical Effects - Numerical'!AS88&lt;0,'Physical Effects - Numerical'!AS88,"")</f>
        <v/>
      </c>
      <c r="AQ88" s="72" t="str">
        <f>IF('Physical Effects - Numerical'!AT88&lt;0,'Physical Effects - Numerical'!AT88,"")</f>
        <v/>
      </c>
      <c r="AR88" s="72" t="str">
        <f>IF('Physical Effects - Numerical'!AU88&lt;0,'Physical Effects - Numerical'!AU88,"")</f>
        <v/>
      </c>
      <c r="AS88" s="72" t="str">
        <f>IF('Physical Effects - Numerical'!AV88&lt;0,'Physical Effects - Numerical'!AV88,"")</f>
        <v/>
      </c>
      <c r="AT88" s="72" t="str">
        <f>IF('Physical Effects - Numerical'!AW88&lt;0,'Physical Effects - Numerical'!AW88,"")</f>
        <v/>
      </c>
      <c r="AU88" s="72" t="str">
        <f>IF('Physical Effects - Numerical'!AX88&lt;0,'Physical Effects - Numerical'!AX88,"")</f>
        <v/>
      </c>
      <c r="AV88" s="84" t="str">
        <f>IF('Physical Effects - Numerical'!AY88&lt;0,'Physical Effects - Numerical'!AY88,"")</f>
        <v/>
      </c>
      <c r="AW88" t="str">
        <f>IF('Physical Effects - Numerical'!AZ88&lt;0,'Physical Effects - Numerical'!AZ88,"")</f>
        <v/>
      </c>
      <c r="AX88" t="str">
        <f>IF('Physical Effects - Numerical'!BA88&lt;0,'Physical Effects - Numerical'!BA88,"")</f>
        <v/>
      </c>
      <c r="AY88" t="str">
        <f>IF('Physical Effects - Numerical'!BB88&lt;0,'Physical Effects - Numerical'!BB88,"")</f>
        <v/>
      </c>
      <c r="AZ88" t="str">
        <f>IF('Physical Effects - Numerical'!BC88&lt;0,'Physical Effects - Numerical'!BC88,"")</f>
        <v/>
      </c>
      <c r="BA88" t="str">
        <f>IF('Physical Effects - Numerical'!BD88&lt;0,'Physical Effects - Numerical'!BD88,"")</f>
        <v/>
      </c>
      <c r="BB88" t="str">
        <f>IF('Physical Effects - Numerical'!BE88&lt;0,'Physical Effects - Numerical'!BE88,"")</f>
        <v/>
      </c>
      <c r="BC88" t="str">
        <f>IF('Physical Effects - Numerical'!BF88&lt;0,'Physical Effects - Numerical'!BF88,"")</f>
        <v/>
      </c>
      <c r="BD88" t="str">
        <f>IF('Physical Effects - Numerical'!BG88&lt;0,'Physical Effects - Numerical'!BG88,"")</f>
        <v/>
      </c>
      <c r="BE88" t="str">
        <f>IF('Physical Effects - Numerical'!BH88&lt;0,'Physical Effects - Numerical'!BH88,"")</f>
        <v/>
      </c>
      <c r="BF88" t="str">
        <f>IF('Physical Effects - Numerical'!BI88&lt;0,'Physical Effects - Numerical'!BI88,"")</f>
        <v/>
      </c>
      <c r="BG88" t="str">
        <f>IF('Physical Effects - Numerical'!BJ88&lt;0,'Physical Effects - Numerical'!BJ88,"")</f>
        <v/>
      </c>
      <c r="BH88" t="str">
        <f>IF('Physical Effects - Numerical'!BK88&lt;0,'Physical Effects - Numerical'!BK88,"")</f>
        <v/>
      </c>
      <c r="BI88" t="str">
        <f>IF('Physical Effects - Numerical'!BL88&lt;0,'Physical Effects - Numerical'!BL88,"")</f>
        <v/>
      </c>
    </row>
    <row r="89" spans="1:61">
      <c r="A89" s="120" t="s">
        <v>1436</v>
      </c>
      <c r="B89" s="72" t="str">
        <f>IF('Physical Effects - Numerical'!E89&lt;0,'Physical Effects - Numerical'!E89,"")</f>
        <v/>
      </c>
      <c r="C89" s="72" t="str">
        <f>IF('Physical Effects - Numerical'!F89&lt;0,'Physical Effects - Numerical'!F89,"")</f>
        <v/>
      </c>
      <c r="D89" s="72" t="str">
        <f>IF('Physical Effects - Numerical'!G89&lt;0,'Physical Effects - Numerical'!G89,"")</f>
        <v/>
      </c>
      <c r="E89" s="72" t="str">
        <f>IF('Physical Effects - Numerical'!H89&lt;0,'Physical Effects - Numerical'!H89,"")</f>
        <v/>
      </c>
      <c r="F89" s="72" t="str">
        <f>IF('Physical Effects - Numerical'!I89&lt;0,'Physical Effects - Numerical'!I89,"")</f>
        <v/>
      </c>
      <c r="G89" s="72" t="str">
        <f>IF('Physical Effects - Numerical'!J89&lt;0,'Physical Effects - Numerical'!J89,"")</f>
        <v/>
      </c>
      <c r="H89" s="72" t="str">
        <f>IF('Physical Effects - Numerical'!K89&lt;0,'Physical Effects - Numerical'!K89,"")</f>
        <v/>
      </c>
      <c r="I89" s="72" t="str">
        <f>IF('Physical Effects - Numerical'!L89&lt;0,'Physical Effects - Numerical'!L89,"")</f>
        <v/>
      </c>
      <c r="J89" s="72" t="str">
        <f>IF('Physical Effects - Numerical'!M89&lt;0,'Physical Effects - Numerical'!M89,"")</f>
        <v/>
      </c>
      <c r="K89" s="72" t="str">
        <f>IF('Physical Effects - Numerical'!N89&lt;0,'Physical Effects - Numerical'!N89,"")</f>
        <v/>
      </c>
      <c r="L89" s="72" t="str">
        <f>IF('Physical Effects - Numerical'!O89&lt;0,'Physical Effects - Numerical'!O89,"")</f>
        <v/>
      </c>
      <c r="M89" s="72" t="str">
        <f>IF('Physical Effects - Numerical'!P89&lt;0,'Physical Effects - Numerical'!P89,"")</f>
        <v/>
      </c>
      <c r="N89" s="72" t="str">
        <f>IF('Physical Effects - Numerical'!Q89&lt;0,'Physical Effects - Numerical'!Q89,"")</f>
        <v/>
      </c>
      <c r="O89" s="72" t="str">
        <f>IF('Physical Effects - Numerical'!R89&lt;0,'Physical Effects - Numerical'!R89,"")</f>
        <v/>
      </c>
      <c r="P89" s="72" t="str">
        <f>IF('Physical Effects - Numerical'!S89&lt;0,'Physical Effects - Numerical'!S89,"")</f>
        <v/>
      </c>
      <c r="Q89" s="72" t="str">
        <f>IF('Physical Effects - Numerical'!T89&lt;0,'Physical Effects - Numerical'!T89,"")</f>
        <v/>
      </c>
      <c r="R89" s="72" t="str">
        <f>IF('Physical Effects - Numerical'!U89&lt;0,'Physical Effects - Numerical'!U89,"")</f>
        <v/>
      </c>
      <c r="S89" s="72" t="str">
        <f>IF('Physical Effects - Numerical'!V89&lt;0,'Physical Effects - Numerical'!V89,"")</f>
        <v/>
      </c>
      <c r="T89" s="72" t="str">
        <f>IF('Physical Effects - Numerical'!W89&lt;0,'Physical Effects - Numerical'!W89,"")</f>
        <v/>
      </c>
      <c r="U89" s="72" t="str">
        <f>IF('Physical Effects - Numerical'!X89&lt;0,'Physical Effects - Numerical'!X89,"")</f>
        <v/>
      </c>
      <c r="V89" s="72" t="str">
        <f>IF('Physical Effects - Numerical'!Y89&lt;0,'Physical Effects - Numerical'!Y89,"")</f>
        <v/>
      </c>
      <c r="W89" s="72" t="str">
        <f>IF('Physical Effects - Numerical'!Z89&lt;0,'Physical Effects - Numerical'!Z89,"")</f>
        <v/>
      </c>
      <c r="X89" s="72" t="str">
        <f>IF('Physical Effects - Numerical'!AA89&lt;0,'Physical Effects - Numerical'!AA89,"")</f>
        <v/>
      </c>
      <c r="Y89" s="72" t="str">
        <f>IF('Physical Effects - Numerical'!AB89&lt;0,'Physical Effects - Numerical'!AB89,"")</f>
        <v/>
      </c>
      <c r="Z89" s="72" t="str">
        <f>IF('Physical Effects - Numerical'!AC89&lt;0,'Physical Effects - Numerical'!AC89,"")</f>
        <v/>
      </c>
      <c r="AA89" s="72" t="str">
        <f>IF('Physical Effects - Numerical'!AD89&lt;0,'Physical Effects - Numerical'!AD89,"")</f>
        <v/>
      </c>
      <c r="AB89" s="72" t="str">
        <f>IF('Physical Effects - Numerical'!AE89&lt;0,'Physical Effects - Numerical'!AE89,"")</f>
        <v/>
      </c>
      <c r="AC89" s="72" t="str">
        <f>IF('Physical Effects - Numerical'!AF89&lt;0,'Physical Effects - Numerical'!AF89,"")</f>
        <v/>
      </c>
      <c r="AD89" s="72" t="str">
        <f>IF('Physical Effects - Numerical'!AG89&lt;0,'Physical Effects - Numerical'!AG89,"")</f>
        <v/>
      </c>
      <c r="AE89" s="72" t="str">
        <f>IF('Physical Effects - Numerical'!AH89&lt;0,'Physical Effects - Numerical'!AH89,"")</f>
        <v/>
      </c>
      <c r="AF89" s="72" t="str">
        <f>IF('Physical Effects - Numerical'!AI89&lt;0,'Physical Effects - Numerical'!AI89,"")</f>
        <v/>
      </c>
      <c r="AG89" s="72" t="str">
        <f>IF('Physical Effects - Numerical'!AJ89&lt;0,'Physical Effects - Numerical'!AJ89,"")</f>
        <v/>
      </c>
      <c r="AH89" s="72" t="str">
        <f>IF('Physical Effects - Numerical'!AK89&lt;0,'Physical Effects - Numerical'!AK89,"")</f>
        <v/>
      </c>
      <c r="AI89" s="72" t="str">
        <f>IF('Physical Effects - Numerical'!AL89&lt;0,'Physical Effects - Numerical'!AL89,"")</f>
        <v/>
      </c>
      <c r="AJ89" s="72" t="str">
        <f>IF('Physical Effects - Numerical'!AM89&lt;0,'Physical Effects - Numerical'!AM89,"")</f>
        <v/>
      </c>
      <c r="AK89" s="72" t="str">
        <f>IF('Physical Effects - Numerical'!AN89&lt;0,'Physical Effects - Numerical'!AN89,"")</f>
        <v/>
      </c>
      <c r="AL89" s="72" t="str">
        <f>IF('Physical Effects - Numerical'!AO89&lt;0,'Physical Effects - Numerical'!AO89,"")</f>
        <v/>
      </c>
      <c r="AM89" s="72" t="str">
        <f>IF('Physical Effects - Numerical'!AP89&lt;0,'Physical Effects - Numerical'!AP89,"")</f>
        <v/>
      </c>
      <c r="AN89" s="72" t="str">
        <f>IF('Physical Effects - Numerical'!AQ89&lt;0,'Physical Effects - Numerical'!AQ89,"")</f>
        <v/>
      </c>
      <c r="AO89" s="72" t="str">
        <f>IF('Physical Effects - Numerical'!AR89&lt;0,'Physical Effects - Numerical'!AR89,"")</f>
        <v/>
      </c>
      <c r="AP89" s="72" t="str">
        <f>IF('Physical Effects - Numerical'!AS89&lt;0,'Physical Effects - Numerical'!AS89,"")</f>
        <v/>
      </c>
      <c r="AQ89" s="72" t="str">
        <f>IF('Physical Effects - Numerical'!AT89&lt;0,'Physical Effects - Numerical'!AT89,"")</f>
        <v/>
      </c>
      <c r="AR89" s="72" t="str">
        <f>IF('Physical Effects - Numerical'!AU89&lt;0,'Physical Effects - Numerical'!AU89,"")</f>
        <v/>
      </c>
      <c r="AS89" s="72" t="str">
        <f>IF('Physical Effects - Numerical'!AV89&lt;0,'Physical Effects - Numerical'!AV89,"")</f>
        <v/>
      </c>
      <c r="AT89" s="72" t="str">
        <f>IF('Physical Effects - Numerical'!AW89&lt;0,'Physical Effects - Numerical'!AW89,"")</f>
        <v/>
      </c>
      <c r="AU89" s="72" t="str">
        <f>IF('Physical Effects - Numerical'!AX89&lt;0,'Physical Effects - Numerical'!AX89,"")</f>
        <v/>
      </c>
      <c r="AV89" s="84" t="str">
        <f>IF('Physical Effects - Numerical'!AY89&lt;0,'Physical Effects - Numerical'!AY89,"")</f>
        <v/>
      </c>
      <c r="AW89" t="str">
        <f>IF('Physical Effects - Numerical'!AZ89&lt;0,'Physical Effects - Numerical'!AZ89,"")</f>
        <v/>
      </c>
      <c r="AX89" t="str">
        <f>IF('Physical Effects - Numerical'!BA89&lt;0,'Physical Effects - Numerical'!BA89,"")</f>
        <v/>
      </c>
      <c r="AY89" t="str">
        <f>IF('Physical Effects - Numerical'!BB89&lt;0,'Physical Effects - Numerical'!BB89,"")</f>
        <v/>
      </c>
      <c r="AZ89" t="str">
        <f>IF('Physical Effects - Numerical'!BC89&lt;0,'Physical Effects - Numerical'!BC89,"")</f>
        <v/>
      </c>
      <c r="BA89" t="str">
        <f>IF('Physical Effects - Numerical'!BD89&lt;0,'Physical Effects - Numerical'!BD89,"")</f>
        <v/>
      </c>
      <c r="BB89" t="str">
        <f>IF('Physical Effects - Numerical'!BE89&lt;0,'Physical Effects - Numerical'!BE89,"")</f>
        <v/>
      </c>
      <c r="BC89" t="str">
        <f>IF('Physical Effects - Numerical'!BF89&lt;0,'Physical Effects - Numerical'!BF89,"")</f>
        <v/>
      </c>
      <c r="BD89" t="str">
        <f>IF('Physical Effects - Numerical'!BG89&lt;0,'Physical Effects - Numerical'!BG89,"")</f>
        <v/>
      </c>
      <c r="BE89" t="str">
        <f>IF('Physical Effects - Numerical'!BH89&lt;0,'Physical Effects - Numerical'!BH89,"")</f>
        <v/>
      </c>
      <c r="BF89" t="str">
        <f>IF('Physical Effects - Numerical'!BI89&lt;0,'Physical Effects - Numerical'!BI89,"")</f>
        <v/>
      </c>
      <c r="BG89" t="str">
        <f>IF('Physical Effects - Numerical'!BJ89&lt;0,'Physical Effects - Numerical'!BJ89,"")</f>
        <v/>
      </c>
      <c r="BH89" t="str">
        <f>IF('Physical Effects - Numerical'!BK89&lt;0,'Physical Effects - Numerical'!BK89,"")</f>
        <v/>
      </c>
      <c r="BI89" t="str">
        <f>IF('Physical Effects - Numerical'!BL89&lt;0,'Physical Effects - Numerical'!BL89,"")</f>
        <v/>
      </c>
    </row>
    <row r="90" spans="1:61">
      <c r="A90" s="120" t="s">
        <v>1460</v>
      </c>
      <c r="B90" s="72" t="str">
        <f>IF('Physical Effects - Numerical'!E90&lt;0,'Physical Effects - Numerical'!E90,"")</f>
        <v/>
      </c>
      <c r="C90" s="72" t="str">
        <f>IF('Physical Effects - Numerical'!F90&lt;0,'Physical Effects - Numerical'!F90,"")</f>
        <v/>
      </c>
      <c r="D90" s="72" t="str">
        <f>IF('Physical Effects - Numerical'!G90&lt;0,'Physical Effects - Numerical'!G90,"")</f>
        <v/>
      </c>
      <c r="E90" s="72" t="str">
        <f>IF('Physical Effects - Numerical'!H90&lt;0,'Physical Effects - Numerical'!H90,"")</f>
        <v/>
      </c>
      <c r="F90" s="72" t="str">
        <f>IF('Physical Effects - Numerical'!I90&lt;0,'Physical Effects - Numerical'!I90,"")</f>
        <v/>
      </c>
      <c r="G90" s="72" t="str">
        <f>IF('Physical Effects - Numerical'!J90&lt;0,'Physical Effects - Numerical'!J90,"")</f>
        <v/>
      </c>
      <c r="H90" s="72" t="str">
        <f>IF('Physical Effects - Numerical'!K90&lt;0,'Physical Effects - Numerical'!K90,"")</f>
        <v/>
      </c>
      <c r="I90" s="72" t="str">
        <f>IF('Physical Effects - Numerical'!L90&lt;0,'Physical Effects - Numerical'!L90,"")</f>
        <v/>
      </c>
      <c r="J90" s="72" t="str">
        <f>IF('Physical Effects - Numerical'!M90&lt;0,'Physical Effects - Numerical'!M90,"")</f>
        <v/>
      </c>
      <c r="K90" s="72" t="str">
        <f>IF('Physical Effects - Numerical'!N90&lt;0,'Physical Effects - Numerical'!N90,"")</f>
        <v/>
      </c>
      <c r="L90" s="72" t="str">
        <f>IF('Physical Effects - Numerical'!O90&lt;0,'Physical Effects - Numerical'!O90,"")</f>
        <v/>
      </c>
      <c r="M90" s="72" t="str">
        <f>IF('Physical Effects - Numerical'!P90&lt;0,'Physical Effects - Numerical'!P90,"")</f>
        <v/>
      </c>
      <c r="N90" s="72" t="str">
        <f>IF('Physical Effects - Numerical'!Q90&lt;0,'Physical Effects - Numerical'!Q90,"")</f>
        <v/>
      </c>
      <c r="O90" s="72" t="str">
        <f>IF('Physical Effects - Numerical'!R90&lt;0,'Physical Effects - Numerical'!R90,"")</f>
        <v/>
      </c>
      <c r="P90" s="72" t="str">
        <f>IF('Physical Effects - Numerical'!S90&lt;0,'Physical Effects - Numerical'!S90,"")</f>
        <v/>
      </c>
      <c r="Q90" s="72" t="str">
        <f>IF('Physical Effects - Numerical'!T90&lt;0,'Physical Effects - Numerical'!T90,"")</f>
        <v/>
      </c>
      <c r="R90" s="72" t="str">
        <f>IF('Physical Effects - Numerical'!U90&lt;0,'Physical Effects - Numerical'!U90,"")</f>
        <v/>
      </c>
      <c r="S90" s="72" t="str">
        <f>IF('Physical Effects - Numerical'!V90&lt;0,'Physical Effects - Numerical'!V90,"")</f>
        <v/>
      </c>
      <c r="T90" s="72" t="str">
        <f>IF('Physical Effects - Numerical'!W90&lt;0,'Physical Effects - Numerical'!W90,"")</f>
        <v/>
      </c>
      <c r="U90" s="72" t="str">
        <f>IF('Physical Effects - Numerical'!X90&lt;0,'Physical Effects - Numerical'!X90,"")</f>
        <v/>
      </c>
      <c r="V90" s="72" t="str">
        <f>IF('Physical Effects - Numerical'!Y90&lt;0,'Physical Effects - Numerical'!Y90,"")</f>
        <v/>
      </c>
      <c r="W90" s="72" t="str">
        <f>IF('Physical Effects - Numerical'!Z90&lt;0,'Physical Effects - Numerical'!Z90,"")</f>
        <v/>
      </c>
      <c r="X90" s="72" t="str">
        <f>IF('Physical Effects - Numerical'!AA90&lt;0,'Physical Effects - Numerical'!AA90,"")</f>
        <v/>
      </c>
      <c r="Y90" s="72" t="str">
        <f>IF('Physical Effects - Numerical'!AB90&lt;0,'Physical Effects - Numerical'!AB90,"")</f>
        <v/>
      </c>
      <c r="Z90" s="72" t="str">
        <f>IF('Physical Effects - Numerical'!AC90&lt;0,'Physical Effects - Numerical'!AC90,"")</f>
        <v/>
      </c>
      <c r="AA90" s="72" t="str">
        <f>IF('Physical Effects - Numerical'!AD90&lt;0,'Physical Effects - Numerical'!AD90,"")</f>
        <v/>
      </c>
      <c r="AB90" s="72" t="str">
        <f>IF('Physical Effects - Numerical'!AE90&lt;0,'Physical Effects - Numerical'!AE90,"")</f>
        <v/>
      </c>
      <c r="AC90" s="72" t="str">
        <f>IF('Physical Effects - Numerical'!AF90&lt;0,'Physical Effects - Numerical'!AF90,"")</f>
        <v/>
      </c>
      <c r="AD90" s="72" t="str">
        <f>IF('Physical Effects - Numerical'!AG90&lt;0,'Physical Effects - Numerical'!AG90,"")</f>
        <v/>
      </c>
      <c r="AE90" s="72" t="str">
        <f>IF('Physical Effects - Numerical'!AH90&lt;0,'Physical Effects - Numerical'!AH90,"")</f>
        <v/>
      </c>
      <c r="AF90" s="72" t="str">
        <f>IF('Physical Effects - Numerical'!AI90&lt;0,'Physical Effects - Numerical'!AI90,"")</f>
        <v/>
      </c>
      <c r="AG90" s="72" t="str">
        <f>IF('Physical Effects - Numerical'!AJ90&lt;0,'Physical Effects - Numerical'!AJ90,"")</f>
        <v/>
      </c>
      <c r="AH90" s="72" t="str">
        <f>IF('Physical Effects - Numerical'!AK90&lt;0,'Physical Effects - Numerical'!AK90,"")</f>
        <v/>
      </c>
      <c r="AI90" s="72" t="str">
        <f>IF('Physical Effects - Numerical'!AL90&lt;0,'Physical Effects - Numerical'!AL90,"")</f>
        <v/>
      </c>
      <c r="AJ90" s="72" t="str">
        <f>IF('Physical Effects - Numerical'!AM90&lt;0,'Physical Effects - Numerical'!AM90,"")</f>
        <v/>
      </c>
      <c r="AK90" s="72" t="str">
        <f>IF('Physical Effects - Numerical'!AN90&lt;0,'Physical Effects - Numerical'!AN90,"")</f>
        <v/>
      </c>
      <c r="AL90" s="72" t="str">
        <f>IF('Physical Effects - Numerical'!AO90&lt;0,'Physical Effects - Numerical'!AO90,"")</f>
        <v/>
      </c>
      <c r="AM90" s="72" t="str">
        <f>IF('Physical Effects - Numerical'!AP90&lt;0,'Physical Effects - Numerical'!AP90,"")</f>
        <v/>
      </c>
      <c r="AN90" s="72" t="str">
        <f>IF('Physical Effects - Numerical'!AQ90&lt;0,'Physical Effects - Numerical'!AQ90,"")</f>
        <v/>
      </c>
      <c r="AO90" s="72" t="str">
        <f>IF('Physical Effects - Numerical'!AR90&lt;0,'Physical Effects - Numerical'!AR90,"")</f>
        <v/>
      </c>
      <c r="AP90" s="72" t="str">
        <f>IF('Physical Effects - Numerical'!AS90&lt;0,'Physical Effects - Numerical'!AS90,"")</f>
        <v/>
      </c>
      <c r="AQ90" s="72" t="str">
        <f>IF('Physical Effects - Numerical'!AT90&lt;0,'Physical Effects - Numerical'!AT90,"")</f>
        <v/>
      </c>
      <c r="AR90" s="72" t="str">
        <f>IF('Physical Effects - Numerical'!AU90&lt;0,'Physical Effects - Numerical'!AU90,"")</f>
        <v/>
      </c>
      <c r="AS90" s="72" t="str">
        <f>IF('Physical Effects - Numerical'!AV90&lt;0,'Physical Effects - Numerical'!AV90,"")</f>
        <v/>
      </c>
      <c r="AT90" s="72" t="str">
        <f>IF('Physical Effects - Numerical'!AW90&lt;0,'Physical Effects - Numerical'!AW90,"")</f>
        <v/>
      </c>
      <c r="AU90" s="72" t="str">
        <f>IF('Physical Effects - Numerical'!AX90&lt;0,'Physical Effects - Numerical'!AX90,"")</f>
        <v/>
      </c>
      <c r="AV90" s="84" t="str">
        <f>IF('Physical Effects - Numerical'!AY90&lt;0,'Physical Effects - Numerical'!AY90,"")</f>
        <v/>
      </c>
      <c r="AW90" t="str">
        <f>IF('Physical Effects - Numerical'!AZ90&lt;0,'Physical Effects - Numerical'!AZ90,"")</f>
        <v/>
      </c>
      <c r="AX90" t="str">
        <f>IF('Physical Effects - Numerical'!BA90&lt;0,'Physical Effects - Numerical'!BA90,"")</f>
        <v/>
      </c>
      <c r="AY90" t="str">
        <f>IF('Physical Effects - Numerical'!BB90&lt;0,'Physical Effects - Numerical'!BB90,"")</f>
        <v/>
      </c>
      <c r="AZ90" t="str">
        <f>IF('Physical Effects - Numerical'!BC90&lt;0,'Physical Effects - Numerical'!BC90,"")</f>
        <v/>
      </c>
      <c r="BA90" t="str">
        <f>IF('Physical Effects - Numerical'!BD90&lt;0,'Physical Effects - Numerical'!BD90,"")</f>
        <v/>
      </c>
      <c r="BB90" t="str">
        <f>IF('Physical Effects - Numerical'!BE90&lt;0,'Physical Effects - Numerical'!BE90,"")</f>
        <v/>
      </c>
      <c r="BC90" t="str">
        <f>IF('Physical Effects - Numerical'!BF90&lt;0,'Physical Effects - Numerical'!BF90,"")</f>
        <v/>
      </c>
      <c r="BD90" t="str">
        <f>IF('Physical Effects - Numerical'!BG90&lt;0,'Physical Effects - Numerical'!BG90,"")</f>
        <v/>
      </c>
      <c r="BE90" t="str">
        <f>IF('Physical Effects - Numerical'!BH90&lt;0,'Physical Effects - Numerical'!BH90,"")</f>
        <v/>
      </c>
      <c r="BF90" t="str">
        <f>IF('Physical Effects - Numerical'!BI90&lt;0,'Physical Effects - Numerical'!BI90,"")</f>
        <v/>
      </c>
      <c r="BG90" t="str">
        <f>IF('Physical Effects - Numerical'!BJ90&lt;0,'Physical Effects - Numerical'!BJ90,"")</f>
        <v/>
      </c>
      <c r="BH90" t="str">
        <f>IF('Physical Effects - Numerical'!BK90&lt;0,'Physical Effects - Numerical'!BK90,"")</f>
        <v/>
      </c>
      <c r="BI90" t="str">
        <f>IF('Physical Effects - Numerical'!BL90&lt;0,'Physical Effects - Numerical'!BL90,"")</f>
        <v/>
      </c>
    </row>
    <row r="91" spans="1:61">
      <c r="A91" s="120" t="s">
        <v>1477</v>
      </c>
      <c r="B91" s="72" t="str">
        <f>IF('Physical Effects - Numerical'!E91&lt;0,'Physical Effects - Numerical'!E91,"")</f>
        <v/>
      </c>
      <c r="C91" s="72" t="str">
        <f>IF('Physical Effects - Numerical'!F91&lt;0,'Physical Effects - Numerical'!F91,"")</f>
        <v/>
      </c>
      <c r="D91" s="72" t="str">
        <f>IF('Physical Effects - Numerical'!G91&lt;0,'Physical Effects - Numerical'!G91,"")</f>
        <v/>
      </c>
      <c r="E91" s="72" t="str">
        <f>IF('Physical Effects - Numerical'!H91&lt;0,'Physical Effects - Numerical'!H91,"")</f>
        <v/>
      </c>
      <c r="F91" s="72" t="str">
        <f>IF('Physical Effects - Numerical'!I91&lt;0,'Physical Effects - Numerical'!I91,"")</f>
        <v/>
      </c>
      <c r="G91" s="72" t="str">
        <f>IF('Physical Effects - Numerical'!J91&lt;0,'Physical Effects - Numerical'!J91,"")</f>
        <v/>
      </c>
      <c r="H91" s="72">
        <f>IF('Physical Effects - Numerical'!K91&lt;0,'Physical Effects - Numerical'!K91,"")</f>
        <v>-1</v>
      </c>
      <c r="I91" s="72" t="str">
        <f>IF('Physical Effects - Numerical'!L91&lt;0,'Physical Effects - Numerical'!L91,"")</f>
        <v/>
      </c>
      <c r="J91" s="72" t="str">
        <f>IF('Physical Effects - Numerical'!M91&lt;0,'Physical Effects - Numerical'!M91,"")</f>
        <v/>
      </c>
      <c r="K91" s="72" t="str">
        <f>IF('Physical Effects - Numerical'!N91&lt;0,'Physical Effects - Numerical'!N91,"")</f>
        <v/>
      </c>
      <c r="L91" s="72" t="str">
        <f>IF('Physical Effects - Numerical'!O91&lt;0,'Physical Effects - Numerical'!O91,"")</f>
        <v/>
      </c>
      <c r="M91" s="72" t="str">
        <f>IF('Physical Effects - Numerical'!P91&lt;0,'Physical Effects - Numerical'!P91,"")</f>
        <v/>
      </c>
      <c r="N91" s="72" t="str">
        <f>IF('Physical Effects - Numerical'!Q91&lt;0,'Physical Effects - Numerical'!Q91,"")</f>
        <v/>
      </c>
      <c r="O91" s="72" t="str">
        <f>IF('Physical Effects - Numerical'!R91&lt;0,'Physical Effects - Numerical'!R91,"")</f>
        <v/>
      </c>
      <c r="P91" s="72" t="str">
        <f>IF('Physical Effects - Numerical'!S91&lt;0,'Physical Effects - Numerical'!S91,"")</f>
        <v/>
      </c>
      <c r="Q91" s="72" t="str">
        <f>IF('Physical Effects - Numerical'!T91&lt;0,'Physical Effects - Numerical'!T91,"")</f>
        <v/>
      </c>
      <c r="R91" s="72" t="str">
        <f>IF('Physical Effects - Numerical'!U91&lt;0,'Physical Effects - Numerical'!U91,"")</f>
        <v/>
      </c>
      <c r="S91" s="72" t="str">
        <f>IF('Physical Effects - Numerical'!V91&lt;0,'Physical Effects - Numerical'!V91,"")</f>
        <v/>
      </c>
      <c r="T91" s="72" t="str">
        <f>IF('Physical Effects - Numerical'!W91&lt;0,'Physical Effects - Numerical'!W91,"")</f>
        <v/>
      </c>
      <c r="U91" s="72" t="str">
        <f>IF('Physical Effects - Numerical'!X91&lt;0,'Physical Effects - Numerical'!X91,"")</f>
        <v/>
      </c>
      <c r="V91" s="72" t="str">
        <f>IF('Physical Effects - Numerical'!Y91&lt;0,'Physical Effects - Numerical'!Y91,"")</f>
        <v/>
      </c>
      <c r="W91" s="72" t="str">
        <f>IF('Physical Effects - Numerical'!Z91&lt;0,'Physical Effects - Numerical'!Z91,"")</f>
        <v/>
      </c>
      <c r="X91" s="72" t="str">
        <f>IF('Physical Effects - Numerical'!AA91&lt;0,'Physical Effects - Numerical'!AA91,"")</f>
        <v/>
      </c>
      <c r="Y91" s="72" t="str">
        <f>IF('Physical Effects - Numerical'!AB91&lt;0,'Physical Effects - Numerical'!AB91,"")</f>
        <v/>
      </c>
      <c r="Z91" s="72" t="str">
        <f>IF('Physical Effects - Numerical'!AC91&lt;0,'Physical Effects - Numerical'!AC91,"")</f>
        <v/>
      </c>
      <c r="AA91" s="72" t="str">
        <f>IF('Physical Effects - Numerical'!AD91&lt;0,'Physical Effects - Numerical'!AD91,"")</f>
        <v/>
      </c>
      <c r="AB91" s="72" t="str">
        <f>IF('Physical Effects - Numerical'!AE91&lt;0,'Physical Effects - Numerical'!AE91,"")</f>
        <v/>
      </c>
      <c r="AC91" s="72" t="str">
        <f>IF('Physical Effects - Numerical'!AF91&lt;0,'Physical Effects - Numerical'!AF91,"")</f>
        <v/>
      </c>
      <c r="AD91" s="72" t="str">
        <f>IF('Physical Effects - Numerical'!AG91&lt;0,'Physical Effects - Numerical'!AG91,"")</f>
        <v/>
      </c>
      <c r="AE91" s="72" t="str">
        <f>IF('Physical Effects - Numerical'!AH91&lt;0,'Physical Effects - Numerical'!AH91,"")</f>
        <v/>
      </c>
      <c r="AF91" s="72" t="str">
        <f>IF('Physical Effects - Numerical'!AI91&lt;0,'Physical Effects - Numerical'!AI91,"")</f>
        <v/>
      </c>
      <c r="AG91" s="72" t="str">
        <f>IF('Physical Effects - Numerical'!AJ91&lt;0,'Physical Effects - Numerical'!AJ91,"")</f>
        <v/>
      </c>
      <c r="AH91" s="72" t="str">
        <f>IF('Physical Effects - Numerical'!AK91&lt;0,'Physical Effects - Numerical'!AK91,"")</f>
        <v/>
      </c>
      <c r="AI91" s="72" t="str">
        <f>IF('Physical Effects - Numerical'!AL91&lt;0,'Physical Effects - Numerical'!AL91,"")</f>
        <v/>
      </c>
      <c r="AJ91" s="72" t="str">
        <f>IF('Physical Effects - Numerical'!AM91&lt;0,'Physical Effects - Numerical'!AM91,"")</f>
        <v/>
      </c>
      <c r="AK91" s="72" t="str">
        <f>IF('Physical Effects - Numerical'!AN91&lt;0,'Physical Effects - Numerical'!AN91,"")</f>
        <v/>
      </c>
      <c r="AL91" s="72" t="str">
        <f>IF('Physical Effects - Numerical'!AO91&lt;0,'Physical Effects - Numerical'!AO91,"")</f>
        <v/>
      </c>
      <c r="AM91" s="72" t="str">
        <f>IF('Physical Effects - Numerical'!AP91&lt;0,'Physical Effects - Numerical'!AP91,"")</f>
        <v/>
      </c>
      <c r="AN91" s="72" t="str">
        <f>IF('Physical Effects - Numerical'!AQ91&lt;0,'Physical Effects - Numerical'!AQ91,"")</f>
        <v/>
      </c>
      <c r="AO91" s="72" t="str">
        <f>IF('Physical Effects - Numerical'!AR91&lt;0,'Physical Effects - Numerical'!AR91,"")</f>
        <v/>
      </c>
      <c r="AP91" s="72" t="str">
        <f>IF('Physical Effects - Numerical'!AS91&lt;0,'Physical Effects - Numerical'!AS91,"")</f>
        <v/>
      </c>
      <c r="AQ91" s="72">
        <f>IF('Physical Effects - Numerical'!AT91&lt;0,'Physical Effects - Numerical'!AT91,"")</f>
        <v>-1</v>
      </c>
      <c r="AR91" s="72" t="str">
        <f>IF('Physical Effects - Numerical'!AU91&lt;0,'Physical Effects - Numerical'!AU91,"")</f>
        <v/>
      </c>
      <c r="AS91" s="72" t="str">
        <f>IF('Physical Effects - Numerical'!AV91&lt;0,'Physical Effects - Numerical'!AV91,"")</f>
        <v/>
      </c>
      <c r="AT91" s="72" t="str">
        <f>IF('Physical Effects - Numerical'!AW91&lt;0,'Physical Effects - Numerical'!AW91,"")</f>
        <v/>
      </c>
      <c r="AU91" s="72" t="str">
        <f>IF('Physical Effects - Numerical'!AX91&lt;0,'Physical Effects - Numerical'!AX91,"")</f>
        <v/>
      </c>
      <c r="AV91" s="84" t="str">
        <f>IF('Physical Effects - Numerical'!AY91&lt;0,'Physical Effects - Numerical'!AY91,"")</f>
        <v/>
      </c>
      <c r="AW91" t="str">
        <f>IF('Physical Effects - Numerical'!AZ91&lt;0,'Physical Effects - Numerical'!AZ91,"")</f>
        <v/>
      </c>
      <c r="AX91" t="str">
        <f>IF('Physical Effects - Numerical'!BA91&lt;0,'Physical Effects - Numerical'!BA91,"")</f>
        <v/>
      </c>
      <c r="AY91" t="str">
        <f>IF('Physical Effects - Numerical'!BB91&lt;0,'Physical Effects - Numerical'!BB91,"")</f>
        <v/>
      </c>
      <c r="AZ91" t="str">
        <f>IF('Physical Effects - Numerical'!BC91&lt;0,'Physical Effects - Numerical'!BC91,"")</f>
        <v/>
      </c>
      <c r="BA91" t="str">
        <f>IF('Physical Effects - Numerical'!BD91&lt;0,'Physical Effects - Numerical'!BD91,"")</f>
        <v/>
      </c>
      <c r="BB91" t="str">
        <f>IF('Physical Effects - Numerical'!BE91&lt;0,'Physical Effects - Numerical'!BE91,"")</f>
        <v/>
      </c>
      <c r="BC91" t="str">
        <f>IF('Physical Effects - Numerical'!BF91&lt;0,'Physical Effects - Numerical'!BF91,"")</f>
        <v/>
      </c>
      <c r="BD91" t="str">
        <f>IF('Physical Effects - Numerical'!BG91&lt;0,'Physical Effects - Numerical'!BG91,"")</f>
        <v/>
      </c>
      <c r="BE91" t="str">
        <f>IF('Physical Effects - Numerical'!BH91&lt;0,'Physical Effects - Numerical'!BH91,"")</f>
        <v/>
      </c>
      <c r="BF91" t="str">
        <f>IF('Physical Effects - Numerical'!BI91&lt;0,'Physical Effects - Numerical'!BI91,"")</f>
        <v/>
      </c>
      <c r="BG91" t="str">
        <f>IF('Physical Effects - Numerical'!BJ91&lt;0,'Physical Effects - Numerical'!BJ91,"")</f>
        <v/>
      </c>
      <c r="BH91" t="str">
        <f>IF('Physical Effects - Numerical'!BK91&lt;0,'Physical Effects - Numerical'!BK91,"")</f>
        <v/>
      </c>
      <c r="BI91" t="str">
        <f>IF('Physical Effects - Numerical'!BL91&lt;0,'Physical Effects - Numerical'!BL91,"")</f>
        <v/>
      </c>
    </row>
    <row r="92" spans="1:61" ht="26">
      <c r="A92" s="120" t="s">
        <v>1488</v>
      </c>
      <c r="B92" s="72" t="str">
        <f>IF('Physical Effects - Numerical'!E92&lt;0,'Physical Effects - Numerical'!E92,"")</f>
        <v/>
      </c>
      <c r="C92" s="72" t="str">
        <f>IF('Physical Effects - Numerical'!F92&lt;0,'Physical Effects - Numerical'!F92,"")</f>
        <v/>
      </c>
      <c r="D92" s="72" t="str">
        <f>IF('Physical Effects - Numerical'!G92&lt;0,'Physical Effects - Numerical'!G92,"")</f>
        <v/>
      </c>
      <c r="E92" s="72" t="str">
        <f>IF('Physical Effects - Numerical'!H92&lt;0,'Physical Effects - Numerical'!H92,"")</f>
        <v/>
      </c>
      <c r="F92" s="72" t="str">
        <f>IF('Physical Effects - Numerical'!I92&lt;0,'Physical Effects - Numerical'!I92,"")</f>
        <v/>
      </c>
      <c r="G92" s="72" t="str">
        <f>IF('Physical Effects - Numerical'!J92&lt;0,'Physical Effects - Numerical'!J92,"")</f>
        <v/>
      </c>
      <c r="H92" s="72" t="str">
        <f>IF('Physical Effects - Numerical'!K92&lt;0,'Physical Effects - Numerical'!K92,"")</f>
        <v/>
      </c>
      <c r="I92" s="72" t="str">
        <f>IF('Physical Effects - Numerical'!L92&lt;0,'Physical Effects - Numerical'!L92,"")</f>
        <v/>
      </c>
      <c r="J92" s="72" t="str">
        <f>IF('Physical Effects - Numerical'!M92&lt;0,'Physical Effects - Numerical'!M92,"")</f>
        <v/>
      </c>
      <c r="K92" s="72" t="str">
        <f>IF('Physical Effects - Numerical'!N92&lt;0,'Physical Effects - Numerical'!N92,"")</f>
        <v/>
      </c>
      <c r="L92" s="72" t="str">
        <f>IF('Physical Effects - Numerical'!O92&lt;0,'Physical Effects - Numerical'!O92,"")</f>
        <v/>
      </c>
      <c r="M92" s="72" t="str">
        <f>IF('Physical Effects - Numerical'!P92&lt;0,'Physical Effects - Numerical'!P92,"")</f>
        <v/>
      </c>
      <c r="N92" s="72" t="str">
        <f>IF('Physical Effects - Numerical'!Q92&lt;0,'Physical Effects - Numerical'!Q92,"")</f>
        <v/>
      </c>
      <c r="O92" s="72" t="str">
        <f>IF('Physical Effects - Numerical'!R92&lt;0,'Physical Effects - Numerical'!R92,"")</f>
        <v/>
      </c>
      <c r="P92" s="72" t="str">
        <f>IF('Physical Effects - Numerical'!S92&lt;0,'Physical Effects - Numerical'!S92,"")</f>
        <v/>
      </c>
      <c r="Q92" s="72" t="str">
        <f>IF('Physical Effects - Numerical'!T92&lt;0,'Physical Effects - Numerical'!T92,"")</f>
        <v/>
      </c>
      <c r="R92" s="72" t="str">
        <f>IF('Physical Effects - Numerical'!U92&lt;0,'Physical Effects - Numerical'!U92,"")</f>
        <v/>
      </c>
      <c r="S92" s="72" t="str">
        <f>IF('Physical Effects - Numerical'!V92&lt;0,'Physical Effects - Numerical'!V92,"")</f>
        <v/>
      </c>
      <c r="T92" s="72" t="str">
        <f>IF('Physical Effects - Numerical'!W92&lt;0,'Physical Effects - Numerical'!W92,"")</f>
        <v/>
      </c>
      <c r="U92" s="72" t="str">
        <f>IF('Physical Effects - Numerical'!X92&lt;0,'Physical Effects - Numerical'!X92,"")</f>
        <v/>
      </c>
      <c r="V92" s="72" t="str">
        <f>IF('Physical Effects - Numerical'!Y92&lt;0,'Physical Effects - Numerical'!Y92,"")</f>
        <v/>
      </c>
      <c r="W92" s="72" t="str">
        <f>IF('Physical Effects - Numerical'!Z92&lt;0,'Physical Effects - Numerical'!Z92,"")</f>
        <v/>
      </c>
      <c r="X92" s="72" t="str">
        <f>IF('Physical Effects - Numerical'!AA92&lt;0,'Physical Effects - Numerical'!AA92,"")</f>
        <v/>
      </c>
      <c r="Y92" s="72" t="str">
        <f>IF('Physical Effects - Numerical'!AB92&lt;0,'Physical Effects - Numerical'!AB92,"")</f>
        <v/>
      </c>
      <c r="Z92" s="72" t="str">
        <f>IF('Physical Effects - Numerical'!AC92&lt;0,'Physical Effects - Numerical'!AC92,"")</f>
        <v/>
      </c>
      <c r="AA92" s="72" t="str">
        <f>IF('Physical Effects - Numerical'!AD92&lt;0,'Physical Effects - Numerical'!AD92,"")</f>
        <v/>
      </c>
      <c r="AB92" s="72" t="str">
        <f>IF('Physical Effects - Numerical'!AE92&lt;0,'Physical Effects - Numerical'!AE92,"")</f>
        <v/>
      </c>
      <c r="AC92" s="72" t="str">
        <f>IF('Physical Effects - Numerical'!AF92&lt;0,'Physical Effects - Numerical'!AF92,"")</f>
        <v/>
      </c>
      <c r="AD92" s="72" t="str">
        <f>IF('Physical Effects - Numerical'!AG92&lt;0,'Physical Effects - Numerical'!AG92,"")</f>
        <v/>
      </c>
      <c r="AE92" s="72" t="str">
        <f>IF('Physical Effects - Numerical'!AH92&lt;0,'Physical Effects - Numerical'!AH92,"")</f>
        <v/>
      </c>
      <c r="AF92" s="72" t="str">
        <f>IF('Physical Effects - Numerical'!AI92&lt;0,'Physical Effects - Numerical'!AI92,"")</f>
        <v/>
      </c>
      <c r="AG92" s="72" t="str">
        <f>IF('Physical Effects - Numerical'!AJ92&lt;0,'Physical Effects - Numerical'!AJ92,"")</f>
        <v/>
      </c>
      <c r="AH92" s="72" t="str">
        <f>IF('Physical Effects - Numerical'!AK92&lt;0,'Physical Effects - Numerical'!AK92,"")</f>
        <v/>
      </c>
      <c r="AI92" s="72" t="str">
        <f>IF('Physical Effects - Numerical'!AL92&lt;0,'Physical Effects - Numerical'!AL92,"")</f>
        <v/>
      </c>
      <c r="AJ92" s="72" t="str">
        <f>IF('Physical Effects - Numerical'!AM92&lt;0,'Physical Effects - Numerical'!AM92,"")</f>
        <v/>
      </c>
      <c r="AK92" s="72" t="str">
        <f>IF('Physical Effects - Numerical'!AN92&lt;0,'Physical Effects - Numerical'!AN92,"")</f>
        <v/>
      </c>
      <c r="AL92" s="72" t="str">
        <f>IF('Physical Effects - Numerical'!AO92&lt;0,'Physical Effects - Numerical'!AO92,"")</f>
        <v/>
      </c>
      <c r="AM92" s="72" t="str">
        <f>IF('Physical Effects - Numerical'!AP92&lt;0,'Physical Effects - Numerical'!AP92,"")</f>
        <v/>
      </c>
      <c r="AN92" s="72" t="str">
        <f>IF('Physical Effects - Numerical'!AQ92&lt;0,'Physical Effects - Numerical'!AQ92,"")</f>
        <v/>
      </c>
      <c r="AO92" s="72" t="str">
        <f>IF('Physical Effects - Numerical'!AR92&lt;0,'Physical Effects - Numerical'!AR92,"")</f>
        <v/>
      </c>
      <c r="AP92" s="72" t="str">
        <f>IF('Physical Effects - Numerical'!AS92&lt;0,'Physical Effects - Numerical'!AS92,"")</f>
        <v/>
      </c>
      <c r="AQ92" s="72" t="str">
        <f>IF('Physical Effects - Numerical'!AT92&lt;0,'Physical Effects - Numerical'!AT92,"")</f>
        <v/>
      </c>
      <c r="AR92" s="72" t="str">
        <f>IF('Physical Effects - Numerical'!AU92&lt;0,'Physical Effects - Numerical'!AU92,"")</f>
        <v/>
      </c>
      <c r="AS92" s="72" t="str">
        <f>IF('Physical Effects - Numerical'!AV92&lt;0,'Physical Effects - Numerical'!AV92,"")</f>
        <v/>
      </c>
      <c r="AT92" s="72" t="str">
        <f>IF('Physical Effects - Numerical'!AW92&lt;0,'Physical Effects - Numerical'!AW92,"")</f>
        <v/>
      </c>
      <c r="AU92" s="72" t="str">
        <f>IF('Physical Effects - Numerical'!AX92&lt;0,'Physical Effects - Numerical'!AX92,"")</f>
        <v/>
      </c>
      <c r="AV92" s="84" t="str">
        <f>IF('Physical Effects - Numerical'!AY92&lt;0,'Physical Effects - Numerical'!AY92,"")</f>
        <v/>
      </c>
      <c r="AW92" t="str">
        <f>IF('Physical Effects - Numerical'!AZ92&lt;0,'Physical Effects - Numerical'!AZ92,"")</f>
        <v/>
      </c>
      <c r="AX92" t="str">
        <f>IF('Physical Effects - Numerical'!BA92&lt;0,'Physical Effects - Numerical'!BA92,"")</f>
        <v/>
      </c>
      <c r="AY92" t="str">
        <f>IF('Physical Effects - Numerical'!BB92&lt;0,'Physical Effects - Numerical'!BB92,"")</f>
        <v/>
      </c>
      <c r="AZ92" t="str">
        <f>IF('Physical Effects - Numerical'!BC92&lt;0,'Physical Effects - Numerical'!BC92,"")</f>
        <v/>
      </c>
      <c r="BA92" t="str">
        <f>IF('Physical Effects - Numerical'!BD92&lt;0,'Physical Effects - Numerical'!BD92,"")</f>
        <v/>
      </c>
      <c r="BB92" t="str">
        <f>IF('Physical Effects - Numerical'!BE92&lt;0,'Physical Effects - Numerical'!BE92,"")</f>
        <v/>
      </c>
      <c r="BC92" t="str">
        <f>IF('Physical Effects - Numerical'!BF92&lt;0,'Physical Effects - Numerical'!BF92,"")</f>
        <v/>
      </c>
      <c r="BD92" t="str">
        <f>IF('Physical Effects - Numerical'!BG92&lt;0,'Physical Effects - Numerical'!BG92,"")</f>
        <v/>
      </c>
      <c r="BE92" t="str">
        <f>IF('Physical Effects - Numerical'!BH92&lt;0,'Physical Effects - Numerical'!BH92,"")</f>
        <v/>
      </c>
      <c r="BF92" t="str">
        <f>IF('Physical Effects - Numerical'!BI92&lt;0,'Physical Effects - Numerical'!BI92,"")</f>
        <v/>
      </c>
      <c r="BG92" t="str">
        <f>IF('Physical Effects - Numerical'!BJ92&lt;0,'Physical Effects - Numerical'!BJ92,"")</f>
        <v/>
      </c>
      <c r="BH92" t="str">
        <f>IF('Physical Effects - Numerical'!BK92&lt;0,'Physical Effects - Numerical'!BK92,"")</f>
        <v/>
      </c>
      <c r="BI92" t="str">
        <f>IF('Physical Effects - Numerical'!BL92&lt;0,'Physical Effects - Numerical'!BL92,"")</f>
        <v/>
      </c>
    </row>
    <row r="93" spans="1:61">
      <c r="A93" s="120" t="s">
        <v>1492</v>
      </c>
      <c r="B93" s="72" t="str">
        <f>IF('Physical Effects - Numerical'!E93&lt;0,'Physical Effects - Numerical'!E93,"")</f>
        <v/>
      </c>
      <c r="C93" s="72" t="str">
        <f>IF('Physical Effects - Numerical'!F93&lt;0,'Physical Effects - Numerical'!F93,"")</f>
        <v/>
      </c>
      <c r="D93" s="72" t="str">
        <f>IF('Physical Effects - Numerical'!G93&lt;0,'Physical Effects - Numerical'!G93,"")</f>
        <v/>
      </c>
      <c r="E93" s="72" t="str">
        <f>IF('Physical Effects - Numerical'!H93&lt;0,'Physical Effects - Numerical'!H93,"")</f>
        <v/>
      </c>
      <c r="F93" s="72" t="str">
        <f>IF('Physical Effects - Numerical'!I93&lt;0,'Physical Effects - Numerical'!I93,"")</f>
        <v/>
      </c>
      <c r="G93" s="72" t="str">
        <f>IF('Physical Effects - Numerical'!J93&lt;0,'Physical Effects - Numerical'!J93,"")</f>
        <v/>
      </c>
      <c r="H93" s="72" t="str">
        <f>IF('Physical Effects - Numerical'!K93&lt;0,'Physical Effects - Numerical'!K93,"")</f>
        <v/>
      </c>
      <c r="I93" s="72" t="str">
        <f>IF('Physical Effects - Numerical'!L93&lt;0,'Physical Effects - Numerical'!L93,"")</f>
        <v/>
      </c>
      <c r="J93" s="72" t="str">
        <f>IF('Physical Effects - Numerical'!M93&lt;0,'Physical Effects - Numerical'!M93,"")</f>
        <v/>
      </c>
      <c r="K93" s="72" t="str">
        <f>IF('Physical Effects - Numerical'!N93&lt;0,'Physical Effects - Numerical'!N93,"")</f>
        <v/>
      </c>
      <c r="L93" s="72" t="str">
        <f>IF('Physical Effects - Numerical'!O93&lt;0,'Physical Effects - Numerical'!O93,"")</f>
        <v/>
      </c>
      <c r="M93" s="72" t="str">
        <f>IF('Physical Effects - Numerical'!P93&lt;0,'Physical Effects - Numerical'!P93,"")</f>
        <v/>
      </c>
      <c r="N93" s="72" t="str">
        <f>IF('Physical Effects - Numerical'!Q93&lt;0,'Physical Effects - Numerical'!Q93,"")</f>
        <v/>
      </c>
      <c r="O93" s="72" t="str">
        <f>IF('Physical Effects - Numerical'!R93&lt;0,'Physical Effects - Numerical'!R93,"")</f>
        <v/>
      </c>
      <c r="P93" s="72" t="str">
        <f>IF('Physical Effects - Numerical'!S93&lt;0,'Physical Effects - Numerical'!S93,"")</f>
        <v/>
      </c>
      <c r="Q93" s="72" t="str">
        <f>IF('Physical Effects - Numerical'!T93&lt;0,'Physical Effects - Numerical'!T93,"")</f>
        <v/>
      </c>
      <c r="R93" s="72" t="str">
        <f>IF('Physical Effects - Numerical'!U93&lt;0,'Physical Effects - Numerical'!U93,"")</f>
        <v/>
      </c>
      <c r="S93" s="72" t="str">
        <f>IF('Physical Effects - Numerical'!V93&lt;0,'Physical Effects - Numerical'!V93,"")</f>
        <v/>
      </c>
      <c r="T93" s="72" t="str">
        <f>IF('Physical Effects - Numerical'!W93&lt;0,'Physical Effects - Numerical'!W93,"")</f>
        <v/>
      </c>
      <c r="U93" s="72">
        <f>IF('Physical Effects - Numerical'!X93&lt;0,'Physical Effects - Numerical'!X93,"")</f>
        <v>-1</v>
      </c>
      <c r="V93" s="72" t="str">
        <f>IF('Physical Effects - Numerical'!Y93&lt;0,'Physical Effects - Numerical'!Y93,"")</f>
        <v/>
      </c>
      <c r="W93" s="72" t="str">
        <f>IF('Physical Effects - Numerical'!Z93&lt;0,'Physical Effects - Numerical'!Z93,"")</f>
        <v/>
      </c>
      <c r="X93" s="72" t="str">
        <f>IF('Physical Effects - Numerical'!AA93&lt;0,'Physical Effects - Numerical'!AA93,"")</f>
        <v/>
      </c>
      <c r="Y93" s="72" t="str">
        <f>IF('Physical Effects - Numerical'!AB93&lt;0,'Physical Effects - Numerical'!AB93,"")</f>
        <v/>
      </c>
      <c r="Z93" s="72" t="str">
        <f>IF('Physical Effects - Numerical'!AC93&lt;0,'Physical Effects - Numerical'!AC93,"")</f>
        <v/>
      </c>
      <c r="AA93" s="72" t="str">
        <f>IF('Physical Effects - Numerical'!AD93&lt;0,'Physical Effects - Numerical'!AD93,"")</f>
        <v/>
      </c>
      <c r="AB93" s="72">
        <f>IF('Physical Effects - Numerical'!AE93&lt;0,'Physical Effects - Numerical'!AE93,"")</f>
        <v>-1</v>
      </c>
      <c r="AC93" s="72" t="str">
        <f>IF('Physical Effects - Numerical'!AF93&lt;0,'Physical Effects - Numerical'!AF93,"")</f>
        <v/>
      </c>
      <c r="AD93" s="72" t="str">
        <f>IF('Physical Effects - Numerical'!AG93&lt;0,'Physical Effects - Numerical'!AG93,"")</f>
        <v/>
      </c>
      <c r="AE93" s="72" t="str">
        <f>IF('Physical Effects - Numerical'!AH93&lt;0,'Physical Effects - Numerical'!AH93,"")</f>
        <v/>
      </c>
      <c r="AF93" s="72" t="str">
        <f>IF('Physical Effects - Numerical'!AI93&lt;0,'Physical Effects - Numerical'!AI93,"")</f>
        <v/>
      </c>
      <c r="AG93" s="72" t="str">
        <f>IF('Physical Effects - Numerical'!AJ93&lt;0,'Physical Effects - Numerical'!AJ93,"")</f>
        <v/>
      </c>
      <c r="AH93" s="72" t="str">
        <f>IF('Physical Effects - Numerical'!AK93&lt;0,'Physical Effects - Numerical'!AK93,"")</f>
        <v/>
      </c>
      <c r="AI93" s="72" t="str">
        <f>IF('Physical Effects - Numerical'!AL93&lt;0,'Physical Effects - Numerical'!AL93,"")</f>
        <v/>
      </c>
      <c r="AJ93" s="72" t="str">
        <f>IF('Physical Effects - Numerical'!AM93&lt;0,'Physical Effects - Numerical'!AM93,"")</f>
        <v/>
      </c>
      <c r="AK93" s="72" t="str">
        <f>IF('Physical Effects - Numerical'!AN93&lt;0,'Physical Effects - Numerical'!AN93,"")</f>
        <v/>
      </c>
      <c r="AL93" s="72" t="str">
        <f>IF('Physical Effects - Numerical'!AO93&lt;0,'Physical Effects - Numerical'!AO93,"")</f>
        <v/>
      </c>
      <c r="AM93" s="72" t="str">
        <f>IF('Physical Effects - Numerical'!AP93&lt;0,'Physical Effects - Numerical'!AP93,"")</f>
        <v/>
      </c>
      <c r="AN93" s="72" t="str">
        <f>IF('Physical Effects - Numerical'!AQ93&lt;0,'Physical Effects - Numerical'!AQ93,"")</f>
        <v/>
      </c>
      <c r="AO93" s="72" t="str">
        <f>IF('Physical Effects - Numerical'!AR93&lt;0,'Physical Effects - Numerical'!AR93,"")</f>
        <v/>
      </c>
      <c r="AP93" s="72" t="str">
        <f>IF('Physical Effects - Numerical'!AS93&lt;0,'Physical Effects - Numerical'!AS93,"")</f>
        <v/>
      </c>
      <c r="AQ93" s="72" t="str">
        <f>IF('Physical Effects - Numerical'!AT93&lt;0,'Physical Effects - Numerical'!AT93,"")</f>
        <v/>
      </c>
      <c r="AR93" s="72" t="str">
        <f>IF('Physical Effects - Numerical'!AU93&lt;0,'Physical Effects - Numerical'!AU93,"")</f>
        <v/>
      </c>
      <c r="AS93" s="72" t="str">
        <f>IF('Physical Effects - Numerical'!AV93&lt;0,'Physical Effects - Numerical'!AV93,"")</f>
        <v/>
      </c>
      <c r="AT93" s="72" t="str">
        <f>IF('Physical Effects - Numerical'!AW93&lt;0,'Physical Effects - Numerical'!AW93,"")</f>
        <v/>
      </c>
      <c r="AU93" s="72" t="str">
        <f>IF('Physical Effects - Numerical'!AX93&lt;0,'Physical Effects - Numerical'!AX93,"")</f>
        <v/>
      </c>
      <c r="AV93" s="84" t="str">
        <f>IF('Physical Effects - Numerical'!AY93&lt;0,'Physical Effects - Numerical'!AY93,"")</f>
        <v/>
      </c>
      <c r="AW93" t="str">
        <f>IF('Physical Effects - Numerical'!AZ93&lt;0,'Physical Effects - Numerical'!AZ93,"")</f>
        <v/>
      </c>
      <c r="AX93" t="str">
        <f>IF('Physical Effects - Numerical'!BA93&lt;0,'Physical Effects - Numerical'!BA93,"")</f>
        <v/>
      </c>
      <c r="AY93" t="str">
        <f>IF('Physical Effects - Numerical'!BB93&lt;0,'Physical Effects - Numerical'!BB93,"")</f>
        <v/>
      </c>
      <c r="AZ93" t="str">
        <f>IF('Physical Effects - Numerical'!BC93&lt;0,'Physical Effects - Numerical'!BC93,"")</f>
        <v/>
      </c>
      <c r="BA93" t="str">
        <f>IF('Physical Effects - Numerical'!BD93&lt;0,'Physical Effects - Numerical'!BD93,"")</f>
        <v/>
      </c>
      <c r="BB93" t="str">
        <f>IF('Physical Effects - Numerical'!BE93&lt;0,'Physical Effects - Numerical'!BE93,"")</f>
        <v/>
      </c>
      <c r="BC93" t="str">
        <f>IF('Physical Effects - Numerical'!BF93&lt;0,'Physical Effects - Numerical'!BF93,"")</f>
        <v/>
      </c>
      <c r="BD93" t="str">
        <f>IF('Physical Effects - Numerical'!BG93&lt;0,'Physical Effects - Numerical'!BG93,"")</f>
        <v/>
      </c>
      <c r="BE93" t="str">
        <f>IF('Physical Effects - Numerical'!BH93&lt;0,'Physical Effects - Numerical'!BH93,"")</f>
        <v/>
      </c>
      <c r="BF93" t="str">
        <f>IF('Physical Effects - Numerical'!BI93&lt;0,'Physical Effects - Numerical'!BI93,"")</f>
        <v/>
      </c>
      <c r="BG93" t="str">
        <f>IF('Physical Effects - Numerical'!BJ93&lt;0,'Physical Effects - Numerical'!BJ93,"")</f>
        <v/>
      </c>
      <c r="BH93" t="str">
        <f>IF('Physical Effects - Numerical'!BK93&lt;0,'Physical Effects - Numerical'!BK93,"")</f>
        <v/>
      </c>
      <c r="BI93" t="str">
        <f>IF('Physical Effects - Numerical'!BL93&lt;0,'Physical Effects - Numerical'!BL93,"")</f>
        <v/>
      </c>
    </row>
    <row r="94" spans="1:61">
      <c r="A94" s="120" t="s">
        <v>1507</v>
      </c>
      <c r="B94" s="72" t="str">
        <f>IF('Physical Effects - Numerical'!E94&lt;0,'Physical Effects - Numerical'!E94,"")</f>
        <v/>
      </c>
      <c r="C94" s="72" t="str">
        <f>IF('Physical Effects - Numerical'!F94&lt;0,'Physical Effects - Numerical'!F94,"")</f>
        <v/>
      </c>
      <c r="D94" s="72" t="str">
        <f>IF('Physical Effects - Numerical'!G94&lt;0,'Physical Effects - Numerical'!G94,"")</f>
        <v/>
      </c>
      <c r="E94" s="72" t="str">
        <f>IF('Physical Effects - Numerical'!H94&lt;0,'Physical Effects - Numerical'!H94,"")</f>
        <v/>
      </c>
      <c r="F94" s="72" t="str">
        <f>IF('Physical Effects - Numerical'!I94&lt;0,'Physical Effects - Numerical'!I94,"")</f>
        <v/>
      </c>
      <c r="G94" s="72" t="str">
        <f>IF('Physical Effects - Numerical'!J94&lt;0,'Physical Effects - Numerical'!J94,"")</f>
        <v/>
      </c>
      <c r="H94" s="72" t="str">
        <f>IF('Physical Effects - Numerical'!K94&lt;0,'Physical Effects - Numerical'!K94,"")</f>
        <v/>
      </c>
      <c r="I94" s="72" t="str">
        <f>IF('Physical Effects - Numerical'!L94&lt;0,'Physical Effects - Numerical'!L94,"")</f>
        <v/>
      </c>
      <c r="J94" s="72" t="str">
        <f>IF('Physical Effects - Numerical'!M94&lt;0,'Physical Effects - Numerical'!M94,"")</f>
        <v/>
      </c>
      <c r="K94" s="72" t="str">
        <f>IF('Physical Effects - Numerical'!N94&lt;0,'Physical Effects - Numerical'!N94,"")</f>
        <v/>
      </c>
      <c r="L94" s="72" t="str">
        <f>IF('Physical Effects - Numerical'!O94&lt;0,'Physical Effects - Numerical'!O94,"")</f>
        <v/>
      </c>
      <c r="M94" s="72" t="str">
        <f>IF('Physical Effects - Numerical'!P94&lt;0,'Physical Effects - Numerical'!P94,"")</f>
        <v/>
      </c>
      <c r="N94" s="72" t="str">
        <f>IF('Physical Effects - Numerical'!Q94&lt;0,'Physical Effects - Numerical'!Q94,"")</f>
        <v/>
      </c>
      <c r="O94" s="72" t="str">
        <f>IF('Physical Effects - Numerical'!R94&lt;0,'Physical Effects - Numerical'!R94,"")</f>
        <v/>
      </c>
      <c r="P94" s="72" t="str">
        <f>IF('Physical Effects - Numerical'!S94&lt;0,'Physical Effects - Numerical'!S94,"")</f>
        <v/>
      </c>
      <c r="Q94" s="72" t="str">
        <f>IF('Physical Effects - Numerical'!T94&lt;0,'Physical Effects - Numerical'!T94,"")</f>
        <v/>
      </c>
      <c r="R94" s="72" t="str">
        <f>IF('Physical Effects - Numerical'!U94&lt;0,'Physical Effects - Numerical'!U94,"")</f>
        <v/>
      </c>
      <c r="S94" s="72" t="str">
        <f>IF('Physical Effects - Numerical'!V94&lt;0,'Physical Effects - Numerical'!V94,"")</f>
        <v/>
      </c>
      <c r="T94" s="72" t="str">
        <f>IF('Physical Effects - Numerical'!W94&lt;0,'Physical Effects - Numerical'!W94,"")</f>
        <v/>
      </c>
      <c r="U94" s="72" t="str">
        <f>IF('Physical Effects - Numerical'!X94&lt;0,'Physical Effects - Numerical'!X94,"")</f>
        <v/>
      </c>
      <c r="V94" s="72" t="str">
        <f>IF('Physical Effects - Numerical'!Y94&lt;0,'Physical Effects - Numerical'!Y94,"")</f>
        <v/>
      </c>
      <c r="W94" s="72" t="str">
        <f>IF('Physical Effects - Numerical'!Z94&lt;0,'Physical Effects - Numerical'!Z94,"")</f>
        <v/>
      </c>
      <c r="X94" s="72" t="str">
        <f>IF('Physical Effects - Numerical'!AA94&lt;0,'Physical Effects - Numerical'!AA94,"")</f>
        <v/>
      </c>
      <c r="Y94" s="72" t="str">
        <f>IF('Physical Effects - Numerical'!AB94&lt;0,'Physical Effects - Numerical'!AB94,"")</f>
        <v/>
      </c>
      <c r="Z94" s="72" t="str">
        <f>IF('Physical Effects - Numerical'!AC94&lt;0,'Physical Effects - Numerical'!AC94,"")</f>
        <v/>
      </c>
      <c r="AA94" s="72" t="str">
        <f>IF('Physical Effects - Numerical'!AD94&lt;0,'Physical Effects - Numerical'!AD94,"")</f>
        <v/>
      </c>
      <c r="AB94" s="72" t="str">
        <f>IF('Physical Effects - Numerical'!AE94&lt;0,'Physical Effects - Numerical'!AE94,"")</f>
        <v/>
      </c>
      <c r="AC94" s="72" t="str">
        <f>IF('Physical Effects - Numerical'!AF94&lt;0,'Physical Effects - Numerical'!AF94,"")</f>
        <v/>
      </c>
      <c r="AD94" s="72" t="str">
        <f>IF('Physical Effects - Numerical'!AG94&lt;0,'Physical Effects - Numerical'!AG94,"")</f>
        <v/>
      </c>
      <c r="AE94" s="72" t="str">
        <f>IF('Physical Effects - Numerical'!AH94&lt;0,'Physical Effects - Numerical'!AH94,"")</f>
        <v/>
      </c>
      <c r="AF94" s="72" t="str">
        <f>IF('Physical Effects - Numerical'!AI94&lt;0,'Physical Effects - Numerical'!AI94,"")</f>
        <v/>
      </c>
      <c r="AG94" s="72" t="str">
        <f>IF('Physical Effects - Numerical'!AJ94&lt;0,'Physical Effects - Numerical'!AJ94,"")</f>
        <v/>
      </c>
      <c r="AH94" s="72" t="str">
        <f>IF('Physical Effects - Numerical'!AK94&lt;0,'Physical Effects - Numerical'!AK94,"")</f>
        <v/>
      </c>
      <c r="AI94" s="72" t="str">
        <f>IF('Physical Effects - Numerical'!AL94&lt;0,'Physical Effects - Numerical'!AL94,"")</f>
        <v/>
      </c>
      <c r="AJ94" s="72" t="str">
        <f>IF('Physical Effects - Numerical'!AM94&lt;0,'Physical Effects - Numerical'!AM94,"")</f>
        <v/>
      </c>
      <c r="AK94" s="72" t="str">
        <f>IF('Physical Effects - Numerical'!AN94&lt;0,'Physical Effects - Numerical'!AN94,"")</f>
        <v/>
      </c>
      <c r="AL94" s="72" t="str">
        <f>IF('Physical Effects - Numerical'!AO94&lt;0,'Physical Effects - Numerical'!AO94,"")</f>
        <v/>
      </c>
      <c r="AM94" s="72" t="str">
        <f>IF('Physical Effects - Numerical'!AP94&lt;0,'Physical Effects - Numerical'!AP94,"")</f>
        <v/>
      </c>
      <c r="AN94" s="72" t="str">
        <f>IF('Physical Effects - Numerical'!AQ94&lt;0,'Physical Effects - Numerical'!AQ94,"")</f>
        <v/>
      </c>
      <c r="AO94" s="72" t="str">
        <f>IF('Physical Effects - Numerical'!AR94&lt;0,'Physical Effects - Numerical'!AR94,"")</f>
        <v/>
      </c>
      <c r="AP94" s="72" t="str">
        <f>IF('Physical Effects - Numerical'!AS94&lt;0,'Physical Effects - Numerical'!AS94,"")</f>
        <v/>
      </c>
      <c r="AQ94" s="72" t="str">
        <f>IF('Physical Effects - Numerical'!AT94&lt;0,'Physical Effects - Numerical'!AT94,"")</f>
        <v/>
      </c>
      <c r="AR94" s="72" t="str">
        <f>IF('Physical Effects - Numerical'!AU94&lt;0,'Physical Effects - Numerical'!AU94,"")</f>
        <v/>
      </c>
      <c r="AS94" s="72" t="str">
        <f>IF('Physical Effects - Numerical'!AV94&lt;0,'Physical Effects - Numerical'!AV94,"")</f>
        <v/>
      </c>
      <c r="AT94" s="72" t="str">
        <f>IF('Physical Effects - Numerical'!AW94&lt;0,'Physical Effects - Numerical'!AW94,"")</f>
        <v/>
      </c>
      <c r="AU94" s="72" t="str">
        <f>IF('Physical Effects - Numerical'!AX94&lt;0,'Physical Effects - Numerical'!AX94,"")</f>
        <v/>
      </c>
      <c r="AV94" s="84" t="str">
        <f>IF('Physical Effects - Numerical'!AY94&lt;0,'Physical Effects - Numerical'!AY94,"")</f>
        <v/>
      </c>
      <c r="AW94" t="str">
        <f>IF('Physical Effects - Numerical'!AZ94&lt;0,'Physical Effects - Numerical'!AZ94,"")</f>
        <v/>
      </c>
      <c r="AX94" t="str">
        <f>IF('Physical Effects - Numerical'!BA94&lt;0,'Physical Effects - Numerical'!BA94,"")</f>
        <v/>
      </c>
      <c r="AY94" t="str">
        <f>IF('Physical Effects - Numerical'!BB94&lt;0,'Physical Effects - Numerical'!BB94,"")</f>
        <v/>
      </c>
      <c r="AZ94" t="str">
        <f>IF('Physical Effects - Numerical'!BC94&lt;0,'Physical Effects - Numerical'!BC94,"")</f>
        <v/>
      </c>
      <c r="BA94" t="str">
        <f>IF('Physical Effects - Numerical'!BD94&lt;0,'Physical Effects - Numerical'!BD94,"")</f>
        <v/>
      </c>
      <c r="BB94" t="str">
        <f>IF('Physical Effects - Numerical'!BE94&lt;0,'Physical Effects - Numerical'!BE94,"")</f>
        <v/>
      </c>
      <c r="BC94" t="str">
        <f>IF('Physical Effects - Numerical'!BF94&lt;0,'Physical Effects - Numerical'!BF94,"")</f>
        <v/>
      </c>
      <c r="BD94" t="str">
        <f>IF('Physical Effects - Numerical'!BG94&lt;0,'Physical Effects - Numerical'!BG94,"")</f>
        <v/>
      </c>
      <c r="BE94" t="str">
        <f>IF('Physical Effects - Numerical'!BH94&lt;0,'Physical Effects - Numerical'!BH94,"")</f>
        <v/>
      </c>
      <c r="BF94" t="str">
        <f>IF('Physical Effects - Numerical'!BI94&lt;0,'Physical Effects - Numerical'!BI94,"")</f>
        <v/>
      </c>
      <c r="BG94" t="str">
        <f>IF('Physical Effects - Numerical'!BJ94&lt;0,'Physical Effects - Numerical'!BJ94,"")</f>
        <v/>
      </c>
      <c r="BH94" t="str">
        <f>IF('Physical Effects - Numerical'!BK94&lt;0,'Physical Effects - Numerical'!BK94,"")</f>
        <v/>
      </c>
      <c r="BI94" t="str">
        <f>IF('Physical Effects - Numerical'!BL94&lt;0,'Physical Effects - Numerical'!BL94,"")</f>
        <v/>
      </c>
    </row>
    <row r="95" spans="1:61">
      <c r="A95" s="120" t="s">
        <v>1527</v>
      </c>
      <c r="B95" s="72" t="str">
        <f>IF('Physical Effects - Numerical'!E95&lt;0,'Physical Effects - Numerical'!E95,"")</f>
        <v/>
      </c>
      <c r="C95" s="72" t="str">
        <f>IF('Physical Effects - Numerical'!F95&lt;0,'Physical Effects - Numerical'!F95,"")</f>
        <v/>
      </c>
      <c r="D95" s="72" t="str">
        <f>IF('Physical Effects - Numerical'!G95&lt;0,'Physical Effects - Numerical'!G95,"")</f>
        <v/>
      </c>
      <c r="E95" s="72" t="str">
        <f>IF('Physical Effects - Numerical'!H95&lt;0,'Physical Effects - Numerical'!H95,"")</f>
        <v/>
      </c>
      <c r="F95" s="72" t="str">
        <f>IF('Physical Effects - Numerical'!I95&lt;0,'Physical Effects - Numerical'!I95,"")</f>
        <v/>
      </c>
      <c r="G95" s="72" t="str">
        <f>IF('Physical Effects - Numerical'!J95&lt;0,'Physical Effects - Numerical'!J95,"")</f>
        <v/>
      </c>
      <c r="H95" s="72" t="str">
        <f>IF('Physical Effects - Numerical'!K95&lt;0,'Physical Effects - Numerical'!K95,"")</f>
        <v/>
      </c>
      <c r="I95" s="72" t="str">
        <f>IF('Physical Effects - Numerical'!L95&lt;0,'Physical Effects - Numerical'!L95,"")</f>
        <v/>
      </c>
      <c r="J95" s="72" t="str">
        <f>IF('Physical Effects - Numerical'!M95&lt;0,'Physical Effects - Numerical'!M95,"")</f>
        <v/>
      </c>
      <c r="K95" s="72" t="str">
        <f>IF('Physical Effects - Numerical'!N95&lt;0,'Physical Effects - Numerical'!N95,"")</f>
        <v/>
      </c>
      <c r="L95" s="72" t="str">
        <f>IF('Physical Effects - Numerical'!O95&lt;0,'Physical Effects - Numerical'!O95,"")</f>
        <v/>
      </c>
      <c r="M95" s="72" t="str">
        <f>IF('Physical Effects - Numerical'!P95&lt;0,'Physical Effects - Numerical'!P95,"")</f>
        <v/>
      </c>
      <c r="N95" s="72" t="str">
        <f>IF('Physical Effects - Numerical'!Q95&lt;0,'Physical Effects - Numerical'!Q95,"")</f>
        <v/>
      </c>
      <c r="O95" s="72" t="str">
        <f>IF('Physical Effects - Numerical'!R95&lt;0,'Physical Effects - Numerical'!R95,"")</f>
        <v/>
      </c>
      <c r="P95" s="72" t="str">
        <f>IF('Physical Effects - Numerical'!S95&lt;0,'Physical Effects - Numerical'!S95,"")</f>
        <v/>
      </c>
      <c r="Q95" s="72" t="str">
        <f>IF('Physical Effects - Numerical'!T95&lt;0,'Physical Effects - Numerical'!T95,"")</f>
        <v/>
      </c>
      <c r="R95" s="72" t="str">
        <f>IF('Physical Effects - Numerical'!U95&lt;0,'Physical Effects - Numerical'!U95,"")</f>
        <v/>
      </c>
      <c r="S95" s="72" t="str">
        <f>IF('Physical Effects - Numerical'!V95&lt;0,'Physical Effects - Numerical'!V95,"")</f>
        <v/>
      </c>
      <c r="T95" s="72" t="str">
        <f>IF('Physical Effects - Numerical'!W95&lt;0,'Physical Effects - Numerical'!W95,"")</f>
        <v/>
      </c>
      <c r="U95" s="72" t="str">
        <f>IF('Physical Effects - Numerical'!X95&lt;0,'Physical Effects - Numerical'!X95,"")</f>
        <v/>
      </c>
      <c r="V95" s="72" t="str">
        <f>IF('Physical Effects - Numerical'!Y95&lt;0,'Physical Effects - Numerical'!Y95,"")</f>
        <v/>
      </c>
      <c r="W95" s="72" t="str">
        <f>IF('Physical Effects - Numerical'!Z95&lt;0,'Physical Effects - Numerical'!Z95,"")</f>
        <v/>
      </c>
      <c r="X95" s="72" t="str">
        <f>IF('Physical Effects - Numerical'!AA95&lt;0,'Physical Effects - Numerical'!AA95,"")</f>
        <v/>
      </c>
      <c r="Y95" s="72" t="str">
        <f>IF('Physical Effects - Numerical'!AB95&lt;0,'Physical Effects - Numerical'!AB95,"")</f>
        <v/>
      </c>
      <c r="Z95" s="72" t="str">
        <f>IF('Physical Effects - Numerical'!AC95&lt;0,'Physical Effects - Numerical'!AC95,"")</f>
        <v/>
      </c>
      <c r="AA95" s="72" t="str">
        <f>IF('Physical Effects - Numerical'!AD95&lt;0,'Physical Effects - Numerical'!AD95,"")</f>
        <v/>
      </c>
      <c r="AB95" s="72" t="str">
        <f>IF('Physical Effects - Numerical'!AE95&lt;0,'Physical Effects - Numerical'!AE95,"")</f>
        <v/>
      </c>
      <c r="AC95" s="72" t="str">
        <f>IF('Physical Effects - Numerical'!AF95&lt;0,'Physical Effects - Numerical'!AF95,"")</f>
        <v/>
      </c>
      <c r="AD95" s="72" t="str">
        <f>IF('Physical Effects - Numerical'!AG95&lt;0,'Physical Effects - Numerical'!AG95,"")</f>
        <v/>
      </c>
      <c r="AE95" s="72" t="str">
        <f>IF('Physical Effects - Numerical'!AH95&lt;0,'Physical Effects - Numerical'!AH95,"")</f>
        <v/>
      </c>
      <c r="AF95" s="72" t="str">
        <f>IF('Physical Effects - Numerical'!AI95&lt;0,'Physical Effects - Numerical'!AI95,"")</f>
        <v/>
      </c>
      <c r="AG95" s="72" t="str">
        <f>IF('Physical Effects - Numerical'!AJ95&lt;0,'Physical Effects - Numerical'!AJ95,"")</f>
        <v/>
      </c>
      <c r="AH95" s="72" t="str">
        <f>IF('Physical Effects - Numerical'!AK95&lt;0,'Physical Effects - Numerical'!AK95,"")</f>
        <v/>
      </c>
      <c r="AI95" s="72" t="str">
        <f>IF('Physical Effects - Numerical'!AL95&lt;0,'Physical Effects - Numerical'!AL95,"")</f>
        <v/>
      </c>
      <c r="AJ95" s="72" t="str">
        <f>IF('Physical Effects - Numerical'!AM95&lt;0,'Physical Effects - Numerical'!AM95,"")</f>
        <v/>
      </c>
      <c r="AK95" s="72" t="str">
        <f>IF('Physical Effects - Numerical'!AN95&lt;0,'Physical Effects - Numerical'!AN95,"")</f>
        <v/>
      </c>
      <c r="AL95" s="72" t="str">
        <f>IF('Physical Effects - Numerical'!AO95&lt;0,'Physical Effects - Numerical'!AO95,"")</f>
        <v/>
      </c>
      <c r="AM95" s="72" t="str">
        <f>IF('Physical Effects - Numerical'!AP95&lt;0,'Physical Effects - Numerical'!AP95,"")</f>
        <v/>
      </c>
      <c r="AN95" s="72" t="str">
        <f>IF('Physical Effects - Numerical'!AQ95&lt;0,'Physical Effects - Numerical'!AQ95,"")</f>
        <v/>
      </c>
      <c r="AO95" s="72" t="str">
        <f>IF('Physical Effects - Numerical'!AR95&lt;0,'Physical Effects - Numerical'!AR95,"")</f>
        <v/>
      </c>
      <c r="AP95" s="72" t="str">
        <f>IF('Physical Effects - Numerical'!AS95&lt;0,'Physical Effects - Numerical'!AS95,"")</f>
        <v/>
      </c>
      <c r="AQ95" s="72" t="str">
        <f>IF('Physical Effects - Numerical'!AT95&lt;0,'Physical Effects - Numerical'!AT95,"")</f>
        <v/>
      </c>
      <c r="AR95" s="72" t="str">
        <f>IF('Physical Effects - Numerical'!AU95&lt;0,'Physical Effects - Numerical'!AU95,"")</f>
        <v/>
      </c>
      <c r="AS95" s="72" t="str">
        <f>IF('Physical Effects - Numerical'!AV95&lt;0,'Physical Effects - Numerical'!AV95,"")</f>
        <v/>
      </c>
      <c r="AT95" s="72" t="str">
        <f>IF('Physical Effects - Numerical'!AW95&lt;0,'Physical Effects - Numerical'!AW95,"")</f>
        <v/>
      </c>
      <c r="AU95" s="72" t="str">
        <f>IF('Physical Effects - Numerical'!AX95&lt;0,'Physical Effects - Numerical'!AX95,"")</f>
        <v/>
      </c>
      <c r="AV95" s="84" t="str">
        <f>IF('Physical Effects - Numerical'!AY95&lt;0,'Physical Effects - Numerical'!AY95,"")</f>
        <v/>
      </c>
      <c r="AW95" t="str">
        <f>IF('Physical Effects - Numerical'!AZ95&lt;0,'Physical Effects - Numerical'!AZ95,"")</f>
        <v/>
      </c>
      <c r="AX95" t="str">
        <f>IF('Physical Effects - Numerical'!BA95&lt;0,'Physical Effects - Numerical'!BA95,"")</f>
        <v/>
      </c>
      <c r="AY95" t="str">
        <f>IF('Physical Effects - Numerical'!BB95&lt;0,'Physical Effects - Numerical'!BB95,"")</f>
        <v/>
      </c>
      <c r="AZ95" t="str">
        <f>IF('Physical Effects - Numerical'!BC95&lt;0,'Physical Effects - Numerical'!BC95,"")</f>
        <v/>
      </c>
      <c r="BA95" t="str">
        <f>IF('Physical Effects - Numerical'!BD95&lt;0,'Physical Effects - Numerical'!BD95,"")</f>
        <v/>
      </c>
      <c r="BB95" t="str">
        <f>IF('Physical Effects - Numerical'!BE95&lt;0,'Physical Effects - Numerical'!BE95,"")</f>
        <v/>
      </c>
      <c r="BC95" t="str">
        <f>IF('Physical Effects - Numerical'!BF95&lt;0,'Physical Effects - Numerical'!BF95,"")</f>
        <v/>
      </c>
      <c r="BD95" t="str">
        <f>IF('Physical Effects - Numerical'!BG95&lt;0,'Physical Effects - Numerical'!BG95,"")</f>
        <v/>
      </c>
      <c r="BE95" t="str">
        <f>IF('Physical Effects - Numerical'!BH95&lt;0,'Physical Effects - Numerical'!BH95,"")</f>
        <v/>
      </c>
      <c r="BF95" t="str">
        <f>IF('Physical Effects - Numerical'!BI95&lt;0,'Physical Effects - Numerical'!BI95,"")</f>
        <v/>
      </c>
      <c r="BG95" t="str">
        <f>IF('Physical Effects - Numerical'!BJ95&lt;0,'Physical Effects - Numerical'!BJ95,"")</f>
        <v/>
      </c>
      <c r="BH95" t="str">
        <f>IF('Physical Effects - Numerical'!BK95&lt;0,'Physical Effects - Numerical'!BK95,"")</f>
        <v/>
      </c>
      <c r="BI95" t="str">
        <f>IF('Physical Effects - Numerical'!BL95&lt;0,'Physical Effects - Numerical'!BL95,"")</f>
        <v/>
      </c>
    </row>
    <row r="96" spans="1:61">
      <c r="A96" s="120" t="s">
        <v>1545</v>
      </c>
      <c r="B96" s="72" t="str">
        <f>IF('Physical Effects - Numerical'!E96&lt;0,'Physical Effects - Numerical'!E96,"")</f>
        <v/>
      </c>
      <c r="C96" s="72" t="str">
        <f>IF('Physical Effects - Numerical'!F96&lt;0,'Physical Effects - Numerical'!F96,"")</f>
        <v/>
      </c>
      <c r="D96" s="72" t="str">
        <f>IF('Physical Effects - Numerical'!G96&lt;0,'Physical Effects - Numerical'!G96,"")</f>
        <v/>
      </c>
      <c r="E96" s="72" t="str">
        <f>IF('Physical Effects - Numerical'!H96&lt;0,'Physical Effects - Numerical'!H96,"")</f>
        <v/>
      </c>
      <c r="F96" s="72" t="str">
        <f>IF('Physical Effects - Numerical'!I96&lt;0,'Physical Effects - Numerical'!I96,"")</f>
        <v/>
      </c>
      <c r="G96" s="72" t="str">
        <f>IF('Physical Effects - Numerical'!J96&lt;0,'Physical Effects - Numerical'!J96,"")</f>
        <v/>
      </c>
      <c r="H96" s="72" t="str">
        <f>IF('Physical Effects - Numerical'!K96&lt;0,'Physical Effects - Numerical'!K96,"")</f>
        <v/>
      </c>
      <c r="I96" s="72" t="str">
        <f>IF('Physical Effects - Numerical'!L96&lt;0,'Physical Effects - Numerical'!L96,"")</f>
        <v/>
      </c>
      <c r="J96" s="72">
        <f>IF('Physical Effects - Numerical'!M96&lt;0,'Physical Effects - Numerical'!M96,"")</f>
        <v>-1</v>
      </c>
      <c r="K96" s="72" t="str">
        <f>IF('Physical Effects - Numerical'!N96&lt;0,'Physical Effects - Numerical'!N96,"")</f>
        <v/>
      </c>
      <c r="L96" s="72" t="str">
        <f>IF('Physical Effects - Numerical'!O96&lt;0,'Physical Effects - Numerical'!O96,"")</f>
        <v/>
      </c>
      <c r="M96" s="72" t="str">
        <f>IF('Physical Effects - Numerical'!P96&lt;0,'Physical Effects - Numerical'!P96,"")</f>
        <v/>
      </c>
      <c r="N96" s="72">
        <f>IF('Physical Effects - Numerical'!Q96&lt;0,'Physical Effects - Numerical'!Q96,"")</f>
        <v>-1</v>
      </c>
      <c r="O96" s="72">
        <f>IF('Physical Effects - Numerical'!R96&lt;0,'Physical Effects - Numerical'!R96,"")</f>
        <v>-2</v>
      </c>
      <c r="P96" s="72" t="str">
        <f>IF('Physical Effects - Numerical'!S96&lt;0,'Physical Effects - Numerical'!S96,"")</f>
        <v/>
      </c>
      <c r="Q96" s="72" t="str">
        <f>IF('Physical Effects - Numerical'!T96&lt;0,'Physical Effects - Numerical'!T96,"")</f>
        <v/>
      </c>
      <c r="R96" s="72" t="str">
        <f>IF('Physical Effects - Numerical'!U96&lt;0,'Physical Effects - Numerical'!U96,"")</f>
        <v/>
      </c>
      <c r="S96" s="72" t="str">
        <f>IF('Physical Effects - Numerical'!V96&lt;0,'Physical Effects - Numerical'!V96,"")</f>
        <v/>
      </c>
      <c r="T96" s="72" t="str">
        <f>IF('Physical Effects - Numerical'!W96&lt;0,'Physical Effects - Numerical'!W96,"")</f>
        <v/>
      </c>
      <c r="U96" s="72" t="str">
        <f>IF('Physical Effects - Numerical'!X96&lt;0,'Physical Effects - Numerical'!X96,"")</f>
        <v/>
      </c>
      <c r="V96" s="72">
        <f>IF('Physical Effects - Numerical'!Y96&lt;0,'Physical Effects - Numerical'!Y96,"")</f>
        <v>-1</v>
      </c>
      <c r="W96" s="72">
        <f>IF('Physical Effects - Numerical'!Z96&lt;0,'Physical Effects - Numerical'!Z96,"")</f>
        <v>-1</v>
      </c>
      <c r="X96" s="72" t="str">
        <f>IF('Physical Effects - Numerical'!AA96&lt;0,'Physical Effects - Numerical'!AA96,"")</f>
        <v/>
      </c>
      <c r="Y96" s="72" t="str">
        <f>IF('Physical Effects - Numerical'!AB96&lt;0,'Physical Effects - Numerical'!AB96,"")</f>
        <v/>
      </c>
      <c r="Z96" s="72" t="str">
        <f>IF('Physical Effects - Numerical'!AC96&lt;0,'Physical Effects - Numerical'!AC96,"")</f>
        <v/>
      </c>
      <c r="AA96" s="72" t="str">
        <f>IF('Physical Effects - Numerical'!AD96&lt;0,'Physical Effects - Numerical'!AD96,"")</f>
        <v/>
      </c>
      <c r="AB96" s="72" t="str">
        <f>IF('Physical Effects - Numerical'!AE96&lt;0,'Physical Effects - Numerical'!AE96,"")</f>
        <v/>
      </c>
      <c r="AC96" s="72" t="str">
        <f>IF('Physical Effects - Numerical'!AF96&lt;0,'Physical Effects - Numerical'!AF96,"")</f>
        <v/>
      </c>
      <c r="AD96" s="72" t="str">
        <f>IF('Physical Effects - Numerical'!AG96&lt;0,'Physical Effects - Numerical'!AG96,"")</f>
        <v/>
      </c>
      <c r="AE96" s="72" t="str">
        <f>IF('Physical Effects - Numerical'!AH96&lt;0,'Physical Effects - Numerical'!AH96,"")</f>
        <v/>
      </c>
      <c r="AF96" s="72">
        <f>IF('Physical Effects - Numerical'!AI96&lt;0,'Physical Effects - Numerical'!AI96,"")</f>
        <v>-1</v>
      </c>
      <c r="AG96" s="72" t="str">
        <f>IF('Physical Effects - Numerical'!AJ96&lt;0,'Physical Effects - Numerical'!AJ96,"")</f>
        <v/>
      </c>
      <c r="AH96" s="72" t="str">
        <f>IF('Physical Effects - Numerical'!AK96&lt;0,'Physical Effects - Numerical'!AK96,"")</f>
        <v/>
      </c>
      <c r="AI96" s="72" t="str">
        <f>IF('Physical Effects - Numerical'!AL96&lt;0,'Physical Effects - Numerical'!AL96,"")</f>
        <v/>
      </c>
      <c r="AJ96" s="72" t="str">
        <f>IF('Physical Effects - Numerical'!AM96&lt;0,'Physical Effects - Numerical'!AM96,"")</f>
        <v/>
      </c>
      <c r="AK96" s="72" t="str">
        <f>IF('Physical Effects - Numerical'!AN96&lt;0,'Physical Effects - Numerical'!AN96,"")</f>
        <v/>
      </c>
      <c r="AL96" s="72" t="str">
        <f>IF('Physical Effects - Numerical'!AO96&lt;0,'Physical Effects - Numerical'!AO96,"")</f>
        <v/>
      </c>
      <c r="AM96" s="72" t="str">
        <f>IF('Physical Effects - Numerical'!AP96&lt;0,'Physical Effects - Numerical'!AP96,"")</f>
        <v/>
      </c>
      <c r="AN96" s="72" t="str">
        <f>IF('Physical Effects - Numerical'!AQ96&lt;0,'Physical Effects - Numerical'!AQ96,"")</f>
        <v/>
      </c>
      <c r="AO96" s="72" t="str">
        <f>IF('Physical Effects - Numerical'!AR96&lt;0,'Physical Effects - Numerical'!AR96,"")</f>
        <v/>
      </c>
      <c r="AP96" s="72" t="str">
        <f>IF('Physical Effects - Numerical'!AS96&lt;0,'Physical Effects - Numerical'!AS96,"")</f>
        <v/>
      </c>
      <c r="AQ96" s="72" t="str">
        <f>IF('Physical Effects - Numerical'!AT96&lt;0,'Physical Effects - Numerical'!AT96,"")</f>
        <v/>
      </c>
      <c r="AR96" s="72" t="str">
        <f>IF('Physical Effects - Numerical'!AU96&lt;0,'Physical Effects - Numerical'!AU96,"")</f>
        <v/>
      </c>
      <c r="AS96" s="72" t="str">
        <f>IF('Physical Effects - Numerical'!AV96&lt;0,'Physical Effects - Numerical'!AV96,"")</f>
        <v/>
      </c>
      <c r="AT96" s="72" t="str">
        <f>IF('Physical Effects - Numerical'!AW96&lt;0,'Physical Effects - Numerical'!AW96,"")</f>
        <v/>
      </c>
      <c r="AU96" s="72" t="str">
        <f>IF('Physical Effects - Numerical'!AX96&lt;0,'Physical Effects - Numerical'!AX96,"")</f>
        <v/>
      </c>
      <c r="AV96" s="84" t="str">
        <f>IF('Physical Effects - Numerical'!AY96&lt;0,'Physical Effects - Numerical'!AY96,"")</f>
        <v/>
      </c>
      <c r="AW96" t="str">
        <f>IF('Physical Effects - Numerical'!AZ96&lt;0,'Physical Effects - Numerical'!AZ96,"")</f>
        <v/>
      </c>
      <c r="AX96" t="str">
        <f>IF('Physical Effects - Numerical'!BA96&lt;0,'Physical Effects - Numerical'!BA96,"")</f>
        <v/>
      </c>
      <c r="AY96" t="str">
        <f>IF('Physical Effects - Numerical'!BB96&lt;0,'Physical Effects - Numerical'!BB96,"")</f>
        <v/>
      </c>
      <c r="AZ96" t="str">
        <f>IF('Physical Effects - Numerical'!BC96&lt;0,'Physical Effects - Numerical'!BC96,"")</f>
        <v/>
      </c>
      <c r="BA96" t="str">
        <f>IF('Physical Effects - Numerical'!BD96&lt;0,'Physical Effects - Numerical'!BD96,"")</f>
        <v/>
      </c>
      <c r="BB96" t="str">
        <f>IF('Physical Effects - Numerical'!BE96&lt;0,'Physical Effects - Numerical'!BE96,"")</f>
        <v/>
      </c>
      <c r="BC96" t="str">
        <f>IF('Physical Effects - Numerical'!BF96&lt;0,'Physical Effects - Numerical'!BF96,"")</f>
        <v/>
      </c>
      <c r="BD96" t="str">
        <f>IF('Physical Effects - Numerical'!BG96&lt;0,'Physical Effects - Numerical'!BG96,"")</f>
        <v/>
      </c>
      <c r="BE96" t="str">
        <f>IF('Physical Effects - Numerical'!BH96&lt;0,'Physical Effects - Numerical'!BH96,"")</f>
        <v/>
      </c>
      <c r="BF96" t="str">
        <f>IF('Physical Effects - Numerical'!BI96&lt;0,'Physical Effects - Numerical'!BI96,"")</f>
        <v/>
      </c>
      <c r="BG96" t="str">
        <f>IF('Physical Effects - Numerical'!BJ96&lt;0,'Physical Effects - Numerical'!BJ96,"")</f>
        <v/>
      </c>
      <c r="BH96" t="str">
        <f>IF('Physical Effects - Numerical'!BK96&lt;0,'Physical Effects - Numerical'!BK96,"")</f>
        <v/>
      </c>
      <c r="BI96" t="str">
        <f>IF('Physical Effects - Numerical'!BL96&lt;0,'Physical Effects - Numerical'!BL96,"")</f>
        <v/>
      </c>
    </row>
    <row r="97" spans="1:61" ht="26">
      <c r="A97" s="120" t="s">
        <v>1554</v>
      </c>
      <c r="B97" s="72" t="str">
        <f>IF('Physical Effects - Numerical'!E97&lt;0,'Physical Effects - Numerical'!E97,"")</f>
        <v/>
      </c>
      <c r="C97" s="72" t="str">
        <f>IF('Physical Effects - Numerical'!F97&lt;0,'Physical Effects - Numerical'!F97,"")</f>
        <v/>
      </c>
      <c r="D97" s="72" t="str">
        <f>IF('Physical Effects - Numerical'!G97&lt;0,'Physical Effects - Numerical'!G97,"")</f>
        <v/>
      </c>
      <c r="E97" s="72" t="str">
        <f>IF('Physical Effects - Numerical'!H97&lt;0,'Physical Effects - Numerical'!H97,"")</f>
        <v/>
      </c>
      <c r="F97" s="72" t="str">
        <f>IF('Physical Effects - Numerical'!I97&lt;0,'Physical Effects - Numerical'!I97,"")</f>
        <v/>
      </c>
      <c r="G97" s="72" t="str">
        <f>IF('Physical Effects - Numerical'!J97&lt;0,'Physical Effects - Numerical'!J97,"")</f>
        <v/>
      </c>
      <c r="H97" s="72" t="str">
        <f>IF('Physical Effects - Numerical'!K97&lt;0,'Physical Effects - Numerical'!K97,"")</f>
        <v/>
      </c>
      <c r="I97" s="72" t="str">
        <f>IF('Physical Effects - Numerical'!L97&lt;0,'Physical Effects - Numerical'!L97,"")</f>
        <v/>
      </c>
      <c r="J97" s="72" t="str">
        <f>IF('Physical Effects - Numerical'!M97&lt;0,'Physical Effects - Numerical'!M97,"")</f>
        <v/>
      </c>
      <c r="K97" s="72" t="str">
        <f>IF('Physical Effects - Numerical'!N97&lt;0,'Physical Effects - Numerical'!N97,"")</f>
        <v/>
      </c>
      <c r="L97" s="72" t="str">
        <f>IF('Physical Effects - Numerical'!O97&lt;0,'Physical Effects - Numerical'!O97,"")</f>
        <v/>
      </c>
      <c r="M97" s="72" t="str">
        <f>IF('Physical Effects - Numerical'!P97&lt;0,'Physical Effects - Numerical'!P97,"")</f>
        <v/>
      </c>
      <c r="N97" s="72" t="str">
        <f>IF('Physical Effects - Numerical'!Q97&lt;0,'Physical Effects - Numerical'!Q97,"")</f>
        <v/>
      </c>
      <c r="O97" s="72" t="str">
        <f>IF('Physical Effects - Numerical'!R97&lt;0,'Physical Effects - Numerical'!R97,"")</f>
        <v/>
      </c>
      <c r="P97" s="72" t="str">
        <f>IF('Physical Effects - Numerical'!S97&lt;0,'Physical Effects - Numerical'!S97,"")</f>
        <v/>
      </c>
      <c r="Q97" s="72" t="str">
        <f>IF('Physical Effects - Numerical'!T97&lt;0,'Physical Effects - Numerical'!T97,"")</f>
        <v/>
      </c>
      <c r="R97" s="72" t="str">
        <f>IF('Physical Effects - Numerical'!U97&lt;0,'Physical Effects - Numerical'!U97,"")</f>
        <v/>
      </c>
      <c r="S97" s="72" t="str">
        <f>IF('Physical Effects - Numerical'!V97&lt;0,'Physical Effects - Numerical'!V97,"")</f>
        <v/>
      </c>
      <c r="T97" s="72" t="str">
        <f>IF('Physical Effects - Numerical'!W97&lt;0,'Physical Effects - Numerical'!W97,"")</f>
        <v/>
      </c>
      <c r="U97" s="72" t="str">
        <f>IF('Physical Effects - Numerical'!X97&lt;0,'Physical Effects - Numerical'!X97,"")</f>
        <v/>
      </c>
      <c r="V97" s="72" t="str">
        <f>IF('Physical Effects - Numerical'!Y97&lt;0,'Physical Effects - Numerical'!Y97,"")</f>
        <v/>
      </c>
      <c r="W97" s="72" t="str">
        <f>IF('Physical Effects - Numerical'!Z97&lt;0,'Physical Effects - Numerical'!Z97,"")</f>
        <v/>
      </c>
      <c r="X97" s="72" t="str">
        <f>IF('Physical Effects - Numerical'!AA97&lt;0,'Physical Effects - Numerical'!AA97,"")</f>
        <v/>
      </c>
      <c r="Y97" s="72" t="str">
        <f>IF('Physical Effects - Numerical'!AB97&lt;0,'Physical Effects - Numerical'!AB97,"")</f>
        <v/>
      </c>
      <c r="Z97" s="72" t="str">
        <f>IF('Physical Effects - Numerical'!AC97&lt;0,'Physical Effects - Numerical'!AC97,"")</f>
        <v/>
      </c>
      <c r="AA97" s="72" t="str">
        <f>IF('Physical Effects - Numerical'!AD97&lt;0,'Physical Effects - Numerical'!AD97,"")</f>
        <v/>
      </c>
      <c r="AB97" s="72" t="str">
        <f>IF('Physical Effects - Numerical'!AE97&lt;0,'Physical Effects - Numerical'!AE97,"")</f>
        <v/>
      </c>
      <c r="AC97" s="72" t="str">
        <f>IF('Physical Effects - Numerical'!AF97&lt;0,'Physical Effects - Numerical'!AF97,"")</f>
        <v/>
      </c>
      <c r="AD97" s="72" t="str">
        <f>IF('Physical Effects - Numerical'!AG97&lt;0,'Physical Effects - Numerical'!AG97,"")</f>
        <v/>
      </c>
      <c r="AE97" s="72" t="str">
        <f>IF('Physical Effects - Numerical'!AH97&lt;0,'Physical Effects - Numerical'!AH97,"")</f>
        <v/>
      </c>
      <c r="AF97" s="72" t="str">
        <f>IF('Physical Effects - Numerical'!AI97&lt;0,'Physical Effects - Numerical'!AI97,"")</f>
        <v/>
      </c>
      <c r="AG97" s="72" t="str">
        <f>IF('Physical Effects - Numerical'!AJ97&lt;0,'Physical Effects - Numerical'!AJ97,"")</f>
        <v/>
      </c>
      <c r="AH97" s="72" t="str">
        <f>IF('Physical Effects - Numerical'!AK97&lt;0,'Physical Effects - Numerical'!AK97,"")</f>
        <v/>
      </c>
      <c r="AI97" s="72" t="str">
        <f>IF('Physical Effects - Numerical'!AL97&lt;0,'Physical Effects - Numerical'!AL97,"")</f>
        <v/>
      </c>
      <c r="AJ97" s="72" t="str">
        <f>IF('Physical Effects - Numerical'!AM97&lt;0,'Physical Effects - Numerical'!AM97,"")</f>
        <v/>
      </c>
      <c r="AK97" s="72" t="str">
        <f>IF('Physical Effects - Numerical'!AN97&lt;0,'Physical Effects - Numerical'!AN97,"")</f>
        <v/>
      </c>
      <c r="AL97" s="72" t="str">
        <f>IF('Physical Effects - Numerical'!AO97&lt;0,'Physical Effects - Numerical'!AO97,"")</f>
        <v/>
      </c>
      <c r="AM97" s="72" t="str">
        <f>IF('Physical Effects - Numerical'!AP97&lt;0,'Physical Effects - Numerical'!AP97,"")</f>
        <v/>
      </c>
      <c r="AN97" s="72" t="str">
        <f>IF('Physical Effects - Numerical'!AQ97&lt;0,'Physical Effects - Numerical'!AQ97,"")</f>
        <v/>
      </c>
      <c r="AO97" s="72" t="str">
        <f>IF('Physical Effects - Numerical'!AR97&lt;0,'Physical Effects - Numerical'!AR97,"")</f>
        <v/>
      </c>
      <c r="AP97" s="72" t="str">
        <f>IF('Physical Effects - Numerical'!AS97&lt;0,'Physical Effects - Numerical'!AS97,"")</f>
        <v/>
      </c>
      <c r="AQ97" s="72" t="str">
        <f>IF('Physical Effects - Numerical'!AT97&lt;0,'Physical Effects - Numerical'!AT97,"")</f>
        <v/>
      </c>
      <c r="AR97" s="72" t="str">
        <f>IF('Physical Effects - Numerical'!AU97&lt;0,'Physical Effects - Numerical'!AU97,"")</f>
        <v/>
      </c>
      <c r="AS97" s="72" t="str">
        <f>IF('Physical Effects - Numerical'!AV97&lt;0,'Physical Effects - Numerical'!AV97,"")</f>
        <v/>
      </c>
      <c r="AT97" s="72" t="str">
        <f>IF('Physical Effects - Numerical'!AW97&lt;0,'Physical Effects - Numerical'!AW97,"")</f>
        <v/>
      </c>
      <c r="AU97" s="72" t="str">
        <f>IF('Physical Effects - Numerical'!AX97&lt;0,'Physical Effects - Numerical'!AX97,"")</f>
        <v/>
      </c>
      <c r="AV97" s="84" t="str">
        <f>IF('Physical Effects - Numerical'!AY97&lt;0,'Physical Effects - Numerical'!AY97,"")</f>
        <v/>
      </c>
      <c r="AW97" t="str">
        <f>IF('Physical Effects - Numerical'!AZ97&lt;0,'Physical Effects - Numerical'!AZ97,"")</f>
        <v/>
      </c>
      <c r="AX97" t="str">
        <f>IF('Physical Effects - Numerical'!BA97&lt;0,'Physical Effects - Numerical'!BA97,"")</f>
        <v/>
      </c>
      <c r="AY97" t="str">
        <f>IF('Physical Effects - Numerical'!BB97&lt;0,'Physical Effects - Numerical'!BB97,"")</f>
        <v/>
      </c>
      <c r="AZ97" t="str">
        <f>IF('Physical Effects - Numerical'!BC97&lt;0,'Physical Effects - Numerical'!BC97,"")</f>
        <v/>
      </c>
      <c r="BA97" t="str">
        <f>IF('Physical Effects - Numerical'!BD97&lt;0,'Physical Effects - Numerical'!BD97,"")</f>
        <v/>
      </c>
      <c r="BB97" t="str">
        <f>IF('Physical Effects - Numerical'!BE97&lt;0,'Physical Effects - Numerical'!BE97,"")</f>
        <v/>
      </c>
      <c r="BC97" t="str">
        <f>IF('Physical Effects - Numerical'!BF97&lt;0,'Physical Effects - Numerical'!BF97,"")</f>
        <v/>
      </c>
      <c r="BD97" t="str">
        <f>IF('Physical Effects - Numerical'!BG97&lt;0,'Physical Effects - Numerical'!BG97,"")</f>
        <v/>
      </c>
      <c r="BE97" t="str">
        <f>IF('Physical Effects - Numerical'!BH97&lt;0,'Physical Effects - Numerical'!BH97,"")</f>
        <v/>
      </c>
      <c r="BF97" t="str">
        <f>IF('Physical Effects - Numerical'!BI97&lt;0,'Physical Effects - Numerical'!BI97,"")</f>
        <v/>
      </c>
      <c r="BG97" t="str">
        <f>IF('Physical Effects - Numerical'!BJ97&lt;0,'Physical Effects - Numerical'!BJ97,"")</f>
        <v/>
      </c>
      <c r="BH97" t="str">
        <f>IF('Physical Effects - Numerical'!BK97&lt;0,'Physical Effects - Numerical'!BK97,"")</f>
        <v/>
      </c>
      <c r="BI97" t="str">
        <f>IF('Physical Effects - Numerical'!BL97&lt;0,'Physical Effects - Numerical'!BL97,"")</f>
        <v/>
      </c>
    </row>
    <row r="98" spans="1:61" ht="26">
      <c r="A98" s="120" t="s">
        <v>1567</v>
      </c>
      <c r="B98" s="72" t="str">
        <f>IF('Physical Effects - Numerical'!E98&lt;0,'Physical Effects - Numerical'!E98,"")</f>
        <v/>
      </c>
      <c r="C98" s="72" t="str">
        <f>IF('Physical Effects - Numerical'!F98&lt;0,'Physical Effects - Numerical'!F98,"")</f>
        <v/>
      </c>
      <c r="D98" s="72" t="str">
        <f>IF('Physical Effects - Numerical'!G98&lt;0,'Physical Effects - Numerical'!G98,"")</f>
        <v/>
      </c>
      <c r="E98" s="72" t="str">
        <f>IF('Physical Effects - Numerical'!H98&lt;0,'Physical Effects - Numerical'!H98,"")</f>
        <v/>
      </c>
      <c r="F98" s="72" t="str">
        <f>IF('Physical Effects - Numerical'!I98&lt;0,'Physical Effects - Numerical'!I98,"")</f>
        <v/>
      </c>
      <c r="G98" s="72" t="str">
        <f>IF('Physical Effects - Numerical'!J98&lt;0,'Physical Effects - Numerical'!J98,"")</f>
        <v/>
      </c>
      <c r="H98" s="72" t="str">
        <f>IF('Physical Effects - Numerical'!K98&lt;0,'Physical Effects - Numerical'!K98,"")</f>
        <v/>
      </c>
      <c r="I98" s="72" t="str">
        <f>IF('Physical Effects - Numerical'!L98&lt;0,'Physical Effects - Numerical'!L98,"")</f>
        <v/>
      </c>
      <c r="J98" s="72" t="str">
        <f>IF('Physical Effects - Numerical'!M98&lt;0,'Physical Effects - Numerical'!M98,"")</f>
        <v/>
      </c>
      <c r="K98" s="72" t="str">
        <f>IF('Physical Effects - Numerical'!N98&lt;0,'Physical Effects - Numerical'!N98,"")</f>
        <v/>
      </c>
      <c r="L98" s="72" t="str">
        <f>IF('Physical Effects - Numerical'!O98&lt;0,'Physical Effects - Numerical'!O98,"")</f>
        <v/>
      </c>
      <c r="M98" s="72" t="str">
        <f>IF('Physical Effects - Numerical'!P98&lt;0,'Physical Effects - Numerical'!P98,"")</f>
        <v/>
      </c>
      <c r="N98" s="72" t="str">
        <f>IF('Physical Effects - Numerical'!Q98&lt;0,'Physical Effects - Numerical'!Q98,"")</f>
        <v/>
      </c>
      <c r="O98" s="72" t="str">
        <f>IF('Physical Effects - Numerical'!R98&lt;0,'Physical Effects - Numerical'!R98,"")</f>
        <v/>
      </c>
      <c r="P98" s="72" t="str">
        <f>IF('Physical Effects - Numerical'!S98&lt;0,'Physical Effects - Numerical'!S98,"")</f>
        <v/>
      </c>
      <c r="Q98" s="72" t="str">
        <f>IF('Physical Effects - Numerical'!T98&lt;0,'Physical Effects - Numerical'!T98,"")</f>
        <v/>
      </c>
      <c r="R98" s="72" t="str">
        <f>IF('Physical Effects - Numerical'!U98&lt;0,'Physical Effects - Numerical'!U98,"")</f>
        <v/>
      </c>
      <c r="S98" s="72" t="str">
        <f>IF('Physical Effects - Numerical'!V98&lt;0,'Physical Effects - Numerical'!V98,"")</f>
        <v/>
      </c>
      <c r="T98" s="72" t="str">
        <f>IF('Physical Effects - Numerical'!W98&lt;0,'Physical Effects - Numerical'!W98,"")</f>
        <v/>
      </c>
      <c r="U98" s="72" t="str">
        <f>IF('Physical Effects - Numerical'!X98&lt;0,'Physical Effects - Numerical'!X98,"")</f>
        <v/>
      </c>
      <c r="V98" s="72" t="str">
        <f>IF('Physical Effects - Numerical'!Y98&lt;0,'Physical Effects - Numerical'!Y98,"")</f>
        <v/>
      </c>
      <c r="W98" s="72" t="str">
        <f>IF('Physical Effects - Numerical'!Z98&lt;0,'Physical Effects - Numerical'!Z98,"")</f>
        <v/>
      </c>
      <c r="X98" s="72" t="str">
        <f>IF('Physical Effects - Numerical'!AA98&lt;0,'Physical Effects - Numerical'!AA98,"")</f>
        <v/>
      </c>
      <c r="Y98" s="72" t="str">
        <f>IF('Physical Effects - Numerical'!AB98&lt;0,'Physical Effects - Numerical'!AB98,"")</f>
        <v/>
      </c>
      <c r="Z98" s="72" t="str">
        <f>IF('Physical Effects - Numerical'!AC98&lt;0,'Physical Effects - Numerical'!AC98,"")</f>
        <v/>
      </c>
      <c r="AA98" s="72" t="str">
        <f>IF('Physical Effects - Numerical'!AD98&lt;0,'Physical Effects - Numerical'!AD98,"")</f>
        <v/>
      </c>
      <c r="AB98" s="72" t="str">
        <f>IF('Physical Effects - Numerical'!AE98&lt;0,'Physical Effects - Numerical'!AE98,"")</f>
        <v/>
      </c>
      <c r="AC98" s="72" t="str">
        <f>IF('Physical Effects - Numerical'!AF98&lt;0,'Physical Effects - Numerical'!AF98,"")</f>
        <v/>
      </c>
      <c r="AD98" s="72" t="str">
        <f>IF('Physical Effects - Numerical'!AG98&lt;0,'Physical Effects - Numerical'!AG98,"")</f>
        <v/>
      </c>
      <c r="AE98" s="72" t="str">
        <f>IF('Physical Effects - Numerical'!AH98&lt;0,'Physical Effects - Numerical'!AH98,"")</f>
        <v/>
      </c>
      <c r="AF98" s="72" t="str">
        <f>IF('Physical Effects - Numerical'!AI98&lt;0,'Physical Effects - Numerical'!AI98,"")</f>
        <v/>
      </c>
      <c r="AG98" s="72" t="str">
        <f>IF('Physical Effects - Numerical'!AJ98&lt;0,'Physical Effects - Numerical'!AJ98,"")</f>
        <v/>
      </c>
      <c r="AH98" s="72" t="str">
        <f>IF('Physical Effects - Numerical'!AK98&lt;0,'Physical Effects - Numerical'!AK98,"")</f>
        <v/>
      </c>
      <c r="AI98" s="72" t="str">
        <f>IF('Physical Effects - Numerical'!AL98&lt;0,'Physical Effects - Numerical'!AL98,"")</f>
        <v/>
      </c>
      <c r="AJ98" s="72" t="str">
        <f>IF('Physical Effects - Numerical'!AM98&lt;0,'Physical Effects - Numerical'!AM98,"")</f>
        <v/>
      </c>
      <c r="AK98" s="72" t="str">
        <f>IF('Physical Effects - Numerical'!AN98&lt;0,'Physical Effects - Numerical'!AN98,"")</f>
        <v/>
      </c>
      <c r="AL98" s="72" t="str">
        <f>IF('Physical Effects - Numerical'!AO98&lt;0,'Physical Effects - Numerical'!AO98,"")</f>
        <v/>
      </c>
      <c r="AM98" s="72" t="str">
        <f>IF('Physical Effects - Numerical'!AP98&lt;0,'Physical Effects - Numerical'!AP98,"")</f>
        <v/>
      </c>
      <c r="AN98" s="72" t="str">
        <f>IF('Physical Effects - Numerical'!AQ98&lt;0,'Physical Effects - Numerical'!AQ98,"")</f>
        <v/>
      </c>
      <c r="AO98" s="72" t="str">
        <f>IF('Physical Effects - Numerical'!AR98&lt;0,'Physical Effects - Numerical'!AR98,"")</f>
        <v/>
      </c>
      <c r="AP98" s="72" t="str">
        <f>IF('Physical Effects - Numerical'!AS98&lt;0,'Physical Effects - Numerical'!AS98,"")</f>
        <v/>
      </c>
      <c r="AQ98" s="72" t="str">
        <f>IF('Physical Effects - Numerical'!AT98&lt;0,'Physical Effects - Numerical'!AT98,"")</f>
        <v/>
      </c>
      <c r="AR98" s="72" t="str">
        <f>IF('Physical Effects - Numerical'!AU98&lt;0,'Physical Effects - Numerical'!AU98,"")</f>
        <v/>
      </c>
      <c r="AS98" s="72" t="str">
        <f>IF('Physical Effects - Numerical'!AV98&lt;0,'Physical Effects - Numerical'!AV98,"")</f>
        <v/>
      </c>
      <c r="AT98" s="72" t="str">
        <f>IF('Physical Effects - Numerical'!AW98&lt;0,'Physical Effects - Numerical'!AW98,"")</f>
        <v/>
      </c>
      <c r="AU98" s="72" t="str">
        <f>IF('Physical Effects - Numerical'!AX98&lt;0,'Physical Effects - Numerical'!AX98,"")</f>
        <v/>
      </c>
      <c r="AV98" s="84" t="str">
        <f>IF('Physical Effects - Numerical'!AY98&lt;0,'Physical Effects - Numerical'!AY98,"")</f>
        <v/>
      </c>
      <c r="AW98" t="str">
        <f>IF('Physical Effects - Numerical'!AZ98&lt;0,'Physical Effects - Numerical'!AZ98,"")</f>
        <v/>
      </c>
      <c r="AX98" t="str">
        <f>IF('Physical Effects - Numerical'!BA98&lt;0,'Physical Effects - Numerical'!BA98,"")</f>
        <v/>
      </c>
      <c r="AY98" t="str">
        <f>IF('Physical Effects - Numerical'!BB98&lt;0,'Physical Effects - Numerical'!BB98,"")</f>
        <v/>
      </c>
      <c r="AZ98" t="str">
        <f>IF('Physical Effects - Numerical'!BC98&lt;0,'Physical Effects - Numerical'!BC98,"")</f>
        <v/>
      </c>
      <c r="BA98" t="str">
        <f>IF('Physical Effects - Numerical'!BD98&lt;0,'Physical Effects - Numerical'!BD98,"")</f>
        <v/>
      </c>
      <c r="BB98" t="str">
        <f>IF('Physical Effects - Numerical'!BE98&lt;0,'Physical Effects - Numerical'!BE98,"")</f>
        <v/>
      </c>
      <c r="BC98" t="str">
        <f>IF('Physical Effects - Numerical'!BF98&lt;0,'Physical Effects - Numerical'!BF98,"")</f>
        <v/>
      </c>
      <c r="BD98" t="str">
        <f>IF('Physical Effects - Numerical'!BG98&lt;0,'Physical Effects - Numerical'!BG98,"")</f>
        <v/>
      </c>
      <c r="BE98" t="str">
        <f>IF('Physical Effects - Numerical'!BH98&lt;0,'Physical Effects - Numerical'!BH98,"")</f>
        <v/>
      </c>
      <c r="BF98" t="str">
        <f>IF('Physical Effects - Numerical'!BI98&lt;0,'Physical Effects - Numerical'!BI98,"")</f>
        <v/>
      </c>
      <c r="BG98" t="str">
        <f>IF('Physical Effects - Numerical'!BJ98&lt;0,'Physical Effects - Numerical'!BJ98,"")</f>
        <v/>
      </c>
      <c r="BH98" t="str">
        <f>IF('Physical Effects - Numerical'!BK98&lt;0,'Physical Effects - Numerical'!BK98,"")</f>
        <v/>
      </c>
      <c r="BI98" t="str">
        <f>IF('Physical Effects - Numerical'!BL98&lt;0,'Physical Effects - Numerical'!BL98,"")</f>
        <v/>
      </c>
    </row>
    <row r="99" spans="1:61">
      <c r="A99" s="120" t="s">
        <v>1570</v>
      </c>
      <c r="B99" s="72" t="str">
        <f>IF('Physical Effects - Numerical'!E99&lt;0,'Physical Effects - Numerical'!E99,"")</f>
        <v/>
      </c>
      <c r="C99" s="72" t="str">
        <f>IF('Physical Effects - Numerical'!F99&lt;0,'Physical Effects - Numerical'!F99,"")</f>
        <v/>
      </c>
      <c r="D99" s="72" t="str">
        <f>IF('Physical Effects - Numerical'!G99&lt;0,'Physical Effects - Numerical'!G99,"")</f>
        <v/>
      </c>
      <c r="E99" s="72" t="str">
        <f>IF('Physical Effects - Numerical'!H99&lt;0,'Physical Effects - Numerical'!H99,"")</f>
        <v/>
      </c>
      <c r="F99" s="72" t="str">
        <f>IF('Physical Effects - Numerical'!I99&lt;0,'Physical Effects - Numerical'!I99,"")</f>
        <v/>
      </c>
      <c r="G99" s="72" t="str">
        <f>IF('Physical Effects - Numerical'!J99&lt;0,'Physical Effects - Numerical'!J99,"")</f>
        <v/>
      </c>
      <c r="H99" s="72" t="str">
        <f>IF('Physical Effects - Numerical'!K99&lt;0,'Physical Effects - Numerical'!K99,"")</f>
        <v/>
      </c>
      <c r="I99" s="72" t="str">
        <f>IF('Physical Effects - Numerical'!L99&lt;0,'Physical Effects - Numerical'!L99,"")</f>
        <v/>
      </c>
      <c r="J99" s="72" t="str">
        <f>IF('Physical Effects - Numerical'!M99&lt;0,'Physical Effects - Numerical'!M99,"")</f>
        <v/>
      </c>
      <c r="K99" s="72" t="str">
        <f>IF('Physical Effects - Numerical'!N99&lt;0,'Physical Effects - Numerical'!N99,"")</f>
        <v/>
      </c>
      <c r="L99" s="72" t="str">
        <f>IF('Physical Effects - Numerical'!O99&lt;0,'Physical Effects - Numerical'!O99,"")</f>
        <v/>
      </c>
      <c r="M99" s="72" t="str">
        <f>IF('Physical Effects - Numerical'!P99&lt;0,'Physical Effects - Numerical'!P99,"")</f>
        <v/>
      </c>
      <c r="N99" s="72" t="str">
        <f>IF('Physical Effects - Numerical'!Q99&lt;0,'Physical Effects - Numerical'!Q99,"")</f>
        <v/>
      </c>
      <c r="O99" s="72" t="str">
        <f>IF('Physical Effects - Numerical'!R99&lt;0,'Physical Effects - Numerical'!R99,"")</f>
        <v/>
      </c>
      <c r="P99" s="72" t="str">
        <f>IF('Physical Effects - Numerical'!S99&lt;0,'Physical Effects - Numerical'!S99,"")</f>
        <v/>
      </c>
      <c r="Q99" s="72" t="str">
        <f>IF('Physical Effects - Numerical'!T99&lt;0,'Physical Effects - Numerical'!T99,"")</f>
        <v/>
      </c>
      <c r="R99" s="72" t="str">
        <f>IF('Physical Effects - Numerical'!U99&lt;0,'Physical Effects - Numerical'!U99,"")</f>
        <v/>
      </c>
      <c r="S99" s="72" t="str">
        <f>IF('Physical Effects - Numerical'!V99&lt;0,'Physical Effects - Numerical'!V99,"")</f>
        <v/>
      </c>
      <c r="T99" s="72" t="str">
        <f>IF('Physical Effects - Numerical'!W99&lt;0,'Physical Effects - Numerical'!W99,"")</f>
        <v/>
      </c>
      <c r="U99" s="72" t="str">
        <f>IF('Physical Effects - Numerical'!X99&lt;0,'Physical Effects - Numerical'!X99,"")</f>
        <v/>
      </c>
      <c r="V99" s="72" t="str">
        <f>IF('Physical Effects - Numerical'!Y99&lt;0,'Physical Effects - Numerical'!Y99,"")</f>
        <v/>
      </c>
      <c r="W99" s="72" t="str">
        <f>IF('Physical Effects - Numerical'!Z99&lt;0,'Physical Effects - Numerical'!Z99,"")</f>
        <v/>
      </c>
      <c r="X99" s="72" t="str">
        <f>IF('Physical Effects - Numerical'!AA99&lt;0,'Physical Effects - Numerical'!AA99,"")</f>
        <v/>
      </c>
      <c r="Y99" s="72" t="str">
        <f>IF('Physical Effects - Numerical'!AB99&lt;0,'Physical Effects - Numerical'!AB99,"")</f>
        <v/>
      </c>
      <c r="Z99" s="72" t="str">
        <f>IF('Physical Effects - Numerical'!AC99&lt;0,'Physical Effects - Numerical'!AC99,"")</f>
        <v/>
      </c>
      <c r="AA99" s="72" t="str">
        <f>IF('Physical Effects - Numerical'!AD99&lt;0,'Physical Effects - Numerical'!AD99,"")</f>
        <v/>
      </c>
      <c r="AB99" s="72" t="str">
        <f>IF('Physical Effects - Numerical'!AE99&lt;0,'Physical Effects - Numerical'!AE99,"")</f>
        <v/>
      </c>
      <c r="AC99" s="72" t="str">
        <f>IF('Physical Effects - Numerical'!AF99&lt;0,'Physical Effects - Numerical'!AF99,"")</f>
        <v/>
      </c>
      <c r="AD99" s="72" t="str">
        <f>IF('Physical Effects - Numerical'!AG99&lt;0,'Physical Effects - Numerical'!AG99,"")</f>
        <v/>
      </c>
      <c r="AE99" s="72" t="str">
        <f>IF('Physical Effects - Numerical'!AH99&lt;0,'Physical Effects - Numerical'!AH99,"")</f>
        <v/>
      </c>
      <c r="AF99" s="72" t="str">
        <f>IF('Physical Effects - Numerical'!AI99&lt;0,'Physical Effects - Numerical'!AI99,"")</f>
        <v/>
      </c>
      <c r="AG99" s="72" t="str">
        <f>IF('Physical Effects - Numerical'!AJ99&lt;0,'Physical Effects - Numerical'!AJ99,"")</f>
        <v/>
      </c>
      <c r="AH99" s="72" t="str">
        <f>IF('Physical Effects - Numerical'!AK99&lt;0,'Physical Effects - Numerical'!AK99,"")</f>
        <v/>
      </c>
      <c r="AI99" s="72" t="str">
        <f>IF('Physical Effects - Numerical'!AL99&lt;0,'Physical Effects - Numerical'!AL99,"")</f>
        <v/>
      </c>
      <c r="AJ99" s="72" t="str">
        <f>IF('Physical Effects - Numerical'!AM99&lt;0,'Physical Effects - Numerical'!AM99,"")</f>
        <v/>
      </c>
      <c r="AK99" s="72" t="str">
        <f>IF('Physical Effects - Numerical'!AN99&lt;0,'Physical Effects - Numerical'!AN99,"")</f>
        <v/>
      </c>
      <c r="AL99" s="72" t="str">
        <f>IF('Physical Effects - Numerical'!AO99&lt;0,'Physical Effects - Numerical'!AO99,"")</f>
        <v/>
      </c>
      <c r="AM99" s="72" t="str">
        <f>IF('Physical Effects - Numerical'!AP99&lt;0,'Physical Effects - Numerical'!AP99,"")</f>
        <v/>
      </c>
      <c r="AN99" s="72" t="str">
        <f>IF('Physical Effects - Numerical'!AQ99&lt;0,'Physical Effects - Numerical'!AQ99,"")</f>
        <v/>
      </c>
      <c r="AO99" s="72" t="str">
        <f>IF('Physical Effects - Numerical'!AR99&lt;0,'Physical Effects - Numerical'!AR99,"")</f>
        <v/>
      </c>
      <c r="AP99" s="72" t="str">
        <f>IF('Physical Effects - Numerical'!AS99&lt;0,'Physical Effects - Numerical'!AS99,"")</f>
        <v/>
      </c>
      <c r="AQ99" s="72" t="str">
        <f>IF('Physical Effects - Numerical'!AT99&lt;0,'Physical Effects - Numerical'!AT99,"")</f>
        <v/>
      </c>
      <c r="AR99" s="72" t="str">
        <f>IF('Physical Effects - Numerical'!AU99&lt;0,'Physical Effects - Numerical'!AU99,"")</f>
        <v/>
      </c>
      <c r="AS99" s="72" t="str">
        <f>IF('Physical Effects - Numerical'!AV99&lt;0,'Physical Effects - Numerical'!AV99,"")</f>
        <v/>
      </c>
      <c r="AT99" s="72" t="str">
        <f>IF('Physical Effects - Numerical'!AW99&lt;0,'Physical Effects - Numerical'!AW99,"")</f>
        <v/>
      </c>
      <c r="AU99" s="72" t="str">
        <f>IF('Physical Effects - Numerical'!AX99&lt;0,'Physical Effects - Numerical'!AX99,"")</f>
        <v/>
      </c>
      <c r="AV99" s="84" t="str">
        <f>IF('Physical Effects - Numerical'!AY99&lt;0,'Physical Effects - Numerical'!AY99,"")</f>
        <v/>
      </c>
      <c r="AW99" t="str">
        <f>IF('Physical Effects - Numerical'!AZ99&lt;0,'Physical Effects - Numerical'!AZ99,"")</f>
        <v/>
      </c>
      <c r="AX99" t="str">
        <f>IF('Physical Effects - Numerical'!BA99&lt;0,'Physical Effects - Numerical'!BA99,"")</f>
        <v/>
      </c>
      <c r="AY99" t="str">
        <f>IF('Physical Effects - Numerical'!BB99&lt;0,'Physical Effects - Numerical'!BB99,"")</f>
        <v/>
      </c>
      <c r="AZ99" t="str">
        <f>IF('Physical Effects - Numerical'!BC99&lt;0,'Physical Effects - Numerical'!BC99,"")</f>
        <v/>
      </c>
      <c r="BA99" t="str">
        <f>IF('Physical Effects - Numerical'!BD99&lt;0,'Physical Effects - Numerical'!BD99,"")</f>
        <v/>
      </c>
      <c r="BB99" t="str">
        <f>IF('Physical Effects - Numerical'!BE99&lt;0,'Physical Effects - Numerical'!BE99,"")</f>
        <v/>
      </c>
      <c r="BC99" t="str">
        <f>IF('Physical Effects - Numerical'!BF99&lt;0,'Physical Effects - Numerical'!BF99,"")</f>
        <v/>
      </c>
      <c r="BD99" t="str">
        <f>IF('Physical Effects - Numerical'!BG99&lt;0,'Physical Effects - Numerical'!BG99,"")</f>
        <v/>
      </c>
      <c r="BE99" t="str">
        <f>IF('Physical Effects - Numerical'!BH99&lt;0,'Physical Effects - Numerical'!BH99,"")</f>
        <v/>
      </c>
      <c r="BF99" t="str">
        <f>IF('Physical Effects - Numerical'!BI99&lt;0,'Physical Effects - Numerical'!BI99,"")</f>
        <v/>
      </c>
      <c r="BG99" t="str">
        <f>IF('Physical Effects - Numerical'!BJ99&lt;0,'Physical Effects - Numerical'!BJ99,"")</f>
        <v/>
      </c>
      <c r="BH99" t="str">
        <f>IF('Physical Effects - Numerical'!BK99&lt;0,'Physical Effects - Numerical'!BK99,"")</f>
        <v/>
      </c>
      <c r="BI99" t="str">
        <f>IF('Physical Effects - Numerical'!BL99&lt;0,'Physical Effects - Numerical'!BL99,"")</f>
        <v/>
      </c>
    </row>
    <row r="100" spans="1:61">
      <c r="A100" s="120" t="s">
        <v>1572</v>
      </c>
      <c r="B100" s="72" t="str">
        <f>IF('Physical Effects - Numerical'!E100&lt;0,'Physical Effects - Numerical'!E100,"")</f>
        <v/>
      </c>
      <c r="C100" s="72" t="str">
        <f>IF('Physical Effects - Numerical'!F100&lt;0,'Physical Effects - Numerical'!F100,"")</f>
        <v/>
      </c>
      <c r="D100" s="72" t="str">
        <f>IF('Physical Effects - Numerical'!G100&lt;0,'Physical Effects - Numerical'!G100,"")</f>
        <v/>
      </c>
      <c r="E100" s="72" t="str">
        <f>IF('Physical Effects - Numerical'!H100&lt;0,'Physical Effects - Numerical'!H100,"")</f>
        <v/>
      </c>
      <c r="F100" s="72" t="str">
        <f>IF('Physical Effects - Numerical'!I100&lt;0,'Physical Effects - Numerical'!I100,"")</f>
        <v/>
      </c>
      <c r="G100" s="72" t="str">
        <f>IF('Physical Effects - Numerical'!J100&lt;0,'Physical Effects - Numerical'!J100,"")</f>
        <v/>
      </c>
      <c r="H100" s="72">
        <f>IF('Physical Effects - Numerical'!K100&lt;0,'Physical Effects - Numerical'!K100,"")</f>
        <v>-1</v>
      </c>
      <c r="I100" s="72">
        <f>IF('Physical Effects - Numerical'!L100&lt;0,'Physical Effects - Numerical'!L100,"")</f>
        <v>-2</v>
      </c>
      <c r="J100" s="72" t="str">
        <f>IF('Physical Effects - Numerical'!M100&lt;0,'Physical Effects - Numerical'!M100,"")</f>
        <v/>
      </c>
      <c r="K100" s="72">
        <f>IF('Physical Effects - Numerical'!N100&lt;0,'Physical Effects - Numerical'!N100,"")</f>
        <v>-3</v>
      </c>
      <c r="L100" s="72">
        <f>IF('Physical Effects - Numerical'!O100&lt;0,'Physical Effects - Numerical'!O100,"")</f>
        <v>-3</v>
      </c>
      <c r="M100" s="72" t="str">
        <f>IF('Physical Effects - Numerical'!P100&lt;0,'Physical Effects - Numerical'!P100,"")</f>
        <v/>
      </c>
      <c r="N100" s="72" t="str">
        <f>IF('Physical Effects - Numerical'!Q100&lt;0,'Physical Effects - Numerical'!Q100,"")</f>
        <v/>
      </c>
      <c r="O100" s="72" t="str">
        <f>IF('Physical Effects - Numerical'!R100&lt;0,'Physical Effects - Numerical'!R100,"")</f>
        <v/>
      </c>
      <c r="P100" s="72" t="str">
        <f>IF('Physical Effects - Numerical'!S100&lt;0,'Physical Effects - Numerical'!S100,"")</f>
        <v/>
      </c>
      <c r="Q100" s="72" t="str">
        <f>IF('Physical Effects - Numerical'!T100&lt;0,'Physical Effects - Numerical'!T100,"")</f>
        <v/>
      </c>
      <c r="R100" s="72" t="str">
        <f>IF('Physical Effects - Numerical'!U100&lt;0,'Physical Effects - Numerical'!U100,"")</f>
        <v/>
      </c>
      <c r="S100" s="72" t="str">
        <f>IF('Physical Effects - Numerical'!V100&lt;0,'Physical Effects - Numerical'!V100,"")</f>
        <v/>
      </c>
      <c r="T100" s="72" t="str">
        <f>IF('Physical Effects - Numerical'!W100&lt;0,'Physical Effects - Numerical'!W100,"")</f>
        <v/>
      </c>
      <c r="U100" s="72" t="str">
        <f>IF('Physical Effects - Numerical'!X100&lt;0,'Physical Effects - Numerical'!X100,"")</f>
        <v/>
      </c>
      <c r="V100" s="72" t="str">
        <f>IF('Physical Effects - Numerical'!Y100&lt;0,'Physical Effects - Numerical'!Y100,"")</f>
        <v/>
      </c>
      <c r="W100" s="72" t="str">
        <f>IF('Physical Effects - Numerical'!Z100&lt;0,'Physical Effects - Numerical'!Z100,"")</f>
        <v/>
      </c>
      <c r="X100" s="72" t="str">
        <f>IF('Physical Effects - Numerical'!AA100&lt;0,'Physical Effects - Numerical'!AA100,"")</f>
        <v/>
      </c>
      <c r="Y100" s="72" t="str">
        <f>IF('Physical Effects - Numerical'!AB100&lt;0,'Physical Effects - Numerical'!AB100,"")</f>
        <v/>
      </c>
      <c r="Z100" s="72" t="str">
        <f>IF('Physical Effects - Numerical'!AC100&lt;0,'Physical Effects - Numerical'!AC100,"")</f>
        <v/>
      </c>
      <c r="AA100" s="72" t="str">
        <f>IF('Physical Effects - Numerical'!AD100&lt;0,'Physical Effects - Numerical'!AD100,"")</f>
        <v/>
      </c>
      <c r="AB100" s="72" t="str">
        <f>IF('Physical Effects - Numerical'!AE100&lt;0,'Physical Effects - Numerical'!AE100,"")</f>
        <v/>
      </c>
      <c r="AC100" s="72" t="str">
        <f>IF('Physical Effects - Numerical'!AF100&lt;0,'Physical Effects - Numerical'!AF100,"")</f>
        <v/>
      </c>
      <c r="AD100" s="72" t="str">
        <f>IF('Physical Effects - Numerical'!AG100&lt;0,'Physical Effects - Numerical'!AG100,"")</f>
        <v/>
      </c>
      <c r="AE100" s="72" t="str">
        <f>IF('Physical Effects - Numerical'!AH100&lt;0,'Physical Effects - Numerical'!AH100,"")</f>
        <v/>
      </c>
      <c r="AF100" s="72" t="str">
        <f>IF('Physical Effects - Numerical'!AI100&lt;0,'Physical Effects - Numerical'!AI100,"")</f>
        <v/>
      </c>
      <c r="AG100" s="72" t="str">
        <f>IF('Physical Effects - Numerical'!AJ100&lt;0,'Physical Effects - Numerical'!AJ100,"")</f>
        <v/>
      </c>
      <c r="AH100" s="72">
        <f>IF('Physical Effects - Numerical'!AK100&lt;0,'Physical Effects - Numerical'!AK100,"")</f>
        <v>-1</v>
      </c>
      <c r="AI100" s="72" t="str">
        <f>IF('Physical Effects - Numerical'!AL100&lt;0,'Physical Effects - Numerical'!AL100,"")</f>
        <v/>
      </c>
      <c r="AJ100" s="72" t="str">
        <f>IF('Physical Effects - Numerical'!AM100&lt;0,'Physical Effects - Numerical'!AM100,"")</f>
        <v/>
      </c>
      <c r="AK100" s="72" t="str">
        <f>IF('Physical Effects - Numerical'!AN100&lt;0,'Physical Effects - Numerical'!AN100,"")</f>
        <v/>
      </c>
      <c r="AL100" s="72" t="str">
        <f>IF('Physical Effects - Numerical'!AO100&lt;0,'Physical Effects - Numerical'!AO100,"")</f>
        <v/>
      </c>
      <c r="AM100" s="72" t="str">
        <f>IF('Physical Effects - Numerical'!AP100&lt;0,'Physical Effects - Numerical'!AP100,"")</f>
        <v/>
      </c>
      <c r="AN100" s="72" t="str">
        <f>IF('Physical Effects - Numerical'!AQ100&lt;0,'Physical Effects - Numerical'!AQ100,"")</f>
        <v/>
      </c>
      <c r="AO100" s="72" t="str">
        <f>IF('Physical Effects - Numerical'!AR100&lt;0,'Physical Effects - Numerical'!AR100,"")</f>
        <v/>
      </c>
      <c r="AP100" s="72" t="str">
        <f>IF('Physical Effects - Numerical'!AS100&lt;0,'Physical Effects - Numerical'!AS100,"")</f>
        <v/>
      </c>
      <c r="AQ100" s="72" t="str">
        <f>IF('Physical Effects - Numerical'!AT100&lt;0,'Physical Effects - Numerical'!AT100,"")</f>
        <v/>
      </c>
      <c r="AR100" s="72" t="str">
        <f>IF('Physical Effects - Numerical'!AU100&lt;0,'Physical Effects - Numerical'!AU100,"")</f>
        <v/>
      </c>
      <c r="AS100" s="72" t="str">
        <f>IF('Physical Effects - Numerical'!AV100&lt;0,'Physical Effects - Numerical'!AV100,"")</f>
        <v/>
      </c>
      <c r="AT100" s="72" t="str">
        <f>IF('Physical Effects - Numerical'!AW100&lt;0,'Physical Effects - Numerical'!AW100,"")</f>
        <v/>
      </c>
      <c r="AU100" s="72" t="str">
        <f>IF('Physical Effects - Numerical'!AX100&lt;0,'Physical Effects - Numerical'!AX100,"")</f>
        <v/>
      </c>
      <c r="AV100" s="84" t="str">
        <f>IF('Physical Effects - Numerical'!AY100&lt;0,'Physical Effects - Numerical'!AY100,"")</f>
        <v/>
      </c>
      <c r="AW100" t="str">
        <f>IF('Physical Effects - Numerical'!AZ100&lt;0,'Physical Effects - Numerical'!AZ100,"")</f>
        <v/>
      </c>
      <c r="AX100" t="str">
        <f>IF('Physical Effects - Numerical'!BA100&lt;0,'Physical Effects - Numerical'!BA100,"")</f>
        <v/>
      </c>
      <c r="AY100" t="str">
        <f>IF('Physical Effects - Numerical'!BB100&lt;0,'Physical Effects - Numerical'!BB100,"")</f>
        <v/>
      </c>
      <c r="AZ100" t="str">
        <f>IF('Physical Effects - Numerical'!BC100&lt;0,'Physical Effects - Numerical'!BC100,"")</f>
        <v/>
      </c>
      <c r="BA100" t="str">
        <f>IF('Physical Effects - Numerical'!BD100&lt;0,'Physical Effects - Numerical'!BD100,"")</f>
        <v/>
      </c>
      <c r="BB100" t="str">
        <f>IF('Physical Effects - Numerical'!BE100&lt;0,'Physical Effects - Numerical'!BE100,"")</f>
        <v/>
      </c>
      <c r="BC100" t="str">
        <f>IF('Physical Effects - Numerical'!BF100&lt;0,'Physical Effects - Numerical'!BF100,"")</f>
        <v/>
      </c>
      <c r="BD100" t="str">
        <f>IF('Physical Effects - Numerical'!BG100&lt;0,'Physical Effects - Numerical'!BG100,"")</f>
        <v/>
      </c>
      <c r="BE100" t="str">
        <f>IF('Physical Effects - Numerical'!BH100&lt;0,'Physical Effects - Numerical'!BH100,"")</f>
        <v/>
      </c>
      <c r="BF100" t="str">
        <f>IF('Physical Effects - Numerical'!BI100&lt;0,'Physical Effects - Numerical'!BI100,"")</f>
        <v/>
      </c>
      <c r="BG100" t="str">
        <f>IF('Physical Effects - Numerical'!BJ100&lt;0,'Physical Effects - Numerical'!BJ100,"")</f>
        <v/>
      </c>
      <c r="BH100" t="str">
        <f>IF('Physical Effects - Numerical'!BK100&lt;0,'Physical Effects - Numerical'!BK100,"")</f>
        <v/>
      </c>
      <c r="BI100" t="str">
        <f>IF('Physical Effects - Numerical'!BL100&lt;0,'Physical Effects - Numerical'!BL100,"")</f>
        <v/>
      </c>
    </row>
    <row r="101" spans="1:61">
      <c r="A101" s="120" t="s">
        <v>1596</v>
      </c>
      <c r="B101" s="72" t="str">
        <f>IF('Physical Effects - Numerical'!E101&lt;0,'Physical Effects - Numerical'!E101,"")</f>
        <v/>
      </c>
      <c r="C101" s="72" t="str">
        <f>IF('Physical Effects - Numerical'!F101&lt;0,'Physical Effects - Numerical'!F101,"")</f>
        <v/>
      </c>
      <c r="D101" s="72" t="str">
        <f>IF('Physical Effects - Numerical'!G101&lt;0,'Physical Effects - Numerical'!G101,"")</f>
        <v/>
      </c>
      <c r="E101" s="72" t="str">
        <f>IF('Physical Effects - Numerical'!H101&lt;0,'Physical Effects - Numerical'!H101,"")</f>
        <v/>
      </c>
      <c r="F101" s="72" t="str">
        <f>IF('Physical Effects - Numerical'!I101&lt;0,'Physical Effects - Numerical'!I101,"")</f>
        <v/>
      </c>
      <c r="G101" s="72">
        <f>IF('Physical Effects - Numerical'!J101&lt;0,'Physical Effects - Numerical'!J101,"")</f>
        <v>-1</v>
      </c>
      <c r="H101" s="72" t="str">
        <f>IF('Physical Effects - Numerical'!K101&lt;0,'Physical Effects - Numerical'!K101,"")</f>
        <v/>
      </c>
      <c r="I101" s="72" t="str">
        <f>IF('Physical Effects - Numerical'!L101&lt;0,'Physical Effects - Numerical'!L101,"")</f>
        <v/>
      </c>
      <c r="J101" s="72">
        <f>IF('Physical Effects - Numerical'!M101&lt;0,'Physical Effects - Numerical'!M101,"")</f>
        <v>-1</v>
      </c>
      <c r="K101" s="72" t="str">
        <f>IF('Physical Effects - Numerical'!N101&lt;0,'Physical Effects - Numerical'!N101,"")</f>
        <v/>
      </c>
      <c r="L101" s="72" t="str">
        <f>IF('Physical Effects - Numerical'!O101&lt;0,'Physical Effects - Numerical'!O101,"")</f>
        <v/>
      </c>
      <c r="M101" s="72" t="str">
        <f>IF('Physical Effects - Numerical'!P101&lt;0,'Physical Effects - Numerical'!P101,"")</f>
        <v/>
      </c>
      <c r="N101" s="72" t="str">
        <f>IF('Physical Effects - Numerical'!Q101&lt;0,'Physical Effects - Numerical'!Q101,"")</f>
        <v/>
      </c>
      <c r="O101" s="72" t="str">
        <f>IF('Physical Effects - Numerical'!R101&lt;0,'Physical Effects - Numerical'!R101,"")</f>
        <v/>
      </c>
      <c r="P101" s="72" t="str">
        <f>IF('Physical Effects - Numerical'!S101&lt;0,'Physical Effects - Numerical'!S101,"")</f>
        <v/>
      </c>
      <c r="Q101" s="72" t="str">
        <f>IF('Physical Effects - Numerical'!T101&lt;0,'Physical Effects - Numerical'!T101,"")</f>
        <v/>
      </c>
      <c r="R101" s="72" t="str">
        <f>IF('Physical Effects - Numerical'!U101&lt;0,'Physical Effects - Numerical'!U101,"")</f>
        <v/>
      </c>
      <c r="S101" s="72" t="str">
        <f>IF('Physical Effects - Numerical'!V101&lt;0,'Physical Effects - Numerical'!V101,"")</f>
        <v/>
      </c>
      <c r="T101" s="72" t="str">
        <f>IF('Physical Effects - Numerical'!W101&lt;0,'Physical Effects - Numerical'!W101,"")</f>
        <v/>
      </c>
      <c r="U101" s="72" t="str">
        <f>IF('Physical Effects - Numerical'!X101&lt;0,'Physical Effects - Numerical'!X101,"")</f>
        <v/>
      </c>
      <c r="V101" s="72" t="str">
        <f>IF('Physical Effects - Numerical'!Y101&lt;0,'Physical Effects - Numerical'!Y101,"")</f>
        <v/>
      </c>
      <c r="W101" s="72" t="str">
        <f>IF('Physical Effects - Numerical'!Z101&lt;0,'Physical Effects - Numerical'!Z101,"")</f>
        <v/>
      </c>
      <c r="X101" s="72" t="str">
        <f>IF('Physical Effects - Numerical'!AA101&lt;0,'Physical Effects - Numerical'!AA101,"")</f>
        <v/>
      </c>
      <c r="Y101" s="72" t="str">
        <f>IF('Physical Effects - Numerical'!AB101&lt;0,'Physical Effects - Numerical'!AB101,"")</f>
        <v/>
      </c>
      <c r="Z101" s="72" t="str">
        <f>IF('Physical Effects - Numerical'!AC101&lt;0,'Physical Effects - Numerical'!AC101,"")</f>
        <v/>
      </c>
      <c r="AA101" s="72" t="str">
        <f>IF('Physical Effects - Numerical'!AD101&lt;0,'Physical Effects - Numerical'!AD101,"")</f>
        <v/>
      </c>
      <c r="AB101" s="72" t="str">
        <f>IF('Physical Effects - Numerical'!AE101&lt;0,'Physical Effects - Numerical'!AE101,"")</f>
        <v/>
      </c>
      <c r="AC101" s="72" t="str">
        <f>IF('Physical Effects - Numerical'!AF101&lt;0,'Physical Effects - Numerical'!AF101,"")</f>
        <v/>
      </c>
      <c r="AD101" s="72" t="str">
        <f>IF('Physical Effects - Numerical'!AG101&lt;0,'Physical Effects - Numerical'!AG101,"")</f>
        <v/>
      </c>
      <c r="AE101" s="72" t="str">
        <f>IF('Physical Effects - Numerical'!AH101&lt;0,'Physical Effects - Numerical'!AH101,"")</f>
        <v/>
      </c>
      <c r="AF101" s="72" t="str">
        <f>IF('Physical Effects - Numerical'!AI101&lt;0,'Physical Effects - Numerical'!AI101,"")</f>
        <v/>
      </c>
      <c r="AG101" s="72" t="str">
        <f>IF('Physical Effects - Numerical'!AJ101&lt;0,'Physical Effects - Numerical'!AJ101,"")</f>
        <v/>
      </c>
      <c r="AH101" s="72" t="str">
        <f>IF('Physical Effects - Numerical'!AK101&lt;0,'Physical Effects - Numerical'!AK101,"")</f>
        <v/>
      </c>
      <c r="AI101" s="72" t="str">
        <f>IF('Physical Effects - Numerical'!AL101&lt;0,'Physical Effects - Numerical'!AL101,"")</f>
        <v/>
      </c>
      <c r="AJ101" s="72">
        <f>IF('Physical Effects - Numerical'!AM101&lt;0,'Physical Effects - Numerical'!AM101,"")</f>
        <v>-1</v>
      </c>
      <c r="AK101" s="72" t="str">
        <f>IF('Physical Effects - Numerical'!AN101&lt;0,'Physical Effects - Numerical'!AN101,"")</f>
        <v/>
      </c>
      <c r="AL101" s="72" t="str">
        <f>IF('Physical Effects - Numerical'!AO101&lt;0,'Physical Effects - Numerical'!AO101,"")</f>
        <v/>
      </c>
      <c r="AM101" s="72" t="str">
        <f>IF('Physical Effects - Numerical'!AP101&lt;0,'Physical Effects - Numerical'!AP101,"")</f>
        <v/>
      </c>
      <c r="AN101" s="72" t="str">
        <f>IF('Physical Effects - Numerical'!AQ101&lt;0,'Physical Effects - Numerical'!AQ101,"")</f>
        <v/>
      </c>
      <c r="AO101" s="72" t="str">
        <f>IF('Physical Effects - Numerical'!AR101&lt;0,'Physical Effects - Numerical'!AR101,"")</f>
        <v/>
      </c>
      <c r="AP101" s="72" t="str">
        <f>IF('Physical Effects - Numerical'!AS101&lt;0,'Physical Effects - Numerical'!AS101,"")</f>
        <v/>
      </c>
      <c r="AQ101" s="72">
        <f>IF('Physical Effects - Numerical'!AT101&lt;0,'Physical Effects - Numerical'!AT101,"")</f>
        <v>-1</v>
      </c>
      <c r="AR101" s="72" t="str">
        <f>IF('Physical Effects - Numerical'!AU101&lt;0,'Physical Effects - Numerical'!AU101,"")</f>
        <v/>
      </c>
      <c r="AS101" s="72" t="str">
        <f>IF('Physical Effects - Numerical'!AV101&lt;0,'Physical Effects - Numerical'!AV101,"")</f>
        <v/>
      </c>
      <c r="AT101" s="72" t="str">
        <f>IF('Physical Effects - Numerical'!AW101&lt;0,'Physical Effects - Numerical'!AW101,"")</f>
        <v/>
      </c>
      <c r="AU101" s="72" t="str">
        <f>IF('Physical Effects - Numerical'!AX101&lt;0,'Physical Effects - Numerical'!AX101,"")</f>
        <v/>
      </c>
      <c r="AV101" s="84" t="str">
        <f>IF('Physical Effects - Numerical'!AY101&lt;0,'Physical Effects - Numerical'!AY101,"")</f>
        <v/>
      </c>
      <c r="AW101" t="str">
        <f>IF('Physical Effects - Numerical'!AZ101&lt;0,'Physical Effects - Numerical'!AZ101,"")</f>
        <v/>
      </c>
      <c r="AX101" t="str">
        <f>IF('Physical Effects - Numerical'!BA101&lt;0,'Physical Effects - Numerical'!BA101,"")</f>
        <v/>
      </c>
      <c r="AY101" t="str">
        <f>IF('Physical Effects - Numerical'!BB101&lt;0,'Physical Effects - Numerical'!BB101,"")</f>
        <v/>
      </c>
      <c r="AZ101" t="str">
        <f>IF('Physical Effects - Numerical'!BC101&lt;0,'Physical Effects - Numerical'!BC101,"")</f>
        <v/>
      </c>
      <c r="BA101" t="str">
        <f>IF('Physical Effects - Numerical'!BD101&lt;0,'Physical Effects - Numerical'!BD101,"")</f>
        <v/>
      </c>
      <c r="BB101" t="str">
        <f>IF('Physical Effects - Numerical'!BE101&lt;0,'Physical Effects - Numerical'!BE101,"")</f>
        <v/>
      </c>
      <c r="BC101" t="str">
        <f>IF('Physical Effects - Numerical'!BF101&lt;0,'Physical Effects - Numerical'!BF101,"")</f>
        <v/>
      </c>
      <c r="BD101" t="str">
        <f>IF('Physical Effects - Numerical'!BG101&lt;0,'Physical Effects - Numerical'!BG101,"")</f>
        <v/>
      </c>
      <c r="BE101" t="str">
        <f>IF('Physical Effects - Numerical'!BH101&lt;0,'Physical Effects - Numerical'!BH101,"")</f>
        <v/>
      </c>
      <c r="BF101" t="str">
        <f>IF('Physical Effects - Numerical'!BI101&lt;0,'Physical Effects - Numerical'!BI101,"")</f>
        <v/>
      </c>
      <c r="BG101" t="str">
        <f>IF('Physical Effects - Numerical'!BJ101&lt;0,'Physical Effects - Numerical'!BJ101,"")</f>
        <v/>
      </c>
      <c r="BH101" t="str">
        <f>IF('Physical Effects - Numerical'!BK101&lt;0,'Physical Effects - Numerical'!BK101,"")</f>
        <v/>
      </c>
      <c r="BI101" t="str">
        <f>IF('Physical Effects - Numerical'!BL101&lt;0,'Physical Effects - Numerical'!BL101,"")</f>
        <v/>
      </c>
    </row>
    <row r="102" spans="1:61">
      <c r="A102" s="120" t="s">
        <v>1622</v>
      </c>
      <c r="B102" s="72" t="str">
        <f>IF('Physical Effects - Numerical'!E102&lt;0,'Physical Effects - Numerical'!E102,"")</f>
        <v/>
      </c>
      <c r="C102" s="72" t="str">
        <f>IF('Physical Effects - Numerical'!F102&lt;0,'Physical Effects - Numerical'!F102,"")</f>
        <v/>
      </c>
      <c r="D102" s="72" t="str">
        <f>IF('Physical Effects - Numerical'!G102&lt;0,'Physical Effects - Numerical'!G102,"")</f>
        <v/>
      </c>
      <c r="E102" s="72" t="str">
        <f>IF('Physical Effects - Numerical'!H102&lt;0,'Physical Effects - Numerical'!H102,"")</f>
        <v/>
      </c>
      <c r="F102" s="72" t="str">
        <f>IF('Physical Effects - Numerical'!I102&lt;0,'Physical Effects - Numerical'!I102,"")</f>
        <v/>
      </c>
      <c r="G102" s="72" t="str">
        <f>IF('Physical Effects - Numerical'!J102&lt;0,'Physical Effects - Numerical'!J102,"")</f>
        <v/>
      </c>
      <c r="H102" s="72" t="str">
        <f>IF('Physical Effects - Numerical'!K102&lt;0,'Physical Effects - Numerical'!K102,"")</f>
        <v/>
      </c>
      <c r="I102" s="72" t="str">
        <f>IF('Physical Effects - Numerical'!L102&lt;0,'Physical Effects - Numerical'!L102,"")</f>
        <v/>
      </c>
      <c r="J102" s="72" t="str">
        <f>IF('Physical Effects - Numerical'!M102&lt;0,'Physical Effects - Numerical'!M102,"")</f>
        <v/>
      </c>
      <c r="K102" s="72" t="str">
        <f>IF('Physical Effects - Numerical'!N102&lt;0,'Physical Effects - Numerical'!N102,"")</f>
        <v/>
      </c>
      <c r="L102" s="72" t="str">
        <f>IF('Physical Effects - Numerical'!O102&lt;0,'Physical Effects - Numerical'!O102,"")</f>
        <v/>
      </c>
      <c r="M102" s="72" t="str">
        <f>IF('Physical Effects - Numerical'!P102&lt;0,'Physical Effects - Numerical'!P102,"")</f>
        <v/>
      </c>
      <c r="N102" s="72" t="str">
        <f>IF('Physical Effects - Numerical'!Q102&lt;0,'Physical Effects - Numerical'!Q102,"")</f>
        <v/>
      </c>
      <c r="O102" s="72" t="str">
        <f>IF('Physical Effects - Numerical'!R102&lt;0,'Physical Effects - Numerical'!R102,"")</f>
        <v/>
      </c>
      <c r="P102" s="72" t="str">
        <f>IF('Physical Effects - Numerical'!S102&lt;0,'Physical Effects - Numerical'!S102,"")</f>
        <v/>
      </c>
      <c r="Q102" s="72" t="str">
        <f>IF('Physical Effects - Numerical'!T102&lt;0,'Physical Effects - Numerical'!T102,"")</f>
        <v/>
      </c>
      <c r="R102" s="72" t="str">
        <f>IF('Physical Effects - Numerical'!U102&lt;0,'Physical Effects - Numerical'!U102,"")</f>
        <v/>
      </c>
      <c r="S102" s="72" t="str">
        <f>IF('Physical Effects - Numerical'!V102&lt;0,'Physical Effects - Numerical'!V102,"")</f>
        <v/>
      </c>
      <c r="T102" s="72" t="str">
        <f>IF('Physical Effects - Numerical'!W102&lt;0,'Physical Effects - Numerical'!W102,"")</f>
        <v/>
      </c>
      <c r="U102" s="72" t="str">
        <f>IF('Physical Effects - Numerical'!X102&lt;0,'Physical Effects - Numerical'!X102,"")</f>
        <v/>
      </c>
      <c r="V102" s="72" t="str">
        <f>IF('Physical Effects - Numerical'!Y102&lt;0,'Physical Effects - Numerical'!Y102,"")</f>
        <v/>
      </c>
      <c r="W102" s="72" t="str">
        <f>IF('Physical Effects - Numerical'!Z102&lt;0,'Physical Effects - Numerical'!Z102,"")</f>
        <v/>
      </c>
      <c r="X102" s="72" t="str">
        <f>IF('Physical Effects - Numerical'!AA102&lt;0,'Physical Effects - Numerical'!AA102,"")</f>
        <v/>
      </c>
      <c r="Y102" s="72" t="str">
        <f>IF('Physical Effects - Numerical'!AB102&lt;0,'Physical Effects - Numerical'!AB102,"")</f>
        <v/>
      </c>
      <c r="Z102" s="72" t="str">
        <f>IF('Physical Effects - Numerical'!AC102&lt;0,'Physical Effects - Numerical'!AC102,"")</f>
        <v/>
      </c>
      <c r="AA102" s="72" t="str">
        <f>IF('Physical Effects - Numerical'!AD102&lt;0,'Physical Effects - Numerical'!AD102,"")</f>
        <v/>
      </c>
      <c r="AB102" s="72" t="str">
        <f>IF('Physical Effects - Numerical'!AE102&lt;0,'Physical Effects - Numerical'!AE102,"")</f>
        <v/>
      </c>
      <c r="AC102" s="72" t="str">
        <f>IF('Physical Effects - Numerical'!AF102&lt;0,'Physical Effects - Numerical'!AF102,"")</f>
        <v/>
      </c>
      <c r="AD102" s="72" t="str">
        <f>IF('Physical Effects - Numerical'!AG102&lt;0,'Physical Effects - Numerical'!AG102,"")</f>
        <v/>
      </c>
      <c r="AE102" s="72" t="str">
        <f>IF('Physical Effects - Numerical'!AH102&lt;0,'Physical Effects - Numerical'!AH102,"")</f>
        <v/>
      </c>
      <c r="AF102" s="72" t="str">
        <f>IF('Physical Effects - Numerical'!AI102&lt;0,'Physical Effects - Numerical'!AI102,"")</f>
        <v/>
      </c>
      <c r="AG102" s="72" t="str">
        <f>IF('Physical Effects - Numerical'!AJ102&lt;0,'Physical Effects - Numerical'!AJ102,"")</f>
        <v/>
      </c>
      <c r="AH102" s="72" t="str">
        <f>IF('Physical Effects - Numerical'!AK102&lt;0,'Physical Effects - Numerical'!AK102,"")</f>
        <v/>
      </c>
      <c r="AI102" s="72" t="str">
        <f>IF('Physical Effects - Numerical'!AL102&lt;0,'Physical Effects - Numerical'!AL102,"")</f>
        <v/>
      </c>
      <c r="AJ102" s="72" t="str">
        <f>IF('Physical Effects - Numerical'!AM102&lt;0,'Physical Effects - Numerical'!AM102,"")</f>
        <v/>
      </c>
      <c r="AK102" s="72" t="str">
        <f>IF('Physical Effects - Numerical'!AN102&lt;0,'Physical Effects - Numerical'!AN102,"")</f>
        <v/>
      </c>
      <c r="AL102" s="72" t="str">
        <f>IF('Physical Effects - Numerical'!AO102&lt;0,'Physical Effects - Numerical'!AO102,"")</f>
        <v/>
      </c>
      <c r="AM102" s="72" t="str">
        <f>IF('Physical Effects - Numerical'!AP102&lt;0,'Physical Effects - Numerical'!AP102,"")</f>
        <v/>
      </c>
      <c r="AN102" s="72" t="str">
        <f>IF('Physical Effects - Numerical'!AQ102&lt;0,'Physical Effects - Numerical'!AQ102,"")</f>
        <v/>
      </c>
      <c r="AO102" s="72" t="str">
        <f>IF('Physical Effects - Numerical'!AR102&lt;0,'Physical Effects - Numerical'!AR102,"")</f>
        <v/>
      </c>
      <c r="AP102" s="72" t="str">
        <f>IF('Physical Effects - Numerical'!AS102&lt;0,'Physical Effects - Numerical'!AS102,"")</f>
        <v/>
      </c>
      <c r="AQ102" s="72" t="str">
        <f>IF('Physical Effects - Numerical'!AT102&lt;0,'Physical Effects - Numerical'!AT102,"")</f>
        <v/>
      </c>
      <c r="AR102" s="72" t="str">
        <f>IF('Physical Effects - Numerical'!AU102&lt;0,'Physical Effects - Numerical'!AU102,"")</f>
        <v/>
      </c>
      <c r="AS102" s="72" t="str">
        <f>IF('Physical Effects - Numerical'!AV102&lt;0,'Physical Effects - Numerical'!AV102,"")</f>
        <v/>
      </c>
      <c r="AT102" s="72" t="str">
        <f>IF('Physical Effects - Numerical'!AW102&lt;0,'Physical Effects - Numerical'!AW102,"")</f>
        <v/>
      </c>
      <c r="AU102" s="72" t="str">
        <f>IF('Physical Effects - Numerical'!AX102&lt;0,'Physical Effects - Numerical'!AX102,"")</f>
        <v/>
      </c>
      <c r="AV102" s="84" t="str">
        <f>IF('Physical Effects - Numerical'!AY102&lt;0,'Physical Effects - Numerical'!AY102,"")</f>
        <v/>
      </c>
      <c r="AW102" t="str">
        <f>IF('Physical Effects - Numerical'!AZ102&lt;0,'Physical Effects - Numerical'!AZ102,"")</f>
        <v/>
      </c>
      <c r="AX102" t="str">
        <f>IF('Physical Effects - Numerical'!BA102&lt;0,'Physical Effects - Numerical'!BA102,"")</f>
        <v/>
      </c>
      <c r="AY102" t="str">
        <f>IF('Physical Effects - Numerical'!BB102&lt;0,'Physical Effects - Numerical'!BB102,"")</f>
        <v/>
      </c>
      <c r="AZ102" t="str">
        <f>IF('Physical Effects - Numerical'!BC102&lt;0,'Physical Effects - Numerical'!BC102,"")</f>
        <v/>
      </c>
      <c r="BA102" t="str">
        <f>IF('Physical Effects - Numerical'!BD102&lt;0,'Physical Effects - Numerical'!BD102,"")</f>
        <v/>
      </c>
      <c r="BB102" t="str">
        <f>IF('Physical Effects - Numerical'!BE102&lt;0,'Physical Effects - Numerical'!BE102,"")</f>
        <v/>
      </c>
      <c r="BC102" t="str">
        <f>IF('Physical Effects - Numerical'!BF102&lt;0,'Physical Effects - Numerical'!BF102,"")</f>
        <v/>
      </c>
      <c r="BD102" t="str">
        <f>IF('Physical Effects - Numerical'!BG102&lt;0,'Physical Effects - Numerical'!BG102,"")</f>
        <v/>
      </c>
      <c r="BE102" t="str">
        <f>IF('Physical Effects - Numerical'!BH102&lt;0,'Physical Effects - Numerical'!BH102,"")</f>
        <v/>
      </c>
      <c r="BF102" t="str">
        <f>IF('Physical Effects - Numerical'!BI102&lt;0,'Physical Effects - Numerical'!BI102,"")</f>
        <v/>
      </c>
      <c r="BG102" t="str">
        <f>IF('Physical Effects - Numerical'!BJ102&lt;0,'Physical Effects - Numerical'!BJ102,"")</f>
        <v/>
      </c>
      <c r="BH102" t="str">
        <f>IF('Physical Effects - Numerical'!BK102&lt;0,'Physical Effects - Numerical'!BK102,"")</f>
        <v/>
      </c>
      <c r="BI102" t="str">
        <f>IF('Physical Effects - Numerical'!BL102&lt;0,'Physical Effects - Numerical'!BL102,"")</f>
        <v/>
      </c>
    </row>
    <row r="103" spans="1:61">
      <c r="A103" s="120" t="s">
        <v>1657</v>
      </c>
      <c r="B103" s="72" t="str">
        <f>IF('Physical Effects - Numerical'!E103&lt;0,'Physical Effects - Numerical'!E103,"")</f>
        <v/>
      </c>
      <c r="C103" s="72" t="str">
        <f>IF('Physical Effects - Numerical'!F103&lt;0,'Physical Effects - Numerical'!F103,"")</f>
        <v/>
      </c>
      <c r="D103" s="72" t="str">
        <f>IF('Physical Effects - Numerical'!G103&lt;0,'Physical Effects - Numerical'!G103,"")</f>
        <v/>
      </c>
      <c r="E103" s="72" t="str">
        <f>IF('Physical Effects - Numerical'!H103&lt;0,'Physical Effects - Numerical'!H103,"")</f>
        <v/>
      </c>
      <c r="F103" s="72" t="str">
        <f>IF('Physical Effects - Numerical'!I103&lt;0,'Physical Effects - Numerical'!I103,"")</f>
        <v/>
      </c>
      <c r="G103" s="72" t="str">
        <f>IF('Physical Effects - Numerical'!J103&lt;0,'Physical Effects - Numerical'!J103,"")</f>
        <v/>
      </c>
      <c r="H103" s="72" t="str">
        <f>IF('Physical Effects - Numerical'!K103&lt;0,'Physical Effects - Numerical'!K103,"")</f>
        <v/>
      </c>
      <c r="I103" s="72" t="str">
        <f>IF('Physical Effects - Numerical'!L103&lt;0,'Physical Effects - Numerical'!L103,"")</f>
        <v/>
      </c>
      <c r="J103" s="72" t="str">
        <f>IF('Physical Effects - Numerical'!M103&lt;0,'Physical Effects - Numerical'!M103,"")</f>
        <v/>
      </c>
      <c r="K103" s="72" t="str">
        <f>IF('Physical Effects - Numerical'!N103&lt;0,'Physical Effects - Numerical'!N103,"")</f>
        <v/>
      </c>
      <c r="L103" s="72" t="str">
        <f>IF('Physical Effects - Numerical'!O103&lt;0,'Physical Effects - Numerical'!O103,"")</f>
        <v/>
      </c>
      <c r="M103" s="72" t="str">
        <f>IF('Physical Effects - Numerical'!P103&lt;0,'Physical Effects - Numerical'!P103,"")</f>
        <v/>
      </c>
      <c r="N103" s="72" t="str">
        <f>IF('Physical Effects - Numerical'!Q103&lt;0,'Physical Effects - Numerical'!Q103,"")</f>
        <v/>
      </c>
      <c r="O103" s="72" t="str">
        <f>IF('Physical Effects - Numerical'!R103&lt;0,'Physical Effects - Numerical'!R103,"")</f>
        <v/>
      </c>
      <c r="P103" s="72" t="str">
        <f>IF('Physical Effects - Numerical'!S103&lt;0,'Physical Effects - Numerical'!S103,"")</f>
        <v/>
      </c>
      <c r="Q103" s="72" t="str">
        <f>IF('Physical Effects - Numerical'!T103&lt;0,'Physical Effects - Numerical'!T103,"")</f>
        <v/>
      </c>
      <c r="R103" s="72" t="str">
        <f>IF('Physical Effects - Numerical'!U103&lt;0,'Physical Effects - Numerical'!U103,"")</f>
        <v/>
      </c>
      <c r="S103" s="72" t="str">
        <f>IF('Physical Effects - Numerical'!V103&lt;0,'Physical Effects - Numerical'!V103,"")</f>
        <v/>
      </c>
      <c r="T103" s="72" t="str">
        <f>IF('Physical Effects - Numerical'!W103&lt;0,'Physical Effects - Numerical'!W103,"")</f>
        <v/>
      </c>
      <c r="U103" s="72" t="str">
        <f>IF('Physical Effects - Numerical'!X103&lt;0,'Physical Effects - Numerical'!X103,"")</f>
        <v/>
      </c>
      <c r="V103" s="72" t="str">
        <f>IF('Physical Effects - Numerical'!Y103&lt;0,'Physical Effects - Numerical'!Y103,"")</f>
        <v/>
      </c>
      <c r="W103" s="72" t="str">
        <f>IF('Physical Effects - Numerical'!Z103&lt;0,'Physical Effects - Numerical'!Z103,"")</f>
        <v/>
      </c>
      <c r="X103" s="72" t="str">
        <f>IF('Physical Effects - Numerical'!AA103&lt;0,'Physical Effects - Numerical'!AA103,"")</f>
        <v/>
      </c>
      <c r="Y103" s="72" t="str">
        <f>IF('Physical Effects - Numerical'!AB103&lt;0,'Physical Effects - Numerical'!AB103,"")</f>
        <v/>
      </c>
      <c r="Z103" s="72" t="str">
        <f>IF('Physical Effects - Numerical'!AC103&lt;0,'Physical Effects - Numerical'!AC103,"")</f>
        <v/>
      </c>
      <c r="AA103" s="72" t="str">
        <f>IF('Physical Effects - Numerical'!AD103&lt;0,'Physical Effects - Numerical'!AD103,"")</f>
        <v/>
      </c>
      <c r="AB103" s="72" t="str">
        <f>IF('Physical Effects - Numerical'!AE103&lt;0,'Physical Effects - Numerical'!AE103,"")</f>
        <v/>
      </c>
      <c r="AC103" s="72" t="str">
        <f>IF('Physical Effects - Numerical'!AF103&lt;0,'Physical Effects - Numerical'!AF103,"")</f>
        <v/>
      </c>
      <c r="AD103" s="72" t="str">
        <f>IF('Physical Effects - Numerical'!AG103&lt;0,'Physical Effects - Numerical'!AG103,"")</f>
        <v/>
      </c>
      <c r="AE103" s="72" t="str">
        <f>IF('Physical Effects - Numerical'!AH103&lt;0,'Physical Effects - Numerical'!AH103,"")</f>
        <v/>
      </c>
      <c r="AF103" s="72" t="str">
        <f>IF('Physical Effects - Numerical'!AI103&lt;0,'Physical Effects - Numerical'!AI103,"")</f>
        <v/>
      </c>
      <c r="AG103" s="72" t="str">
        <f>IF('Physical Effects - Numerical'!AJ103&lt;0,'Physical Effects - Numerical'!AJ103,"")</f>
        <v/>
      </c>
      <c r="AH103" s="72" t="str">
        <f>IF('Physical Effects - Numerical'!AK103&lt;0,'Physical Effects - Numerical'!AK103,"")</f>
        <v/>
      </c>
      <c r="AI103" s="72" t="str">
        <f>IF('Physical Effects - Numerical'!AL103&lt;0,'Physical Effects - Numerical'!AL103,"")</f>
        <v/>
      </c>
      <c r="AJ103" s="72" t="str">
        <f>IF('Physical Effects - Numerical'!AM103&lt;0,'Physical Effects - Numerical'!AM103,"")</f>
        <v/>
      </c>
      <c r="AK103" s="72" t="str">
        <f>IF('Physical Effects - Numerical'!AN103&lt;0,'Physical Effects - Numerical'!AN103,"")</f>
        <v/>
      </c>
      <c r="AL103" s="72" t="str">
        <f>IF('Physical Effects - Numerical'!AO103&lt;0,'Physical Effects - Numerical'!AO103,"")</f>
        <v/>
      </c>
      <c r="AM103" s="72" t="str">
        <f>IF('Physical Effects - Numerical'!AP103&lt;0,'Physical Effects - Numerical'!AP103,"")</f>
        <v/>
      </c>
      <c r="AN103" s="72" t="str">
        <f>IF('Physical Effects - Numerical'!AQ103&lt;0,'Physical Effects - Numerical'!AQ103,"")</f>
        <v/>
      </c>
      <c r="AO103" s="72" t="str">
        <f>IF('Physical Effects - Numerical'!AR103&lt;0,'Physical Effects - Numerical'!AR103,"")</f>
        <v/>
      </c>
      <c r="AP103" s="72" t="str">
        <f>IF('Physical Effects - Numerical'!AS103&lt;0,'Physical Effects - Numerical'!AS103,"")</f>
        <v/>
      </c>
      <c r="AQ103" s="72" t="str">
        <f>IF('Physical Effects - Numerical'!AT103&lt;0,'Physical Effects - Numerical'!AT103,"")</f>
        <v/>
      </c>
      <c r="AR103" s="72" t="str">
        <f>IF('Physical Effects - Numerical'!AU103&lt;0,'Physical Effects - Numerical'!AU103,"")</f>
        <v/>
      </c>
      <c r="AS103" s="72" t="str">
        <f>IF('Physical Effects - Numerical'!AV103&lt;0,'Physical Effects - Numerical'!AV103,"")</f>
        <v/>
      </c>
      <c r="AT103" s="72" t="str">
        <f>IF('Physical Effects - Numerical'!AW103&lt;0,'Physical Effects - Numerical'!AW103,"")</f>
        <v/>
      </c>
      <c r="AU103" s="72" t="str">
        <f>IF('Physical Effects - Numerical'!AX103&lt;0,'Physical Effects - Numerical'!AX103,"")</f>
        <v/>
      </c>
      <c r="AV103" s="84" t="str">
        <f>IF('Physical Effects - Numerical'!AY103&lt;0,'Physical Effects - Numerical'!AY103,"")</f>
        <v/>
      </c>
      <c r="AW103" t="str">
        <f>IF('Physical Effects - Numerical'!AZ103&lt;0,'Physical Effects - Numerical'!AZ103,"")</f>
        <v/>
      </c>
      <c r="AX103" t="str">
        <f>IF('Physical Effects - Numerical'!BA103&lt;0,'Physical Effects - Numerical'!BA103,"")</f>
        <v/>
      </c>
      <c r="AY103" t="str">
        <f>IF('Physical Effects - Numerical'!BB103&lt;0,'Physical Effects - Numerical'!BB103,"")</f>
        <v/>
      </c>
      <c r="AZ103" t="str">
        <f>IF('Physical Effects - Numerical'!BC103&lt;0,'Physical Effects - Numerical'!BC103,"")</f>
        <v/>
      </c>
      <c r="BA103" t="str">
        <f>IF('Physical Effects - Numerical'!BD103&lt;0,'Physical Effects - Numerical'!BD103,"")</f>
        <v/>
      </c>
      <c r="BB103" t="str">
        <f>IF('Physical Effects - Numerical'!BE103&lt;0,'Physical Effects - Numerical'!BE103,"")</f>
        <v/>
      </c>
      <c r="BC103" t="str">
        <f>IF('Physical Effects - Numerical'!BF103&lt;0,'Physical Effects - Numerical'!BF103,"")</f>
        <v/>
      </c>
      <c r="BD103" t="str">
        <f>IF('Physical Effects - Numerical'!BG103&lt;0,'Physical Effects - Numerical'!BG103,"")</f>
        <v/>
      </c>
      <c r="BE103" t="str">
        <f>IF('Physical Effects - Numerical'!BH103&lt;0,'Physical Effects - Numerical'!BH103,"")</f>
        <v/>
      </c>
      <c r="BF103" t="str">
        <f>IF('Physical Effects - Numerical'!BI103&lt;0,'Physical Effects - Numerical'!BI103,"")</f>
        <v/>
      </c>
      <c r="BG103" t="str">
        <f>IF('Physical Effects - Numerical'!BJ103&lt;0,'Physical Effects - Numerical'!BJ103,"")</f>
        <v/>
      </c>
      <c r="BH103" t="str">
        <f>IF('Physical Effects - Numerical'!BK103&lt;0,'Physical Effects - Numerical'!BK103,"")</f>
        <v/>
      </c>
      <c r="BI103" t="str">
        <f>IF('Physical Effects - Numerical'!BL103&lt;0,'Physical Effects - Numerical'!BL103,"")</f>
        <v/>
      </c>
    </row>
    <row r="104" spans="1:61">
      <c r="A104" s="120" t="s">
        <v>1665</v>
      </c>
      <c r="B104" s="72" t="str">
        <f>IF('Physical Effects - Numerical'!E104&lt;0,'Physical Effects - Numerical'!E104,"")</f>
        <v/>
      </c>
      <c r="C104" s="72" t="str">
        <f>IF('Physical Effects - Numerical'!F104&lt;0,'Physical Effects - Numerical'!F104,"")</f>
        <v/>
      </c>
      <c r="D104" s="72" t="str">
        <f>IF('Physical Effects - Numerical'!G104&lt;0,'Physical Effects - Numerical'!G104,"")</f>
        <v/>
      </c>
      <c r="E104" s="72" t="str">
        <f>IF('Physical Effects - Numerical'!H104&lt;0,'Physical Effects - Numerical'!H104,"")</f>
        <v/>
      </c>
      <c r="F104" s="72" t="str">
        <f>IF('Physical Effects - Numerical'!I104&lt;0,'Physical Effects - Numerical'!I104,"")</f>
        <v/>
      </c>
      <c r="G104" s="72" t="str">
        <f>IF('Physical Effects - Numerical'!J104&lt;0,'Physical Effects - Numerical'!J104,"")</f>
        <v/>
      </c>
      <c r="H104" s="72" t="str">
        <f>IF('Physical Effects - Numerical'!K104&lt;0,'Physical Effects - Numerical'!K104,"")</f>
        <v/>
      </c>
      <c r="I104" s="72" t="str">
        <f>IF('Physical Effects - Numerical'!L104&lt;0,'Physical Effects - Numerical'!L104,"")</f>
        <v/>
      </c>
      <c r="J104" s="72" t="str">
        <f>IF('Physical Effects - Numerical'!M104&lt;0,'Physical Effects - Numerical'!M104,"")</f>
        <v/>
      </c>
      <c r="K104" s="72" t="str">
        <f>IF('Physical Effects - Numerical'!N104&lt;0,'Physical Effects - Numerical'!N104,"")</f>
        <v/>
      </c>
      <c r="L104" s="72" t="str">
        <f>IF('Physical Effects - Numerical'!O104&lt;0,'Physical Effects - Numerical'!O104,"")</f>
        <v/>
      </c>
      <c r="M104" s="72" t="str">
        <f>IF('Physical Effects - Numerical'!P104&lt;0,'Physical Effects - Numerical'!P104,"")</f>
        <v/>
      </c>
      <c r="N104" s="72" t="str">
        <f>IF('Physical Effects - Numerical'!Q104&lt;0,'Physical Effects - Numerical'!Q104,"")</f>
        <v/>
      </c>
      <c r="O104" s="72" t="str">
        <f>IF('Physical Effects - Numerical'!R104&lt;0,'Physical Effects - Numerical'!R104,"")</f>
        <v/>
      </c>
      <c r="P104" s="72" t="str">
        <f>IF('Physical Effects - Numerical'!S104&lt;0,'Physical Effects - Numerical'!S104,"")</f>
        <v/>
      </c>
      <c r="Q104" s="72" t="str">
        <f>IF('Physical Effects - Numerical'!T104&lt;0,'Physical Effects - Numerical'!T104,"")</f>
        <v/>
      </c>
      <c r="R104" s="72" t="str">
        <f>IF('Physical Effects - Numerical'!U104&lt;0,'Physical Effects - Numerical'!U104,"")</f>
        <v/>
      </c>
      <c r="S104" s="72" t="str">
        <f>IF('Physical Effects - Numerical'!V104&lt;0,'Physical Effects - Numerical'!V104,"")</f>
        <v/>
      </c>
      <c r="T104" s="72" t="str">
        <f>IF('Physical Effects - Numerical'!W104&lt;0,'Physical Effects - Numerical'!W104,"")</f>
        <v/>
      </c>
      <c r="U104" s="72" t="str">
        <f>IF('Physical Effects - Numerical'!X104&lt;0,'Physical Effects - Numerical'!X104,"")</f>
        <v/>
      </c>
      <c r="V104" s="72" t="str">
        <f>IF('Physical Effects - Numerical'!Y104&lt;0,'Physical Effects - Numerical'!Y104,"")</f>
        <v/>
      </c>
      <c r="W104" s="72" t="str">
        <f>IF('Physical Effects - Numerical'!Z104&lt;0,'Physical Effects - Numerical'!Z104,"")</f>
        <v/>
      </c>
      <c r="X104" s="72" t="str">
        <f>IF('Physical Effects - Numerical'!AA104&lt;0,'Physical Effects - Numerical'!AA104,"")</f>
        <v/>
      </c>
      <c r="Y104" s="72" t="str">
        <f>IF('Physical Effects - Numerical'!AB104&lt;0,'Physical Effects - Numerical'!AB104,"")</f>
        <v/>
      </c>
      <c r="Z104" s="72" t="str">
        <f>IF('Physical Effects - Numerical'!AC104&lt;0,'Physical Effects - Numerical'!AC104,"")</f>
        <v/>
      </c>
      <c r="AA104" s="72" t="str">
        <f>IF('Physical Effects - Numerical'!AD104&lt;0,'Physical Effects - Numerical'!AD104,"")</f>
        <v/>
      </c>
      <c r="AB104" s="72" t="str">
        <f>IF('Physical Effects - Numerical'!AE104&lt;0,'Physical Effects - Numerical'!AE104,"")</f>
        <v/>
      </c>
      <c r="AC104" s="72" t="str">
        <f>IF('Physical Effects - Numerical'!AF104&lt;0,'Physical Effects - Numerical'!AF104,"")</f>
        <v/>
      </c>
      <c r="AD104" s="72" t="str">
        <f>IF('Physical Effects - Numerical'!AG104&lt;0,'Physical Effects - Numerical'!AG104,"")</f>
        <v/>
      </c>
      <c r="AE104" s="72" t="str">
        <f>IF('Physical Effects - Numerical'!AH104&lt;0,'Physical Effects - Numerical'!AH104,"")</f>
        <v/>
      </c>
      <c r="AF104" s="72" t="str">
        <f>IF('Physical Effects - Numerical'!AI104&lt;0,'Physical Effects - Numerical'!AI104,"")</f>
        <v/>
      </c>
      <c r="AG104" s="72" t="str">
        <f>IF('Physical Effects - Numerical'!AJ104&lt;0,'Physical Effects - Numerical'!AJ104,"")</f>
        <v/>
      </c>
      <c r="AH104" s="72" t="str">
        <f>IF('Physical Effects - Numerical'!AK104&lt;0,'Physical Effects - Numerical'!AK104,"")</f>
        <v/>
      </c>
      <c r="AI104" s="72" t="str">
        <f>IF('Physical Effects - Numerical'!AL104&lt;0,'Physical Effects - Numerical'!AL104,"")</f>
        <v/>
      </c>
      <c r="AJ104" s="72" t="str">
        <f>IF('Physical Effects - Numerical'!AM104&lt;0,'Physical Effects - Numerical'!AM104,"")</f>
        <v/>
      </c>
      <c r="AK104" s="72" t="str">
        <f>IF('Physical Effects - Numerical'!AN104&lt;0,'Physical Effects - Numerical'!AN104,"")</f>
        <v/>
      </c>
      <c r="AL104" s="72" t="str">
        <f>IF('Physical Effects - Numerical'!AO104&lt;0,'Physical Effects - Numerical'!AO104,"")</f>
        <v/>
      </c>
      <c r="AM104" s="72" t="str">
        <f>IF('Physical Effects - Numerical'!AP104&lt;0,'Physical Effects - Numerical'!AP104,"")</f>
        <v/>
      </c>
      <c r="AN104" s="72" t="str">
        <f>IF('Physical Effects - Numerical'!AQ104&lt;0,'Physical Effects - Numerical'!AQ104,"")</f>
        <v/>
      </c>
      <c r="AO104" s="72" t="str">
        <f>IF('Physical Effects - Numerical'!AR104&lt;0,'Physical Effects - Numerical'!AR104,"")</f>
        <v/>
      </c>
      <c r="AP104" s="72" t="str">
        <f>IF('Physical Effects - Numerical'!AS104&lt;0,'Physical Effects - Numerical'!AS104,"")</f>
        <v/>
      </c>
      <c r="AQ104" s="72" t="str">
        <f>IF('Physical Effects - Numerical'!AT104&lt;0,'Physical Effects - Numerical'!AT104,"")</f>
        <v/>
      </c>
      <c r="AR104" s="72" t="str">
        <f>IF('Physical Effects - Numerical'!AU104&lt;0,'Physical Effects - Numerical'!AU104,"")</f>
        <v/>
      </c>
      <c r="AS104" s="72" t="str">
        <f>IF('Physical Effects - Numerical'!AV104&lt;0,'Physical Effects - Numerical'!AV104,"")</f>
        <v/>
      </c>
      <c r="AT104" s="72" t="str">
        <f>IF('Physical Effects - Numerical'!AW104&lt;0,'Physical Effects - Numerical'!AW104,"")</f>
        <v/>
      </c>
      <c r="AU104" s="72" t="str">
        <f>IF('Physical Effects - Numerical'!AX104&lt;0,'Physical Effects - Numerical'!AX104,"")</f>
        <v/>
      </c>
      <c r="AV104" s="84" t="str">
        <f>IF('Physical Effects - Numerical'!AY104&lt;0,'Physical Effects - Numerical'!AY104,"")</f>
        <v/>
      </c>
      <c r="AW104" t="str">
        <f>IF('Physical Effects - Numerical'!AZ104&lt;0,'Physical Effects - Numerical'!AZ104,"")</f>
        <v/>
      </c>
      <c r="AX104" t="str">
        <f>IF('Physical Effects - Numerical'!BA104&lt;0,'Physical Effects - Numerical'!BA104,"")</f>
        <v/>
      </c>
      <c r="AY104" t="str">
        <f>IF('Physical Effects - Numerical'!BB104&lt;0,'Physical Effects - Numerical'!BB104,"")</f>
        <v/>
      </c>
      <c r="AZ104" t="str">
        <f>IF('Physical Effects - Numerical'!BC104&lt;0,'Physical Effects - Numerical'!BC104,"")</f>
        <v/>
      </c>
      <c r="BA104" t="str">
        <f>IF('Physical Effects - Numerical'!BD104&lt;0,'Physical Effects - Numerical'!BD104,"")</f>
        <v/>
      </c>
      <c r="BB104" t="str">
        <f>IF('Physical Effects - Numerical'!BE104&lt;0,'Physical Effects - Numerical'!BE104,"")</f>
        <v/>
      </c>
      <c r="BC104" t="str">
        <f>IF('Physical Effects - Numerical'!BF104&lt;0,'Physical Effects - Numerical'!BF104,"")</f>
        <v/>
      </c>
      <c r="BD104" t="str">
        <f>IF('Physical Effects - Numerical'!BG104&lt;0,'Physical Effects - Numerical'!BG104,"")</f>
        <v/>
      </c>
      <c r="BE104" t="str">
        <f>IF('Physical Effects - Numerical'!BH104&lt;0,'Physical Effects - Numerical'!BH104,"")</f>
        <v/>
      </c>
      <c r="BF104" t="str">
        <f>IF('Physical Effects - Numerical'!BI104&lt;0,'Physical Effects - Numerical'!BI104,"")</f>
        <v/>
      </c>
      <c r="BG104" t="str">
        <f>IF('Physical Effects - Numerical'!BJ104&lt;0,'Physical Effects - Numerical'!BJ104,"")</f>
        <v/>
      </c>
      <c r="BH104" t="str">
        <f>IF('Physical Effects - Numerical'!BK104&lt;0,'Physical Effects - Numerical'!BK104,"")</f>
        <v/>
      </c>
      <c r="BI104" t="str">
        <f>IF('Physical Effects - Numerical'!BL104&lt;0,'Physical Effects - Numerical'!BL104,"")</f>
        <v/>
      </c>
    </row>
    <row r="105" spans="1:61">
      <c r="A105" s="120" t="s">
        <v>1690</v>
      </c>
      <c r="B105" s="72" t="str">
        <f>IF('Physical Effects - Numerical'!E105&lt;0,'Physical Effects - Numerical'!E105,"")</f>
        <v/>
      </c>
      <c r="C105" s="72" t="str">
        <f>IF('Physical Effects - Numerical'!F105&lt;0,'Physical Effects - Numerical'!F105,"")</f>
        <v/>
      </c>
      <c r="D105" s="72" t="str">
        <f>IF('Physical Effects - Numerical'!G105&lt;0,'Physical Effects - Numerical'!G105,"")</f>
        <v/>
      </c>
      <c r="E105" s="72" t="str">
        <f>IF('Physical Effects - Numerical'!H105&lt;0,'Physical Effects - Numerical'!H105,"")</f>
        <v/>
      </c>
      <c r="F105" s="72" t="str">
        <f>IF('Physical Effects - Numerical'!I105&lt;0,'Physical Effects - Numerical'!I105,"")</f>
        <v/>
      </c>
      <c r="G105" s="72" t="str">
        <f>IF('Physical Effects - Numerical'!J105&lt;0,'Physical Effects - Numerical'!J105,"")</f>
        <v/>
      </c>
      <c r="H105" s="72" t="str">
        <f>IF('Physical Effects - Numerical'!K105&lt;0,'Physical Effects - Numerical'!K105,"")</f>
        <v/>
      </c>
      <c r="I105" s="72" t="str">
        <f>IF('Physical Effects - Numerical'!L105&lt;0,'Physical Effects - Numerical'!L105,"")</f>
        <v/>
      </c>
      <c r="J105" s="72" t="str">
        <f>IF('Physical Effects - Numerical'!M105&lt;0,'Physical Effects - Numerical'!M105,"")</f>
        <v/>
      </c>
      <c r="K105" s="72" t="str">
        <f>IF('Physical Effects - Numerical'!N105&lt;0,'Physical Effects - Numerical'!N105,"")</f>
        <v/>
      </c>
      <c r="L105" s="72" t="str">
        <f>IF('Physical Effects - Numerical'!O105&lt;0,'Physical Effects - Numerical'!O105,"")</f>
        <v/>
      </c>
      <c r="M105" s="72" t="str">
        <f>IF('Physical Effects - Numerical'!P105&lt;0,'Physical Effects - Numerical'!P105,"")</f>
        <v/>
      </c>
      <c r="N105" s="72" t="str">
        <f>IF('Physical Effects - Numerical'!Q105&lt;0,'Physical Effects - Numerical'!Q105,"")</f>
        <v/>
      </c>
      <c r="O105" s="72" t="str">
        <f>IF('Physical Effects - Numerical'!R105&lt;0,'Physical Effects - Numerical'!R105,"")</f>
        <v/>
      </c>
      <c r="P105" s="72" t="str">
        <f>IF('Physical Effects - Numerical'!S105&lt;0,'Physical Effects - Numerical'!S105,"")</f>
        <v/>
      </c>
      <c r="Q105" s="72" t="str">
        <f>IF('Physical Effects - Numerical'!T105&lt;0,'Physical Effects - Numerical'!T105,"")</f>
        <v/>
      </c>
      <c r="R105" s="72" t="str">
        <f>IF('Physical Effects - Numerical'!U105&lt;0,'Physical Effects - Numerical'!U105,"")</f>
        <v/>
      </c>
      <c r="S105" s="72" t="str">
        <f>IF('Physical Effects - Numerical'!V105&lt;0,'Physical Effects - Numerical'!V105,"")</f>
        <v/>
      </c>
      <c r="T105" s="72" t="str">
        <f>IF('Physical Effects - Numerical'!W105&lt;0,'Physical Effects - Numerical'!W105,"")</f>
        <v/>
      </c>
      <c r="U105" s="72" t="str">
        <f>IF('Physical Effects - Numerical'!X105&lt;0,'Physical Effects - Numerical'!X105,"")</f>
        <v/>
      </c>
      <c r="V105" s="72" t="str">
        <f>IF('Physical Effects - Numerical'!Y105&lt;0,'Physical Effects - Numerical'!Y105,"")</f>
        <v/>
      </c>
      <c r="W105" s="72" t="str">
        <f>IF('Physical Effects - Numerical'!Z105&lt;0,'Physical Effects - Numerical'!Z105,"")</f>
        <v/>
      </c>
      <c r="X105" s="72" t="str">
        <f>IF('Physical Effects - Numerical'!AA105&lt;0,'Physical Effects - Numerical'!AA105,"")</f>
        <v/>
      </c>
      <c r="Y105" s="72" t="str">
        <f>IF('Physical Effects - Numerical'!AB105&lt;0,'Physical Effects - Numerical'!AB105,"")</f>
        <v/>
      </c>
      <c r="Z105" s="72" t="str">
        <f>IF('Physical Effects - Numerical'!AC105&lt;0,'Physical Effects - Numerical'!AC105,"")</f>
        <v/>
      </c>
      <c r="AA105" s="72" t="str">
        <f>IF('Physical Effects - Numerical'!AD105&lt;0,'Physical Effects - Numerical'!AD105,"")</f>
        <v/>
      </c>
      <c r="AB105" s="72" t="str">
        <f>IF('Physical Effects - Numerical'!AE105&lt;0,'Physical Effects - Numerical'!AE105,"")</f>
        <v/>
      </c>
      <c r="AC105" s="72" t="str">
        <f>IF('Physical Effects - Numerical'!AF105&lt;0,'Physical Effects - Numerical'!AF105,"")</f>
        <v/>
      </c>
      <c r="AD105" s="72" t="str">
        <f>IF('Physical Effects - Numerical'!AG105&lt;0,'Physical Effects - Numerical'!AG105,"")</f>
        <v/>
      </c>
      <c r="AE105" s="72" t="str">
        <f>IF('Physical Effects - Numerical'!AH105&lt;0,'Physical Effects - Numerical'!AH105,"")</f>
        <v/>
      </c>
      <c r="AF105" s="72" t="str">
        <f>IF('Physical Effects - Numerical'!AI105&lt;0,'Physical Effects - Numerical'!AI105,"")</f>
        <v/>
      </c>
      <c r="AG105" s="72" t="str">
        <f>IF('Physical Effects - Numerical'!AJ105&lt;0,'Physical Effects - Numerical'!AJ105,"")</f>
        <v/>
      </c>
      <c r="AH105" s="72" t="str">
        <f>IF('Physical Effects - Numerical'!AK105&lt;0,'Physical Effects - Numerical'!AK105,"")</f>
        <v/>
      </c>
      <c r="AI105" s="72" t="str">
        <f>IF('Physical Effects - Numerical'!AL105&lt;0,'Physical Effects - Numerical'!AL105,"")</f>
        <v/>
      </c>
      <c r="AJ105" s="72" t="str">
        <f>IF('Physical Effects - Numerical'!AM105&lt;0,'Physical Effects - Numerical'!AM105,"")</f>
        <v/>
      </c>
      <c r="AK105" s="72" t="str">
        <f>IF('Physical Effects - Numerical'!AN105&lt;0,'Physical Effects - Numerical'!AN105,"")</f>
        <v/>
      </c>
      <c r="AL105" s="72" t="str">
        <f>IF('Physical Effects - Numerical'!AO105&lt;0,'Physical Effects - Numerical'!AO105,"")</f>
        <v/>
      </c>
      <c r="AM105" s="72" t="str">
        <f>IF('Physical Effects - Numerical'!AP105&lt;0,'Physical Effects - Numerical'!AP105,"")</f>
        <v/>
      </c>
      <c r="AN105" s="72" t="str">
        <f>IF('Physical Effects - Numerical'!AQ105&lt;0,'Physical Effects - Numerical'!AQ105,"")</f>
        <v/>
      </c>
      <c r="AO105" s="72" t="str">
        <f>IF('Physical Effects - Numerical'!AR105&lt;0,'Physical Effects - Numerical'!AR105,"")</f>
        <v/>
      </c>
      <c r="AP105" s="72" t="str">
        <f>IF('Physical Effects - Numerical'!AS105&lt;0,'Physical Effects - Numerical'!AS105,"")</f>
        <v/>
      </c>
      <c r="AQ105" s="72" t="str">
        <f>IF('Physical Effects - Numerical'!AT105&lt;0,'Physical Effects - Numerical'!AT105,"")</f>
        <v/>
      </c>
      <c r="AR105" s="72" t="str">
        <f>IF('Physical Effects - Numerical'!AU105&lt;0,'Physical Effects - Numerical'!AU105,"")</f>
        <v/>
      </c>
      <c r="AS105" s="72" t="str">
        <f>IF('Physical Effects - Numerical'!AV105&lt;0,'Physical Effects - Numerical'!AV105,"")</f>
        <v/>
      </c>
      <c r="AT105" s="72" t="str">
        <f>IF('Physical Effects - Numerical'!AW105&lt;0,'Physical Effects - Numerical'!AW105,"")</f>
        <v/>
      </c>
      <c r="AU105" s="72" t="str">
        <f>IF('Physical Effects - Numerical'!AX105&lt;0,'Physical Effects - Numerical'!AX105,"")</f>
        <v/>
      </c>
      <c r="AV105" s="84" t="str">
        <f>IF('Physical Effects - Numerical'!AY105&lt;0,'Physical Effects - Numerical'!AY105,"")</f>
        <v/>
      </c>
      <c r="AW105" t="str">
        <f>IF('Physical Effects - Numerical'!AZ105&lt;0,'Physical Effects - Numerical'!AZ105,"")</f>
        <v/>
      </c>
      <c r="AX105" t="str">
        <f>IF('Physical Effects - Numerical'!BA105&lt;0,'Physical Effects - Numerical'!BA105,"")</f>
        <v/>
      </c>
      <c r="AY105" t="str">
        <f>IF('Physical Effects - Numerical'!BB105&lt;0,'Physical Effects - Numerical'!BB105,"")</f>
        <v/>
      </c>
      <c r="AZ105" t="str">
        <f>IF('Physical Effects - Numerical'!BC105&lt;0,'Physical Effects - Numerical'!BC105,"")</f>
        <v/>
      </c>
      <c r="BA105" t="str">
        <f>IF('Physical Effects - Numerical'!BD105&lt;0,'Physical Effects - Numerical'!BD105,"")</f>
        <v/>
      </c>
      <c r="BB105" t="str">
        <f>IF('Physical Effects - Numerical'!BE105&lt;0,'Physical Effects - Numerical'!BE105,"")</f>
        <v/>
      </c>
      <c r="BC105" t="str">
        <f>IF('Physical Effects - Numerical'!BF105&lt;0,'Physical Effects - Numerical'!BF105,"")</f>
        <v/>
      </c>
      <c r="BD105" t="str">
        <f>IF('Physical Effects - Numerical'!BG105&lt;0,'Physical Effects - Numerical'!BG105,"")</f>
        <v/>
      </c>
      <c r="BE105" t="str">
        <f>IF('Physical Effects - Numerical'!BH105&lt;0,'Physical Effects - Numerical'!BH105,"")</f>
        <v/>
      </c>
      <c r="BF105" t="str">
        <f>IF('Physical Effects - Numerical'!BI105&lt;0,'Physical Effects - Numerical'!BI105,"")</f>
        <v/>
      </c>
      <c r="BG105" t="str">
        <f>IF('Physical Effects - Numerical'!BJ105&lt;0,'Physical Effects - Numerical'!BJ105,"")</f>
        <v/>
      </c>
      <c r="BH105" t="str">
        <f>IF('Physical Effects - Numerical'!BK105&lt;0,'Physical Effects - Numerical'!BK105,"")</f>
        <v/>
      </c>
      <c r="BI105" t="str">
        <f>IF('Physical Effects - Numerical'!BL105&lt;0,'Physical Effects - Numerical'!BL105,"")</f>
        <v/>
      </c>
    </row>
    <row r="106" spans="1:61" ht="26">
      <c r="A106" s="120" t="s">
        <v>1710</v>
      </c>
      <c r="B106" s="72" t="str">
        <f>IF('Physical Effects - Numerical'!E106&lt;0,'Physical Effects - Numerical'!E106,"")</f>
        <v/>
      </c>
      <c r="C106" s="72" t="str">
        <f>IF('Physical Effects - Numerical'!F106&lt;0,'Physical Effects - Numerical'!F106,"")</f>
        <v/>
      </c>
      <c r="D106" s="72" t="str">
        <f>IF('Physical Effects - Numerical'!G106&lt;0,'Physical Effects - Numerical'!G106,"")</f>
        <v/>
      </c>
      <c r="E106" s="72" t="str">
        <f>IF('Physical Effects - Numerical'!H106&lt;0,'Physical Effects - Numerical'!H106,"")</f>
        <v/>
      </c>
      <c r="F106" s="72" t="str">
        <f>IF('Physical Effects - Numerical'!I106&lt;0,'Physical Effects - Numerical'!I106,"")</f>
        <v/>
      </c>
      <c r="G106" s="72" t="str">
        <f>IF('Physical Effects - Numerical'!J106&lt;0,'Physical Effects - Numerical'!J106,"")</f>
        <v/>
      </c>
      <c r="H106" s="72" t="str">
        <f>IF('Physical Effects - Numerical'!K106&lt;0,'Physical Effects - Numerical'!K106,"")</f>
        <v/>
      </c>
      <c r="I106" s="72" t="str">
        <f>IF('Physical Effects - Numerical'!L106&lt;0,'Physical Effects - Numerical'!L106,"")</f>
        <v/>
      </c>
      <c r="J106" s="72" t="str">
        <f>IF('Physical Effects - Numerical'!M106&lt;0,'Physical Effects - Numerical'!M106,"")</f>
        <v/>
      </c>
      <c r="K106" s="72">
        <f>IF('Physical Effects - Numerical'!N106&lt;0,'Physical Effects - Numerical'!N106,"")</f>
        <v>-3</v>
      </c>
      <c r="L106" s="72">
        <f>IF('Physical Effects - Numerical'!O106&lt;0,'Physical Effects - Numerical'!O106,"")</f>
        <v>-3</v>
      </c>
      <c r="M106" s="72" t="str">
        <f>IF('Physical Effects - Numerical'!P106&lt;0,'Physical Effects - Numerical'!P106,"")</f>
        <v/>
      </c>
      <c r="N106" s="72" t="str">
        <f>IF('Physical Effects - Numerical'!Q106&lt;0,'Physical Effects - Numerical'!Q106,"")</f>
        <v/>
      </c>
      <c r="O106" s="72" t="str">
        <f>IF('Physical Effects - Numerical'!R106&lt;0,'Physical Effects - Numerical'!R106,"")</f>
        <v/>
      </c>
      <c r="P106" s="72" t="str">
        <f>IF('Physical Effects - Numerical'!S106&lt;0,'Physical Effects - Numerical'!S106,"")</f>
        <v/>
      </c>
      <c r="Q106" s="72" t="str">
        <f>IF('Physical Effects - Numerical'!T106&lt;0,'Physical Effects - Numerical'!T106,"")</f>
        <v/>
      </c>
      <c r="R106" s="72" t="str">
        <f>IF('Physical Effects - Numerical'!U106&lt;0,'Physical Effects - Numerical'!U106,"")</f>
        <v/>
      </c>
      <c r="S106" s="72" t="str">
        <f>IF('Physical Effects - Numerical'!V106&lt;0,'Physical Effects - Numerical'!V106,"")</f>
        <v/>
      </c>
      <c r="T106" s="72" t="str">
        <f>IF('Physical Effects - Numerical'!W106&lt;0,'Physical Effects - Numerical'!W106,"")</f>
        <v/>
      </c>
      <c r="U106" s="72" t="str">
        <f>IF('Physical Effects - Numerical'!X106&lt;0,'Physical Effects - Numerical'!X106,"")</f>
        <v/>
      </c>
      <c r="V106" s="72" t="str">
        <f>IF('Physical Effects - Numerical'!Y106&lt;0,'Physical Effects - Numerical'!Y106,"")</f>
        <v/>
      </c>
      <c r="W106" s="72" t="str">
        <f>IF('Physical Effects - Numerical'!Z106&lt;0,'Physical Effects - Numerical'!Z106,"")</f>
        <v/>
      </c>
      <c r="X106" s="72" t="str">
        <f>IF('Physical Effects - Numerical'!AA106&lt;0,'Physical Effects - Numerical'!AA106,"")</f>
        <v/>
      </c>
      <c r="Y106" s="72" t="str">
        <f>IF('Physical Effects - Numerical'!AB106&lt;0,'Physical Effects - Numerical'!AB106,"")</f>
        <v/>
      </c>
      <c r="Z106" s="72" t="str">
        <f>IF('Physical Effects - Numerical'!AC106&lt;0,'Physical Effects - Numerical'!AC106,"")</f>
        <v/>
      </c>
      <c r="AA106" s="72" t="str">
        <f>IF('Physical Effects - Numerical'!AD106&lt;0,'Physical Effects - Numerical'!AD106,"")</f>
        <v/>
      </c>
      <c r="AB106" s="72" t="str">
        <f>IF('Physical Effects - Numerical'!AE106&lt;0,'Physical Effects - Numerical'!AE106,"")</f>
        <v/>
      </c>
      <c r="AC106" s="72" t="str">
        <f>IF('Physical Effects - Numerical'!AF106&lt;0,'Physical Effects - Numerical'!AF106,"")</f>
        <v/>
      </c>
      <c r="AD106" s="72" t="str">
        <f>IF('Physical Effects - Numerical'!AG106&lt;0,'Physical Effects - Numerical'!AG106,"")</f>
        <v/>
      </c>
      <c r="AE106" s="72" t="str">
        <f>IF('Physical Effects - Numerical'!AH106&lt;0,'Physical Effects - Numerical'!AH106,"")</f>
        <v/>
      </c>
      <c r="AF106" s="72" t="str">
        <f>IF('Physical Effects - Numerical'!AI106&lt;0,'Physical Effects - Numerical'!AI106,"")</f>
        <v/>
      </c>
      <c r="AG106" s="72" t="str">
        <f>IF('Physical Effects - Numerical'!AJ106&lt;0,'Physical Effects - Numerical'!AJ106,"")</f>
        <v/>
      </c>
      <c r="AH106" s="72">
        <f>IF('Physical Effects - Numerical'!AK106&lt;0,'Physical Effects - Numerical'!AK106,"")</f>
        <v>-1</v>
      </c>
      <c r="AI106" s="72" t="str">
        <f>IF('Physical Effects - Numerical'!AL106&lt;0,'Physical Effects - Numerical'!AL106,"")</f>
        <v/>
      </c>
      <c r="AJ106" s="72" t="str">
        <f>IF('Physical Effects - Numerical'!AM106&lt;0,'Physical Effects - Numerical'!AM106,"")</f>
        <v/>
      </c>
      <c r="AK106" s="72" t="str">
        <f>IF('Physical Effects - Numerical'!AN106&lt;0,'Physical Effects - Numerical'!AN106,"")</f>
        <v/>
      </c>
      <c r="AL106" s="72" t="str">
        <f>IF('Physical Effects - Numerical'!AO106&lt;0,'Physical Effects - Numerical'!AO106,"")</f>
        <v/>
      </c>
      <c r="AM106" s="72" t="str">
        <f>IF('Physical Effects - Numerical'!AP106&lt;0,'Physical Effects - Numerical'!AP106,"")</f>
        <v/>
      </c>
      <c r="AN106" s="72" t="str">
        <f>IF('Physical Effects - Numerical'!AQ106&lt;0,'Physical Effects - Numerical'!AQ106,"")</f>
        <v/>
      </c>
      <c r="AO106" s="72" t="str">
        <f>IF('Physical Effects - Numerical'!AR106&lt;0,'Physical Effects - Numerical'!AR106,"")</f>
        <v/>
      </c>
      <c r="AP106" s="72" t="str">
        <f>IF('Physical Effects - Numerical'!AS106&lt;0,'Physical Effects - Numerical'!AS106,"")</f>
        <v/>
      </c>
      <c r="AQ106" s="72" t="str">
        <f>IF('Physical Effects - Numerical'!AT106&lt;0,'Physical Effects - Numerical'!AT106,"")</f>
        <v/>
      </c>
      <c r="AR106" s="72" t="str">
        <f>IF('Physical Effects - Numerical'!AU106&lt;0,'Physical Effects - Numerical'!AU106,"")</f>
        <v/>
      </c>
      <c r="AS106" s="72">
        <f>IF('Physical Effects - Numerical'!AV106&lt;0,'Physical Effects - Numerical'!AV106,"")</f>
        <v>-2</v>
      </c>
      <c r="AT106" s="72" t="str">
        <f>IF('Physical Effects - Numerical'!AW106&lt;0,'Physical Effects - Numerical'!AW106,"")</f>
        <v/>
      </c>
      <c r="AU106" s="72" t="str">
        <f>IF('Physical Effects - Numerical'!AX106&lt;0,'Physical Effects - Numerical'!AX106,"")</f>
        <v/>
      </c>
      <c r="AV106" s="84" t="str">
        <f>IF('Physical Effects - Numerical'!AY106&lt;0,'Physical Effects - Numerical'!AY106,"")</f>
        <v/>
      </c>
      <c r="AW106" t="str">
        <f>IF('Physical Effects - Numerical'!AZ106&lt;0,'Physical Effects - Numerical'!AZ106,"")</f>
        <v/>
      </c>
      <c r="AX106" t="str">
        <f>IF('Physical Effects - Numerical'!BA106&lt;0,'Physical Effects - Numerical'!BA106,"")</f>
        <v/>
      </c>
      <c r="AY106" t="str">
        <f>IF('Physical Effects - Numerical'!BB106&lt;0,'Physical Effects - Numerical'!BB106,"")</f>
        <v/>
      </c>
      <c r="AZ106" t="str">
        <f>IF('Physical Effects - Numerical'!BC106&lt;0,'Physical Effects - Numerical'!BC106,"")</f>
        <v/>
      </c>
      <c r="BA106" t="str">
        <f>IF('Physical Effects - Numerical'!BD106&lt;0,'Physical Effects - Numerical'!BD106,"")</f>
        <v/>
      </c>
      <c r="BB106" t="str">
        <f>IF('Physical Effects - Numerical'!BE106&lt;0,'Physical Effects - Numerical'!BE106,"")</f>
        <v/>
      </c>
      <c r="BC106" t="str">
        <f>IF('Physical Effects - Numerical'!BF106&lt;0,'Physical Effects - Numerical'!BF106,"")</f>
        <v/>
      </c>
      <c r="BD106" t="str">
        <f>IF('Physical Effects - Numerical'!BG106&lt;0,'Physical Effects - Numerical'!BG106,"")</f>
        <v/>
      </c>
      <c r="BE106" t="str">
        <f>IF('Physical Effects - Numerical'!BH106&lt;0,'Physical Effects - Numerical'!BH106,"")</f>
        <v/>
      </c>
      <c r="BF106" t="str">
        <f>IF('Physical Effects - Numerical'!BI106&lt;0,'Physical Effects - Numerical'!BI106,"")</f>
        <v/>
      </c>
      <c r="BG106" t="str">
        <f>IF('Physical Effects - Numerical'!BJ106&lt;0,'Physical Effects - Numerical'!BJ106,"")</f>
        <v/>
      </c>
      <c r="BH106" t="str">
        <f>IF('Physical Effects - Numerical'!BK106&lt;0,'Physical Effects - Numerical'!BK106,"")</f>
        <v/>
      </c>
      <c r="BI106" t="str">
        <f>IF('Physical Effects - Numerical'!BL106&lt;0,'Physical Effects - Numerical'!BL106,"")</f>
        <v/>
      </c>
    </row>
    <row r="107" spans="1:61" ht="26">
      <c r="A107" s="120" t="s">
        <v>1718</v>
      </c>
      <c r="B107" s="72" t="str">
        <f>IF('Physical Effects - Numerical'!E107&lt;0,'Physical Effects - Numerical'!E107,"")</f>
        <v/>
      </c>
      <c r="C107" s="72" t="str">
        <f>IF('Physical Effects - Numerical'!F107&lt;0,'Physical Effects - Numerical'!F107,"")</f>
        <v/>
      </c>
      <c r="D107" s="72" t="str">
        <f>IF('Physical Effects - Numerical'!G107&lt;0,'Physical Effects - Numerical'!G107,"")</f>
        <v/>
      </c>
      <c r="E107" s="72" t="str">
        <f>IF('Physical Effects - Numerical'!H107&lt;0,'Physical Effects - Numerical'!H107,"")</f>
        <v/>
      </c>
      <c r="F107" s="72" t="str">
        <f>IF('Physical Effects - Numerical'!I107&lt;0,'Physical Effects - Numerical'!I107,"")</f>
        <v/>
      </c>
      <c r="G107" s="72" t="str">
        <f>IF('Physical Effects - Numerical'!J107&lt;0,'Physical Effects - Numerical'!J107,"")</f>
        <v/>
      </c>
      <c r="H107" s="72" t="str">
        <f>IF('Physical Effects - Numerical'!K107&lt;0,'Physical Effects - Numerical'!K107,"")</f>
        <v/>
      </c>
      <c r="I107" s="72" t="str">
        <f>IF('Physical Effects - Numerical'!L107&lt;0,'Physical Effects - Numerical'!L107,"")</f>
        <v/>
      </c>
      <c r="J107" s="72" t="str">
        <f>IF('Physical Effects - Numerical'!M107&lt;0,'Physical Effects - Numerical'!M107,"")</f>
        <v/>
      </c>
      <c r="K107" s="72" t="str">
        <f>IF('Physical Effects - Numerical'!N107&lt;0,'Physical Effects - Numerical'!N107,"")</f>
        <v/>
      </c>
      <c r="L107" s="72" t="str">
        <f>IF('Physical Effects - Numerical'!O107&lt;0,'Physical Effects - Numerical'!O107,"")</f>
        <v/>
      </c>
      <c r="M107" s="72" t="str">
        <f>IF('Physical Effects - Numerical'!P107&lt;0,'Physical Effects - Numerical'!P107,"")</f>
        <v/>
      </c>
      <c r="N107" s="72" t="str">
        <f>IF('Physical Effects - Numerical'!Q107&lt;0,'Physical Effects - Numerical'!Q107,"")</f>
        <v/>
      </c>
      <c r="O107" s="72" t="str">
        <f>IF('Physical Effects - Numerical'!R107&lt;0,'Physical Effects - Numerical'!R107,"")</f>
        <v/>
      </c>
      <c r="P107" s="72" t="str">
        <f>IF('Physical Effects - Numerical'!S107&lt;0,'Physical Effects - Numerical'!S107,"")</f>
        <v/>
      </c>
      <c r="Q107" s="72" t="str">
        <f>IF('Physical Effects - Numerical'!T107&lt;0,'Physical Effects - Numerical'!T107,"")</f>
        <v/>
      </c>
      <c r="R107" s="72" t="str">
        <f>IF('Physical Effects - Numerical'!U107&lt;0,'Physical Effects - Numerical'!U107,"")</f>
        <v/>
      </c>
      <c r="S107" s="72" t="str">
        <f>IF('Physical Effects - Numerical'!V107&lt;0,'Physical Effects - Numerical'!V107,"")</f>
        <v/>
      </c>
      <c r="T107" s="72" t="str">
        <f>IF('Physical Effects - Numerical'!W107&lt;0,'Physical Effects - Numerical'!W107,"")</f>
        <v/>
      </c>
      <c r="U107" s="72" t="str">
        <f>IF('Physical Effects - Numerical'!X107&lt;0,'Physical Effects - Numerical'!X107,"")</f>
        <v/>
      </c>
      <c r="V107" s="72" t="str">
        <f>IF('Physical Effects - Numerical'!Y107&lt;0,'Physical Effects - Numerical'!Y107,"")</f>
        <v/>
      </c>
      <c r="W107" s="72" t="str">
        <f>IF('Physical Effects - Numerical'!Z107&lt;0,'Physical Effects - Numerical'!Z107,"")</f>
        <v/>
      </c>
      <c r="X107" s="72" t="str">
        <f>IF('Physical Effects - Numerical'!AA107&lt;0,'Physical Effects - Numerical'!AA107,"")</f>
        <v/>
      </c>
      <c r="Y107" s="72" t="str">
        <f>IF('Physical Effects - Numerical'!AB107&lt;0,'Physical Effects - Numerical'!AB107,"")</f>
        <v/>
      </c>
      <c r="Z107" s="72" t="str">
        <f>IF('Physical Effects - Numerical'!AC107&lt;0,'Physical Effects - Numerical'!AC107,"")</f>
        <v/>
      </c>
      <c r="AA107" s="72" t="str">
        <f>IF('Physical Effects - Numerical'!AD107&lt;0,'Physical Effects - Numerical'!AD107,"")</f>
        <v/>
      </c>
      <c r="AB107" s="72" t="str">
        <f>IF('Physical Effects - Numerical'!AE107&lt;0,'Physical Effects - Numerical'!AE107,"")</f>
        <v/>
      </c>
      <c r="AC107" s="72" t="str">
        <f>IF('Physical Effects - Numerical'!AF107&lt;0,'Physical Effects - Numerical'!AF107,"")</f>
        <v/>
      </c>
      <c r="AD107" s="72" t="str">
        <f>IF('Physical Effects - Numerical'!AG107&lt;0,'Physical Effects - Numerical'!AG107,"")</f>
        <v/>
      </c>
      <c r="AE107" s="72" t="str">
        <f>IF('Physical Effects - Numerical'!AH107&lt;0,'Physical Effects - Numerical'!AH107,"")</f>
        <v/>
      </c>
      <c r="AF107" s="72" t="str">
        <f>IF('Physical Effects - Numerical'!AI107&lt;0,'Physical Effects - Numerical'!AI107,"")</f>
        <v/>
      </c>
      <c r="AG107" s="72" t="str">
        <f>IF('Physical Effects - Numerical'!AJ107&lt;0,'Physical Effects - Numerical'!AJ107,"")</f>
        <v/>
      </c>
      <c r="AH107" s="72" t="str">
        <f>IF('Physical Effects - Numerical'!AK107&lt;0,'Physical Effects - Numerical'!AK107,"")</f>
        <v/>
      </c>
      <c r="AI107" s="72" t="str">
        <f>IF('Physical Effects - Numerical'!AL107&lt;0,'Physical Effects - Numerical'!AL107,"")</f>
        <v/>
      </c>
      <c r="AJ107" s="72" t="str">
        <f>IF('Physical Effects - Numerical'!AM107&lt;0,'Physical Effects - Numerical'!AM107,"")</f>
        <v/>
      </c>
      <c r="AK107" s="72" t="str">
        <f>IF('Physical Effects - Numerical'!AN107&lt;0,'Physical Effects - Numerical'!AN107,"")</f>
        <v/>
      </c>
      <c r="AL107" s="72" t="str">
        <f>IF('Physical Effects - Numerical'!AO107&lt;0,'Physical Effects - Numerical'!AO107,"")</f>
        <v/>
      </c>
      <c r="AM107" s="72" t="str">
        <f>IF('Physical Effects - Numerical'!AP107&lt;0,'Physical Effects - Numerical'!AP107,"")</f>
        <v/>
      </c>
      <c r="AN107" s="72" t="str">
        <f>IF('Physical Effects - Numerical'!AQ107&lt;0,'Physical Effects - Numerical'!AQ107,"")</f>
        <v/>
      </c>
      <c r="AO107" s="72" t="str">
        <f>IF('Physical Effects - Numerical'!AR107&lt;0,'Physical Effects - Numerical'!AR107,"")</f>
        <v/>
      </c>
      <c r="AP107" s="72" t="str">
        <f>IF('Physical Effects - Numerical'!AS107&lt;0,'Physical Effects - Numerical'!AS107,"")</f>
        <v/>
      </c>
      <c r="AQ107" s="72" t="str">
        <f>IF('Physical Effects - Numerical'!AT107&lt;0,'Physical Effects - Numerical'!AT107,"")</f>
        <v/>
      </c>
      <c r="AR107" s="72" t="str">
        <f>IF('Physical Effects - Numerical'!AU107&lt;0,'Physical Effects - Numerical'!AU107,"")</f>
        <v/>
      </c>
      <c r="AS107" s="72" t="str">
        <f>IF('Physical Effects - Numerical'!AV107&lt;0,'Physical Effects - Numerical'!AV107,"")</f>
        <v/>
      </c>
      <c r="AT107" s="72" t="str">
        <f>IF('Physical Effects - Numerical'!AW107&lt;0,'Physical Effects - Numerical'!AW107,"")</f>
        <v/>
      </c>
      <c r="AU107" s="72" t="str">
        <f>IF('Physical Effects - Numerical'!AX107&lt;0,'Physical Effects - Numerical'!AX107,"")</f>
        <v/>
      </c>
      <c r="AV107" s="84" t="str">
        <f>IF('Physical Effects - Numerical'!AY107&lt;0,'Physical Effects - Numerical'!AY107,"")</f>
        <v/>
      </c>
      <c r="AW107" t="str">
        <f>IF('Physical Effects - Numerical'!AZ107&lt;0,'Physical Effects - Numerical'!AZ107,"")</f>
        <v/>
      </c>
      <c r="AX107" t="str">
        <f>IF('Physical Effects - Numerical'!BA107&lt;0,'Physical Effects - Numerical'!BA107,"")</f>
        <v/>
      </c>
      <c r="AY107" t="str">
        <f>IF('Physical Effects - Numerical'!BB107&lt;0,'Physical Effects - Numerical'!BB107,"")</f>
        <v/>
      </c>
      <c r="AZ107" t="str">
        <f>IF('Physical Effects - Numerical'!BC107&lt;0,'Physical Effects - Numerical'!BC107,"")</f>
        <v/>
      </c>
      <c r="BA107" t="str">
        <f>IF('Physical Effects - Numerical'!BD107&lt;0,'Physical Effects - Numerical'!BD107,"")</f>
        <v/>
      </c>
      <c r="BB107" t="str">
        <f>IF('Physical Effects - Numerical'!BE107&lt;0,'Physical Effects - Numerical'!BE107,"")</f>
        <v/>
      </c>
      <c r="BC107" t="str">
        <f>IF('Physical Effects - Numerical'!BF107&lt;0,'Physical Effects - Numerical'!BF107,"")</f>
        <v/>
      </c>
      <c r="BD107" t="str">
        <f>IF('Physical Effects - Numerical'!BG107&lt;0,'Physical Effects - Numerical'!BG107,"")</f>
        <v/>
      </c>
      <c r="BE107" t="str">
        <f>IF('Physical Effects - Numerical'!BH107&lt;0,'Physical Effects - Numerical'!BH107,"")</f>
        <v/>
      </c>
      <c r="BF107" t="str">
        <f>IF('Physical Effects - Numerical'!BI107&lt;0,'Physical Effects - Numerical'!BI107,"")</f>
        <v/>
      </c>
      <c r="BG107" t="str">
        <f>IF('Physical Effects - Numerical'!BJ107&lt;0,'Physical Effects - Numerical'!BJ107,"")</f>
        <v/>
      </c>
      <c r="BH107" t="str">
        <f>IF('Physical Effects - Numerical'!BK107&lt;0,'Physical Effects - Numerical'!BK107,"")</f>
        <v/>
      </c>
      <c r="BI107" t="str">
        <f>IF('Physical Effects - Numerical'!BL107&lt;0,'Physical Effects - Numerical'!BL107,"")</f>
        <v/>
      </c>
    </row>
    <row r="108" spans="1:61" ht="26">
      <c r="A108" s="120" t="s">
        <v>1742</v>
      </c>
      <c r="B108" s="72" t="str">
        <f>IF('Physical Effects - Numerical'!E108&lt;0,'Physical Effects - Numerical'!E108,"")</f>
        <v/>
      </c>
      <c r="C108" s="72" t="str">
        <f>IF('Physical Effects - Numerical'!F108&lt;0,'Physical Effects - Numerical'!F108,"")</f>
        <v/>
      </c>
      <c r="D108" s="72" t="str">
        <f>IF('Physical Effects - Numerical'!G108&lt;0,'Physical Effects - Numerical'!G108,"")</f>
        <v/>
      </c>
      <c r="E108" s="72" t="str">
        <f>IF('Physical Effects - Numerical'!H108&lt;0,'Physical Effects - Numerical'!H108,"")</f>
        <v/>
      </c>
      <c r="F108" s="72" t="str">
        <f>IF('Physical Effects - Numerical'!I108&lt;0,'Physical Effects - Numerical'!I108,"")</f>
        <v/>
      </c>
      <c r="G108" s="72" t="str">
        <f>IF('Physical Effects - Numerical'!J108&lt;0,'Physical Effects - Numerical'!J108,"")</f>
        <v/>
      </c>
      <c r="H108" s="72" t="str">
        <f>IF('Physical Effects - Numerical'!K108&lt;0,'Physical Effects - Numerical'!K108,"")</f>
        <v/>
      </c>
      <c r="I108" s="72" t="str">
        <f>IF('Physical Effects - Numerical'!L108&lt;0,'Physical Effects - Numerical'!L108,"")</f>
        <v/>
      </c>
      <c r="J108" s="72" t="str">
        <f>IF('Physical Effects - Numerical'!M108&lt;0,'Physical Effects - Numerical'!M108,"")</f>
        <v/>
      </c>
      <c r="K108" s="72" t="str">
        <f>IF('Physical Effects - Numerical'!N108&lt;0,'Physical Effects - Numerical'!N108,"")</f>
        <v/>
      </c>
      <c r="L108" s="72" t="str">
        <f>IF('Physical Effects - Numerical'!O108&lt;0,'Physical Effects - Numerical'!O108,"")</f>
        <v/>
      </c>
      <c r="M108" s="72" t="str">
        <f>IF('Physical Effects - Numerical'!P108&lt;0,'Physical Effects - Numerical'!P108,"")</f>
        <v/>
      </c>
      <c r="N108" s="72" t="str">
        <f>IF('Physical Effects - Numerical'!Q108&lt;0,'Physical Effects - Numerical'!Q108,"")</f>
        <v/>
      </c>
      <c r="O108" s="72" t="str">
        <f>IF('Physical Effects - Numerical'!R108&lt;0,'Physical Effects - Numerical'!R108,"")</f>
        <v/>
      </c>
      <c r="P108" s="72" t="str">
        <f>IF('Physical Effects - Numerical'!S108&lt;0,'Physical Effects - Numerical'!S108,"")</f>
        <v/>
      </c>
      <c r="Q108" s="72" t="str">
        <f>IF('Physical Effects - Numerical'!T108&lt;0,'Physical Effects - Numerical'!T108,"")</f>
        <v/>
      </c>
      <c r="R108" s="72" t="str">
        <f>IF('Physical Effects - Numerical'!U108&lt;0,'Physical Effects - Numerical'!U108,"")</f>
        <v/>
      </c>
      <c r="S108" s="72" t="str">
        <f>IF('Physical Effects - Numerical'!V108&lt;0,'Physical Effects - Numerical'!V108,"")</f>
        <v/>
      </c>
      <c r="T108" s="72" t="str">
        <f>IF('Physical Effects - Numerical'!W108&lt;0,'Physical Effects - Numerical'!W108,"")</f>
        <v/>
      </c>
      <c r="U108" s="72" t="str">
        <f>IF('Physical Effects - Numerical'!X108&lt;0,'Physical Effects - Numerical'!X108,"")</f>
        <v/>
      </c>
      <c r="V108" s="72" t="str">
        <f>IF('Physical Effects - Numerical'!Y108&lt;0,'Physical Effects - Numerical'!Y108,"")</f>
        <v/>
      </c>
      <c r="W108" s="72" t="str">
        <f>IF('Physical Effects - Numerical'!Z108&lt;0,'Physical Effects - Numerical'!Z108,"")</f>
        <v/>
      </c>
      <c r="X108" s="72" t="str">
        <f>IF('Physical Effects - Numerical'!AA108&lt;0,'Physical Effects - Numerical'!AA108,"")</f>
        <v/>
      </c>
      <c r="Y108" s="72" t="str">
        <f>IF('Physical Effects - Numerical'!AB108&lt;0,'Physical Effects - Numerical'!AB108,"")</f>
        <v/>
      </c>
      <c r="Z108" s="72" t="str">
        <f>IF('Physical Effects - Numerical'!AC108&lt;0,'Physical Effects - Numerical'!AC108,"")</f>
        <v/>
      </c>
      <c r="AA108" s="72" t="str">
        <f>IF('Physical Effects - Numerical'!AD108&lt;0,'Physical Effects - Numerical'!AD108,"")</f>
        <v/>
      </c>
      <c r="AB108" s="72" t="str">
        <f>IF('Physical Effects - Numerical'!AE108&lt;0,'Physical Effects - Numerical'!AE108,"")</f>
        <v/>
      </c>
      <c r="AC108" s="72" t="str">
        <f>IF('Physical Effects - Numerical'!AF108&lt;0,'Physical Effects - Numerical'!AF108,"")</f>
        <v/>
      </c>
      <c r="AD108" s="72" t="str">
        <f>IF('Physical Effects - Numerical'!AG108&lt;0,'Physical Effects - Numerical'!AG108,"")</f>
        <v/>
      </c>
      <c r="AE108" s="72" t="str">
        <f>IF('Physical Effects - Numerical'!AH108&lt;0,'Physical Effects - Numerical'!AH108,"")</f>
        <v/>
      </c>
      <c r="AF108" s="72" t="str">
        <f>IF('Physical Effects - Numerical'!AI108&lt;0,'Physical Effects - Numerical'!AI108,"")</f>
        <v/>
      </c>
      <c r="AG108" s="72" t="str">
        <f>IF('Physical Effects - Numerical'!AJ108&lt;0,'Physical Effects - Numerical'!AJ108,"")</f>
        <v/>
      </c>
      <c r="AH108" s="72" t="str">
        <f>IF('Physical Effects - Numerical'!AK108&lt;0,'Physical Effects - Numerical'!AK108,"")</f>
        <v/>
      </c>
      <c r="AI108" s="72" t="str">
        <f>IF('Physical Effects - Numerical'!AL108&lt;0,'Physical Effects - Numerical'!AL108,"")</f>
        <v/>
      </c>
      <c r="AJ108" s="72" t="str">
        <f>IF('Physical Effects - Numerical'!AM108&lt;0,'Physical Effects - Numerical'!AM108,"")</f>
        <v/>
      </c>
      <c r="AK108" s="72" t="str">
        <f>IF('Physical Effects - Numerical'!AN108&lt;0,'Physical Effects - Numerical'!AN108,"")</f>
        <v/>
      </c>
      <c r="AL108" s="72" t="str">
        <f>IF('Physical Effects - Numerical'!AO108&lt;0,'Physical Effects - Numerical'!AO108,"")</f>
        <v/>
      </c>
      <c r="AM108" s="72" t="str">
        <f>IF('Physical Effects - Numerical'!AP108&lt;0,'Physical Effects - Numerical'!AP108,"")</f>
        <v/>
      </c>
      <c r="AN108" s="72" t="str">
        <f>IF('Physical Effects - Numerical'!AQ108&lt;0,'Physical Effects - Numerical'!AQ108,"")</f>
        <v/>
      </c>
      <c r="AO108" s="72" t="str">
        <f>IF('Physical Effects - Numerical'!AR108&lt;0,'Physical Effects - Numerical'!AR108,"")</f>
        <v/>
      </c>
      <c r="AP108" s="72" t="str">
        <f>IF('Physical Effects - Numerical'!AS108&lt;0,'Physical Effects - Numerical'!AS108,"")</f>
        <v/>
      </c>
      <c r="AQ108" s="72" t="str">
        <f>IF('Physical Effects - Numerical'!AT108&lt;0,'Physical Effects - Numerical'!AT108,"")</f>
        <v/>
      </c>
      <c r="AR108" s="72" t="str">
        <f>IF('Physical Effects - Numerical'!AU108&lt;0,'Physical Effects - Numerical'!AU108,"")</f>
        <v/>
      </c>
      <c r="AS108" s="72" t="str">
        <f>IF('Physical Effects - Numerical'!AV108&lt;0,'Physical Effects - Numerical'!AV108,"")</f>
        <v/>
      </c>
      <c r="AT108" s="72" t="str">
        <f>IF('Physical Effects - Numerical'!AW108&lt;0,'Physical Effects - Numerical'!AW108,"")</f>
        <v/>
      </c>
      <c r="AU108" s="72" t="str">
        <f>IF('Physical Effects - Numerical'!AX108&lt;0,'Physical Effects - Numerical'!AX108,"")</f>
        <v/>
      </c>
      <c r="AV108" s="84" t="str">
        <f>IF('Physical Effects - Numerical'!AY108&lt;0,'Physical Effects - Numerical'!AY108,"")</f>
        <v/>
      </c>
      <c r="AW108" t="str">
        <f>IF('Physical Effects - Numerical'!AZ108&lt;0,'Physical Effects - Numerical'!AZ108,"")</f>
        <v/>
      </c>
      <c r="AX108" t="str">
        <f>IF('Physical Effects - Numerical'!BA108&lt;0,'Physical Effects - Numerical'!BA108,"")</f>
        <v/>
      </c>
      <c r="AY108" t="str">
        <f>IF('Physical Effects - Numerical'!BB108&lt;0,'Physical Effects - Numerical'!BB108,"")</f>
        <v/>
      </c>
      <c r="AZ108" t="str">
        <f>IF('Physical Effects - Numerical'!BC108&lt;0,'Physical Effects - Numerical'!BC108,"")</f>
        <v/>
      </c>
      <c r="BA108" t="str">
        <f>IF('Physical Effects - Numerical'!BD108&lt;0,'Physical Effects - Numerical'!BD108,"")</f>
        <v/>
      </c>
      <c r="BB108" t="str">
        <f>IF('Physical Effects - Numerical'!BE108&lt;0,'Physical Effects - Numerical'!BE108,"")</f>
        <v/>
      </c>
      <c r="BC108" t="str">
        <f>IF('Physical Effects - Numerical'!BF108&lt;0,'Physical Effects - Numerical'!BF108,"")</f>
        <v/>
      </c>
      <c r="BD108" t="str">
        <f>IF('Physical Effects - Numerical'!BG108&lt;0,'Physical Effects - Numerical'!BG108,"")</f>
        <v/>
      </c>
      <c r="BE108" t="str">
        <f>IF('Physical Effects - Numerical'!BH108&lt;0,'Physical Effects - Numerical'!BH108,"")</f>
        <v/>
      </c>
      <c r="BF108" t="str">
        <f>IF('Physical Effects - Numerical'!BI108&lt;0,'Physical Effects - Numerical'!BI108,"")</f>
        <v/>
      </c>
      <c r="BG108" t="str">
        <f>IF('Physical Effects - Numerical'!BJ108&lt;0,'Physical Effects - Numerical'!BJ108,"")</f>
        <v/>
      </c>
      <c r="BH108" t="str">
        <f>IF('Physical Effects - Numerical'!BK108&lt;0,'Physical Effects - Numerical'!BK108,"")</f>
        <v/>
      </c>
      <c r="BI108" t="str">
        <f>IF('Physical Effects - Numerical'!BL108&lt;0,'Physical Effects - Numerical'!BL108,"")</f>
        <v/>
      </c>
    </row>
    <row r="109" spans="1:61" ht="26">
      <c r="A109" s="120" t="s">
        <v>1753</v>
      </c>
      <c r="B109" s="72" t="str">
        <f>IF('Physical Effects - Numerical'!E109&lt;0,'Physical Effects - Numerical'!E109,"")</f>
        <v/>
      </c>
      <c r="C109" s="72" t="str">
        <f>IF('Physical Effects - Numerical'!F109&lt;0,'Physical Effects - Numerical'!F109,"")</f>
        <v/>
      </c>
      <c r="D109" s="72" t="str">
        <f>IF('Physical Effects - Numerical'!G109&lt;0,'Physical Effects - Numerical'!G109,"")</f>
        <v/>
      </c>
      <c r="E109" s="72" t="str">
        <f>IF('Physical Effects - Numerical'!H109&lt;0,'Physical Effects - Numerical'!H109,"")</f>
        <v/>
      </c>
      <c r="F109" s="72" t="str">
        <f>IF('Physical Effects - Numerical'!I109&lt;0,'Physical Effects - Numerical'!I109,"")</f>
        <v/>
      </c>
      <c r="G109" s="72" t="str">
        <f>IF('Physical Effects - Numerical'!J109&lt;0,'Physical Effects - Numerical'!J109,"")</f>
        <v/>
      </c>
      <c r="H109" s="72" t="str">
        <f>IF('Physical Effects - Numerical'!K109&lt;0,'Physical Effects - Numerical'!K109,"")</f>
        <v/>
      </c>
      <c r="I109" s="72" t="str">
        <f>IF('Physical Effects - Numerical'!L109&lt;0,'Physical Effects - Numerical'!L109,"")</f>
        <v/>
      </c>
      <c r="J109" s="72">
        <f>IF('Physical Effects - Numerical'!M109&lt;0,'Physical Effects - Numerical'!M109,"")</f>
        <v>-1</v>
      </c>
      <c r="K109" s="72" t="str">
        <f>IF('Physical Effects - Numerical'!N109&lt;0,'Physical Effects - Numerical'!N109,"")</f>
        <v/>
      </c>
      <c r="L109" s="72" t="str">
        <f>IF('Physical Effects - Numerical'!O109&lt;0,'Physical Effects - Numerical'!O109,"")</f>
        <v/>
      </c>
      <c r="M109" s="72" t="str">
        <f>IF('Physical Effects - Numerical'!P109&lt;0,'Physical Effects - Numerical'!P109,"")</f>
        <v/>
      </c>
      <c r="N109" s="72" t="str">
        <f>IF('Physical Effects - Numerical'!Q109&lt;0,'Physical Effects - Numerical'!Q109,"")</f>
        <v/>
      </c>
      <c r="O109" s="72" t="str">
        <f>IF('Physical Effects - Numerical'!R109&lt;0,'Physical Effects - Numerical'!R109,"")</f>
        <v/>
      </c>
      <c r="P109" s="72" t="str">
        <f>IF('Physical Effects - Numerical'!S109&lt;0,'Physical Effects - Numerical'!S109,"")</f>
        <v/>
      </c>
      <c r="Q109" s="72" t="str">
        <f>IF('Physical Effects - Numerical'!T109&lt;0,'Physical Effects - Numerical'!T109,"")</f>
        <v/>
      </c>
      <c r="R109" s="72" t="str">
        <f>IF('Physical Effects - Numerical'!U109&lt;0,'Physical Effects - Numerical'!U109,"")</f>
        <v/>
      </c>
      <c r="S109" s="72" t="str">
        <f>IF('Physical Effects - Numerical'!V109&lt;0,'Physical Effects - Numerical'!V109,"")</f>
        <v/>
      </c>
      <c r="T109" s="72" t="str">
        <f>IF('Physical Effects - Numerical'!W109&lt;0,'Physical Effects - Numerical'!W109,"")</f>
        <v/>
      </c>
      <c r="U109" s="72" t="str">
        <f>IF('Physical Effects - Numerical'!X109&lt;0,'Physical Effects - Numerical'!X109,"")</f>
        <v/>
      </c>
      <c r="V109" s="72" t="str">
        <f>IF('Physical Effects - Numerical'!Y109&lt;0,'Physical Effects - Numerical'!Y109,"")</f>
        <v/>
      </c>
      <c r="W109" s="72" t="str">
        <f>IF('Physical Effects - Numerical'!Z109&lt;0,'Physical Effects - Numerical'!Z109,"")</f>
        <v/>
      </c>
      <c r="X109" s="72" t="str">
        <f>IF('Physical Effects - Numerical'!AA109&lt;0,'Physical Effects - Numerical'!AA109,"")</f>
        <v/>
      </c>
      <c r="Y109" s="72" t="str">
        <f>IF('Physical Effects - Numerical'!AB109&lt;0,'Physical Effects - Numerical'!AB109,"")</f>
        <v/>
      </c>
      <c r="Z109" s="72" t="str">
        <f>IF('Physical Effects - Numerical'!AC109&lt;0,'Physical Effects - Numerical'!AC109,"")</f>
        <v/>
      </c>
      <c r="AA109" s="72" t="str">
        <f>IF('Physical Effects - Numerical'!AD109&lt;0,'Physical Effects - Numerical'!AD109,"")</f>
        <v/>
      </c>
      <c r="AB109" s="72" t="str">
        <f>IF('Physical Effects - Numerical'!AE109&lt;0,'Physical Effects - Numerical'!AE109,"")</f>
        <v/>
      </c>
      <c r="AC109" s="72" t="str">
        <f>IF('Physical Effects - Numerical'!AF109&lt;0,'Physical Effects - Numerical'!AF109,"")</f>
        <v/>
      </c>
      <c r="AD109" s="72" t="str">
        <f>IF('Physical Effects - Numerical'!AG109&lt;0,'Physical Effects - Numerical'!AG109,"")</f>
        <v/>
      </c>
      <c r="AE109" s="72" t="str">
        <f>IF('Physical Effects - Numerical'!AH109&lt;0,'Physical Effects - Numerical'!AH109,"")</f>
        <v/>
      </c>
      <c r="AF109" s="72" t="str">
        <f>IF('Physical Effects - Numerical'!AI109&lt;0,'Physical Effects - Numerical'!AI109,"")</f>
        <v/>
      </c>
      <c r="AG109" s="72" t="str">
        <f>IF('Physical Effects - Numerical'!AJ109&lt;0,'Physical Effects - Numerical'!AJ109,"")</f>
        <v/>
      </c>
      <c r="AH109" s="72" t="str">
        <f>IF('Physical Effects - Numerical'!AK109&lt;0,'Physical Effects - Numerical'!AK109,"")</f>
        <v/>
      </c>
      <c r="AI109" s="72" t="str">
        <f>IF('Physical Effects - Numerical'!AL109&lt;0,'Physical Effects - Numerical'!AL109,"")</f>
        <v/>
      </c>
      <c r="AJ109" s="72" t="str">
        <f>IF('Physical Effects - Numerical'!AM109&lt;0,'Physical Effects - Numerical'!AM109,"")</f>
        <v/>
      </c>
      <c r="AK109" s="72" t="str">
        <f>IF('Physical Effects - Numerical'!AN109&lt;0,'Physical Effects - Numerical'!AN109,"")</f>
        <v/>
      </c>
      <c r="AL109" s="72" t="str">
        <f>IF('Physical Effects - Numerical'!AO109&lt;0,'Physical Effects - Numerical'!AO109,"")</f>
        <v/>
      </c>
      <c r="AM109" s="72" t="str">
        <f>IF('Physical Effects - Numerical'!AP109&lt;0,'Physical Effects - Numerical'!AP109,"")</f>
        <v/>
      </c>
      <c r="AN109" s="72" t="str">
        <f>IF('Physical Effects - Numerical'!AQ109&lt;0,'Physical Effects - Numerical'!AQ109,"")</f>
        <v/>
      </c>
      <c r="AO109" s="72" t="str">
        <f>IF('Physical Effects - Numerical'!AR109&lt;0,'Physical Effects - Numerical'!AR109,"")</f>
        <v/>
      </c>
      <c r="AP109" s="72" t="str">
        <f>IF('Physical Effects - Numerical'!AS109&lt;0,'Physical Effects - Numerical'!AS109,"")</f>
        <v/>
      </c>
      <c r="AQ109" s="72" t="str">
        <f>IF('Physical Effects - Numerical'!AT109&lt;0,'Physical Effects - Numerical'!AT109,"")</f>
        <v/>
      </c>
      <c r="AR109" s="72" t="str">
        <f>IF('Physical Effects - Numerical'!AU109&lt;0,'Physical Effects - Numerical'!AU109,"")</f>
        <v/>
      </c>
      <c r="AS109" s="72" t="str">
        <f>IF('Physical Effects - Numerical'!AV109&lt;0,'Physical Effects - Numerical'!AV109,"")</f>
        <v/>
      </c>
      <c r="AT109" s="72" t="str">
        <f>IF('Physical Effects - Numerical'!AW109&lt;0,'Physical Effects - Numerical'!AW109,"")</f>
        <v/>
      </c>
      <c r="AU109" s="72" t="str">
        <f>IF('Physical Effects - Numerical'!AX109&lt;0,'Physical Effects - Numerical'!AX109,"")</f>
        <v/>
      </c>
      <c r="AV109" s="84" t="str">
        <f>IF('Physical Effects - Numerical'!AY109&lt;0,'Physical Effects - Numerical'!AY109,"")</f>
        <v/>
      </c>
      <c r="AW109" t="str">
        <f>IF('Physical Effects - Numerical'!AZ109&lt;0,'Physical Effects - Numerical'!AZ109,"")</f>
        <v/>
      </c>
      <c r="AX109" t="str">
        <f>IF('Physical Effects - Numerical'!BA109&lt;0,'Physical Effects - Numerical'!BA109,"")</f>
        <v/>
      </c>
      <c r="AY109" t="str">
        <f>IF('Physical Effects - Numerical'!BB109&lt;0,'Physical Effects - Numerical'!BB109,"")</f>
        <v/>
      </c>
      <c r="AZ109" t="str">
        <f>IF('Physical Effects - Numerical'!BC109&lt;0,'Physical Effects - Numerical'!BC109,"")</f>
        <v/>
      </c>
      <c r="BA109" t="str">
        <f>IF('Physical Effects - Numerical'!BD109&lt;0,'Physical Effects - Numerical'!BD109,"")</f>
        <v/>
      </c>
      <c r="BB109" t="str">
        <f>IF('Physical Effects - Numerical'!BE109&lt;0,'Physical Effects - Numerical'!BE109,"")</f>
        <v/>
      </c>
      <c r="BC109" t="str">
        <f>IF('Physical Effects - Numerical'!BF109&lt;0,'Physical Effects - Numerical'!BF109,"")</f>
        <v/>
      </c>
      <c r="BD109" t="str">
        <f>IF('Physical Effects - Numerical'!BG109&lt;0,'Physical Effects - Numerical'!BG109,"")</f>
        <v/>
      </c>
      <c r="BE109" t="str">
        <f>IF('Physical Effects - Numerical'!BH109&lt;0,'Physical Effects - Numerical'!BH109,"")</f>
        <v/>
      </c>
      <c r="BF109" t="str">
        <f>IF('Physical Effects - Numerical'!BI109&lt;0,'Physical Effects - Numerical'!BI109,"")</f>
        <v/>
      </c>
      <c r="BG109" t="str">
        <f>IF('Physical Effects - Numerical'!BJ109&lt;0,'Physical Effects - Numerical'!BJ109,"")</f>
        <v/>
      </c>
      <c r="BH109" t="str">
        <f>IF('Physical Effects - Numerical'!BK109&lt;0,'Physical Effects - Numerical'!BK109,"")</f>
        <v/>
      </c>
      <c r="BI109" t="str">
        <f>IF('Physical Effects - Numerical'!BL109&lt;0,'Physical Effects - Numerical'!BL109,"")</f>
        <v/>
      </c>
    </row>
    <row r="110" spans="1:61">
      <c r="A110" s="120" t="s">
        <v>1765</v>
      </c>
      <c r="B110" s="72" t="str">
        <f>IF('Physical Effects - Numerical'!E110&lt;0,'Physical Effects - Numerical'!E110,"")</f>
        <v/>
      </c>
      <c r="C110" s="72" t="str">
        <f>IF('Physical Effects - Numerical'!F110&lt;0,'Physical Effects - Numerical'!F110,"")</f>
        <v/>
      </c>
      <c r="D110" s="72" t="str">
        <f>IF('Physical Effects - Numerical'!G110&lt;0,'Physical Effects - Numerical'!G110,"")</f>
        <v/>
      </c>
      <c r="E110" s="72" t="str">
        <f>IF('Physical Effects - Numerical'!H110&lt;0,'Physical Effects - Numerical'!H110,"")</f>
        <v/>
      </c>
      <c r="F110" s="72" t="str">
        <f>IF('Physical Effects - Numerical'!I110&lt;0,'Physical Effects - Numerical'!I110,"")</f>
        <v/>
      </c>
      <c r="G110" s="72" t="str">
        <f>IF('Physical Effects - Numerical'!J110&lt;0,'Physical Effects - Numerical'!J110,"")</f>
        <v/>
      </c>
      <c r="H110" s="72" t="str">
        <f>IF('Physical Effects - Numerical'!K110&lt;0,'Physical Effects - Numerical'!K110,"")</f>
        <v/>
      </c>
      <c r="I110" s="72" t="str">
        <f>IF('Physical Effects - Numerical'!L110&lt;0,'Physical Effects - Numerical'!L110,"")</f>
        <v/>
      </c>
      <c r="J110" s="72" t="str">
        <f>IF('Physical Effects - Numerical'!M110&lt;0,'Physical Effects - Numerical'!M110,"")</f>
        <v/>
      </c>
      <c r="K110" s="72" t="str">
        <f>IF('Physical Effects - Numerical'!N110&lt;0,'Physical Effects - Numerical'!N110,"")</f>
        <v/>
      </c>
      <c r="L110" s="72" t="str">
        <f>IF('Physical Effects - Numerical'!O110&lt;0,'Physical Effects - Numerical'!O110,"")</f>
        <v/>
      </c>
      <c r="M110" s="72">
        <f>IF('Physical Effects - Numerical'!P110&lt;0,'Physical Effects - Numerical'!P110,"")</f>
        <v>-1</v>
      </c>
      <c r="N110" s="72" t="str">
        <f>IF('Physical Effects - Numerical'!Q110&lt;0,'Physical Effects - Numerical'!Q110,"")</f>
        <v/>
      </c>
      <c r="O110" s="72" t="str">
        <f>IF('Physical Effects - Numerical'!R110&lt;0,'Physical Effects - Numerical'!R110,"")</f>
        <v/>
      </c>
      <c r="P110" s="72" t="str">
        <f>IF('Physical Effects - Numerical'!S110&lt;0,'Physical Effects - Numerical'!S110,"")</f>
        <v/>
      </c>
      <c r="Q110" s="72" t="str">
        <f>IF('Physical Effects - Numerical'!T110&lt;0,'Physical Effects - Numerical'!T110,"")</f>
        <v/>
      </c>
      <c r="R110" s="72" t="str">
        <f>IF('Physical Effects - Numerical'!U110&lt;0,'Physical Effects - Numerical'!U110,"")</f>
        <v/>
      </c>
      <c r="S110" s="72" t="str">
        <f>IF('Physical Effects - Numerical'!V110&lt;0,'Physical Effects - Numerical'!V110,"")</f>
        <v/>
      </c>
      <c r="T110" s="72" t="str">
        <f>IF('Physical Effects - Numerical'!W110&lt;0,'Physical Effects - Numerical'!W110,"")</f>
        <v/>
      </c>
      <c r="U110" s="72" t="str">
        <f>IF('Physical Effects - Numerical'!X110&lt;0,'Physical Effects - Numerical'!X110,"")</f>
        <v/>
      </c>
      <c r="V110" s="72" t="str">
        <f>IF('Physical Effects - Numerical'!Y110&lt;0,'Physical Effects - Numerical'!Y110,"")</f>
        <v/>
      </c>
      <c r="W110" s="72" t="str">
        <f>IF('Physical Effects - Numerical'!Z110&lt;0,'Physical Effects - Numerical'!Z110,"")</f>
        <v/>
      </c>
      <c r="X110" s="72" t="str">
        <f>IF('Physical Effects - Numerical'!AA110&lt;0,'Physical Effects - Numerical'!AA110,"")</f>
        <v/>
      </c>
      <c r="Y110" s="72" t="str">
        <f>IF('Physical Effects - Numerical'!AB110&lt;0,'Physical Effects - Numerical'!AB110,"")</f>
        <v/>
      </c>
      <c r="Z110" s="72" t="str">
        <f>IF('Physical Effects - Numerical'!AC110&lt;0,'Physical Effects - Numerical'!AC110,"")</f>
        <v/>
      </c>
      <c r="AA110" s="72" t="str">
        <f>IF('Physical Effects - Numerical'!AD110&lt;0,'Physical Effects - Numerical'!AD110,"")</f>
        <v/>
      </c>
      <c r="AB110" s="72" t="str">
        <f>IF('Physical Effects - Numerical'!AE110&lt;0,'Physical Effects - Numerical'!AE110,"")</f>
        <v/>
      </c>
      <c r="AC110" s="72" t="str">
        <f>IF('Physical Effects - Numerical'!AF110&lt;0,'Physical Effects - Numerical'!AF110,"")</f>
        <v/>
      </c>
      <c r="AD110" s="72" t="str">
        <f>IF('Physical Effects - Numerical'!AG110&lt;0,'Physical Effects - Numerical'!AG110,"")</f>
        <v/>
      </c>
      <c r="AE110" s="72" t="str">
        <f>IF('Physical Effects - Numerical'!AH110&lt;0,'Physical Effects - Numerical'!AH110,"")</f>
        <v/>
      </c>
      <c r="AF110" s="72" t="str">
        <f>IF('Physical Effects - Numerical'!AI110&lt;0,'Physical Effects - Numerical'!AI110,"")</f>
        <v/>
      </c>
      <c r="AG110" s="72" t="str">
        <f>IF('Physical Effects - Numerical'!AJ110&lt;0,'Physical Effects - Numerical'!AJ110,"")</f>
        <v/>
      </c>
      <c r="AH110" s="72" t="str">
        <f>IF('Physical Effects - Numerical'!AK110&lt;0,'Physical Effects - Numerical'!AK110,"")</f>
        <v/>
      </c>
      <c r="AI110" s="72" t="str">
        <f>IF('Physical Effects - Numerical'!AL110&lt;0,'Physical Effects - Numerical'!AL110,"")</f>
        <v/>
      </c>
      <c r="AJ110" s="72" t="str">
        <f>IF('Physical Effects - Numerical'!AM110&lt;0,'Physical Effects - Numerical'!AM110,"")</f>
        <v/>
      </c>
      <c r="AK110" s="72" t="str">
        <f>IF('Physical Effects - Numerical'!AN110&lt;0,'Physical Effects - Numerical'!AN110,"")</f>
        <v/>
      </c>
      <c r="AL110" s="72" t="str">
        <f>IF('Physical Effects - Numerical'!AO110&lt;0,'Physical Effects - Numerical'!AO110,"")</f>
        <v/>
      </c>
      <c r="AM110" s="72" t="str">
        <f>IF('Physical Effects - Numerical'!AP110&lt;0,'Physical Effects - Numerical'!AP110,"")</f>
        <v/>
      </c>
      <c r="AN110" s="72" t="str">
        <f>IF('Physical Effects - Numerical'!AQ110&lt;0,'Physical Effects - Numerical'!AQ110,"")</f>
        <v/>
      </c>
      <c r="AO110" s="72" t="str">
        <f>IF('Physical Effects - Numerical'!AR110&lt;0,'Physical Effects - Numerical'!AR110,"")</f>
        <v/>
      </c>
      <c r="AP110" s="72" t="str">
        <f>IF('Physical Effects - Numerical'!AS110&lt;0,'Physical Effects - Numerical'!AS110,"")</f>
        <v/>
      </c>
      <c r="AQ110" s="72" t="str">
        <f>IF('Physical Effects - Numerical'!AT110&lt;0,'Physical Effects - Numerical'!AT110,"")</f>
        <v/>
      </c>
      <c r="AR110" s="72" t="str">
        <f>IF('Physical Effects - Numerical'!AU110&lt;0,'Physical Effects - Numerical'!AU110,"")</f>
        <v/>
      </c>
      <c r="AS110" s="72" t="str">
        <f>IF('Physical Effects - Numerical'!AV110&lt;0,'Physical Effects - Numerical'!AV110,"")</f>
        <v/>
      </c>
      <c r="AT110" s="72" t="str">
        <f>IF('Physical Effects - Numerical'!AW110&lt;0,'Physical Effects - Numerical'!AW110,"")</f>
        <v/>
      </c>
      <c r="AU110" s="72" t="str">
        <f>IF('Physical Effects - Numerical'!AX110&lt;0,'Physical Effects - Numerical'!AX110,"")</f>
        <v/>
      </c>
      <c r="AV110" s="84" t="str">
        <f>IF('Physical Effects - Numerical'!AY110&lt;0,'Physical Effects - Numerical'!AY110,"")</f>
        <v/>
      </c>
      <c r="AW110" t="str">
        <f>IF('Physical Effects - Numerical'!AZ110&lt;0,'Physical Effects - Numerical'!AZ110,"")</f>
        <v/>
      </c>
      <c r="AX110" t="str">
        <f>IF('Physical Effects - Numerical'!BA110&lt;0,'Physical Effects - Numerical'!BA110,"")</f>
        <v/>
      </c>
      <c r="AY110" t="str">
        <f>IF('Physical Effects - Numerical'!BB110&lt;0,'Physical Effects - Numerical'!BB110,"")</f>
        <v/>
      </c>
      <c r="AZ110" t="str">
        <f>IF('Physical Effects - Numerical'!BC110&lt;0,'Physical Effects - Numerical'!BC110,"")</f>
        <v/>
      </c>
      <c r="BA110" t="str">
        <f>IF('Physical Effects - Numerical'!BD110&lt;0,'Physical Effects - Numerical'!BD110,"")</f>
        <v/>
      </c>
      <c r="BB110" t="str">
        <f>IF('Physical Effects - Numerical'!BE110&lt;0,'Physical Effects - Numerical'!BE110,"")</f>
        <v/>
      </c>
      <c r="BC110" t="str">
        <f>IF('Physical Effects - Numerical'!BF110&lt;0,'Physical Effects - Numerical'!BF110,"")</f>
        <v/>
      </c>
      <c r="BD110" t="str">
        <f>IF('Physical Effects - Numerical'!BG110&lt;0,'Physical Effects - Numerical'!BG110,"")</f>
        <v/>
      </c>
      <c r="BE110" t="str">
        <f>IF('Physical Effects - Numerical'!BH110&lt;0,'Physical Effects - Numerical'!BH110,"")</f>
        <v/>
      </c>
      <c r="BF110" t="str">
        <f>IF('Physical Effects - Numerical'!BI110&lt;0,'Physical Effects - Numerical'!BI110,"")</f>
        <v/>
      </c>
      <c r="BG110" t="str">
        <f>IF('Physical Effects - Numerical'!BJ110&lt;0,'Physical Effects - Numerical'!BJ110,"")</f>
        <v/>
      </c>
      <c r="BH110" t="str">
        <f>IF('Physical Effects - Numerical'!BK110&lt;0,'Physical Effects - Numerical'!BK110,"")</f>
        <v/>
      </c>
      <c r="BI110" t="str">
        <f>IF('Physical Effects - Numerical'!BL110&lt;0,'Physical Effects - Numerical'!BL110,"")</f>
        <v/>
      </c>
    </row>
    <row r="111" spans="1:61">
      <c r="A111" s="120" t="s">
        <v>1792</v>
      </c>
      <c r="B111" s="72" t="str">
        <f>IF('Physical Effects - Numerical'!E111&lt;0,'Physical Effects - Numerical'!E111,"")</f>
        <v/>
      </c>
      <c r="C111" s="72" t="str">
        <f>IF('Physical Effects - Numerical'!F111&lt;0,'Physical Effects - Numerical'!F111,"")</f>
        <v/>
      </c>
      <c r="D111" s="72" t="str">
        <f>IF('Physical Effects - Numerical'!G111&lt;0,'Physical Effects - Numerical'!G111,"")</f>
        <v/>
      </c>
      <c r="E111" s="72" t="str">
        <f>IF('Physical Effects - Numerical'!H111&lt;0,'Physical Effects - Numerical'!H111,"")</f>
        <v/>
      </c>
      <c r="F111" s="72" t="str">
        <f>IF('Physical Effects - Numerical'!I111&lt;0,'Physical Effects - Numerical'!I111,"")</f>
        <v/>
      </c>
      <c r="G111" s="72" t="str">
        <f>IF('Physical Effects - Numerical'!J111&lt;0,'Physical Effects - Numerical'!J111,"")</f>
        <v/>
      </c>
      <c r="H111" s="72" t="str">
        <f>IF('Physical Effects - Numerical'!K111&lt;0,'Physical Effects - Numerical'!K111,"")</f>
        <v/>
      </c>
      <c r="I111" s="72" t="str">
        <f>IF('Physical Effects - Numerical'!L111&lt;0,'Physical Effects - Numerical'!L111,"")</f>
        <v/>
      </c>
      <c r="J111" s="72" t="str">
        <f>IF('Physical Effects - Numerical'!M111&lt;0,'Physical Effects - Numerical'!M111,"")</f>
        <v/>
      </c>
      <c r="K111" s="72" t="str">
        <f>IF('Physical Effects - Numerical'!N111&lt;0,'Physical Effects - Numerical'!N111,"")</f>
        <v/>
      </c>
      <c r="L111" s="72" t="str">
        <f>IF('Physical Effects - Numerical'!O111&lt;0,'Physical Effects - Numerical'!O111,"")</f>
        <v/>
      </c>
      <c r="M111" s="72">
        <f>IF('Physical Effects - Numerical'!P111&lt;0,'Physical Effects - Numerical'!P111,"")</f>
        <v>-2</v>
      </c>
      <c r="N111" s="72" t="str">
        <f>IF('Physical Effects - Numerical'!Q111&lt;0,'Physical Effects - Numerical'!Q111,"")</f>
        <v/>
      </c>
      <c r="O111" s="72" t="str">
        <f>IF('Physical Effects - Numerical'!R111&lt;0,'Physical Effects - Numerical'!R111,"")</f>
        <v/>
      </c>
      <c r="P111" s="72" t="str">
        <f>IF('Physical Effects - Numerical'!S111&lt;0,'Physical Effects - Numerical'!S111,"")</f>
        <v/>
      </c>
      <c r="Q111" s="72" t="str">
        <f>IF('Physical Effects - Numerical'!T111&lt;0,'Physical Effects - Numerical'!T111,"")</f>
        <v/>
      </c>
      <c r="R111" s="72" t="str">
        <f>IF('Physical Effects - Numerical'!U111&lt;0,'Physical Effects - Numerical'!U111,"")</f>
        <v/>
      </c>
      <c r="S111" s="72" t="str">
        <f>IF('Physical Effects - Numerical'!V111&lt;0,'Physical Effects - Numerical'!V111,"")</f>
        <v/>
      </c>
      <c r="T111" s="72" t="str">
        <f>IF('Physical Effects - Numerical'!W111&lt;0,'Physical Effects - Numerical'!W111,"")</f>
        <v/>
      </c>
      <c r="U111" s="72" t="str">
        <f>IF('Physical Effects - Numerical'!X111&lt;0,'Physical Effects - Numerical'!X111,"")</f>
        <v/>
      </c>
      <c r="V111" s="72" t="str">
        <f>IF('Physical Effects - Numerical'!Y111&lt;0,'Physical Effects - Numerical'!Y111,"")</f>
        <v/>
      </c>
      <c r="W111" s="72" t="str">
        <f>IF('Physical Effects - Numerical'!Z111&lt;0,'Physical Effects - Numerical'!Z111,"")</f>
        <v/>
      </c>
      <c r="X111" s="72" t="str">
        <f>IF('Physical Effects - Numerical'!AA111&lt;0,'Physical Effects - Numerical'!AA111,"")</f>
        <v/>
      </c>
      <c r="Y111" s="72" t="str">
        <f>IF('Physical Effects - Numerical'!AB111&lt;0,'Physical Effects - Numerical'!AB111,"")</f>
        <v/>
      </c>
      <c r="Z111" s="72" t="str">
        <f>IF('Physical Effects - Numerical'!AC111&lt;0,'Physical Effects - Numerical'!AC111,"")</f>
        <v/>
      </c>
      <c r="AA111" s="72" t="str">
        <f>IF('Physical Effects - Numerical'!AD111&lt;0,'Physical Effects - Numerical'!AD111,"")</f>
        <v/>
      </c>
      <c r="AB111" s="72" t="str">
        <f>IF('Physical Effects - Numerical'!AE111&lt;0,'Physical Effects - Numerical'!AE111,"")</f>
        <v/>
      </c>
      <c r="AC111" s="72" t="str">
        <f>IF('Physical Effects - Numerical'!AF111&lt;0,'Physical Effects - Numerical'!AF111,"")</f>
        <v/>
      </c>
      <c r="AD111" s="72" t="str">
        <f>IF('Physical Effects - Numerical'!AG111&lt;0,'Physical Effects - Numerical'!AG111,"")</f>
        <v/>
      </c>
      <c r="AE111" s="72" t="str">
        <f>IF('Physical Effects - Numerical'!AH111&lt;0,'Physical Effects - Numerical'!AH111,"")</f>
        <v/>
      </c>
      <c r="AF111" s="72" t="str">
        <f>IF('Physical Effects - Numerical'!AI111&lt;0,'Physical Effects - Numerical'!AI111,"")</f>
        <v/>
      </c>
      <c r="AG111" s="72" t="str">
        <f>IF('Physical Effects - Numerical'!AJ111&lt;0,'Physical Effects - Numerical'!AJ111,"")</f>
        <v/>
      </c>
      <c r="AH111" s="72" t="str">
        <f>IF('Physical Effects - Numerical'!AK111&lt;0,'Physical Effects - Numerical'!AK111,"")</f>
        <v/>
      </c>
      <c r="AI111" s="72" t="str">
        <f>IF('Physical Effects - Numerical'!AL111&lt;0,'Physical Effects - Numerical'!AL111,"")</f>
        <v/>
      </c>
      <c r="AJ111" s="72" t="str">
        <f>IF('Physical Effects - Numerical'!AM111&lt;0,'Physical Effects - Numerical'!AM111,"")</f>
        <v/>
      </c>
      <c r="AK111" s="72" t="str">
        <f>IF('Physical Effects - Numerical'!AN111&lt;0,'Physical Effects - Numerical'!AN111,"")</f>
        <v/>
      </c>
      <c r="AL111" s="72" t="str">
        <f>IF('Physical Effects - Numerical'!AO111&lt;0,'Physical Effects - Numerical'!AO111,"")</f>
        <v/>
      </c>
      <c r="AM111" s="72" t="str">
        <f>IF('Physical Effects - Numerical'!AP111&lt;0,'Physical Effects - Numerical'!AP111,"")</f>
        <v/>
      </c>
      <c r="AN111" s="72" t="str">
        <f>IF('Physical Effects - Numerical'!AQ111&lt;0,'Physical Effects - Numerical'!AQ111,"")</f>
        <v/>
      </c>
      <c r="AO111" s="72" t="str">
        <f>IF('Physical Effects - Numerical'!AR111&lt;0,'Physical Effects - Numerical'!AR111,"")</f>
        <v/>
      </c>
      <c r="AP111" s="72" t="str">
        <f>IF('Physical Effects - Numerical'!AS111&lt;0,'Physical Effects - Numerical'!AS111,"")</f>
        <v/>
      </c>
      <c r="AQ111" s="72" t="str">
        <f>IF('Physical Effects - Numerical'!AT111&lt;0,'Physical Effects - Numerical'!AT111,"")</f>
        <v/>
      </c>
      <c r="AR111" s="72" t="str">
        <f>IF('Physical Effects - Numerical'!AU111&lt;0,'Physical Effects - Numerical'!AU111,"")</f>
        <v/>
      </c>
      <c r="AS111" s="72" t="str">
        <f>IF('Physical Effects - Numerical'!AV111&lt;0,'Physical Effects - Numerical'!AV111,"")</f>
        <v/>
      </c>
      <c r="AT111" s="72" t="str">
        <f>IF('Physical Effects - Numerical'!AW111&lt;0,'Physical Effects - Numerical'!AW111,"")</f>
        <v/>
      </c>
      <c r="AU111" s="72" t="str">
        <f>IF('Physical Effects - Numerical'!AX111&lt;0,'Physical Effects - Numerical'!AX111,"")</f>
        <v/>
      </c>
      <c r="AV111" s="84" t="str">
        <f>IF('Physical Effects - Numerical'!AY111&lt;0,'Physical Effects - Numerical'!AY111,"")</f>
        <v/>
      </c>
      <c r="AW111" t="str">
        <f>IF('Physical Effects - Numerical'!AZ111&lt;0,'Physical Effects - Numerical'!AZ111,"")</f>
        <v/>
      </c>
      <c r="AX111" t="str">
        <f>IF('Physical Effects - Numerical'!BA111&lt;0,'Physical Effects - Numerical'!BA111,"")</f>
        <v/>
      </c>
      <c r="AY111" t="str">
        <f>IF('Physical Effects - Numerical'!BB111&lt;0,'Physical Effects - Numerical'!BB111,"")</f>
        <v/>
      </c>
      <c r="AZ111" t="str">
        <f>IF('Physical Effects - Numerical'!BC111&lt;0,'Physical Effects - Numerical'!BC111,"")</f>
        <v/>
      </c>
      <c r="BA111" t="str">
        <f>IF('Physical Effects - Numerical'!BD111&lt;0,'Physical Effects - Numerical'!BD111,"")</f>
        <v/>
      </c>
      <c r="BB111" t="str">
        <f>IF('Physical Effects - Numerical'!BE111&lt;0,'Physical Effects - Numerical'!BE111,"")</f>
        <v/>
      </c>
      <c r="BC111" t="str">
        <f>IF('Physical Effects - Numerical'!BF111&lt;0,'Physical Effects - Numerical'!BF111,"")</f>
        <v/>
      </c>
      <c r="BD111" t="str">
        <f>IF('Physical Effects - Numerical'!BG111&lt;0,'Physical Effects - Numerical'!BG111,"")</f>
        <v/>
      </c>
      <c r="BE111" t="str">
        <f>IF('Physical Effects - Numerical'!BH111&lt;0,'Physical Effects - Numerical'!BH111,"")</f>
        <v/>
      </c>
      <c r="BF111" t="str">
        <f>IF('Physical Effects - Numerical'!BI111&lt;0,'Physical Effects - Numerical'!BI111,"")</f>
        <v/>
      </c>
      <c r="BG111" t="str">
        <f>IF('Physical Effects - Numerical'!BJ111&lt;0,'Physical Effects - Numerical'!BJ111,"")</f>
        <v/>
      </c>
      <c r="BH111" t="str">
        <f>IF('Physical Effects - Numerical'!BK111&lt;0,'Physical Effects - Numerical'!BK111,"")</f>
        <v/>
      </c>
      <c r="BI111" t="str">
        <f>IF('Physical Effects - Numerical'!BL111&lt;0,'Physical Effects - Numerical'!BL111,"")</f>
        <v/>
      </c>
    </row>
    <row r="112" spans="1:61" ht="26">
      <c r="A112" s="120" t="s">
        <v>1806</v>
      </c>
      <c r="B112" s="72" t="str">
        <f>IF('Physical Effects - Numerical'!E112&lt;0,'Physical Effects - Numerical'!E112,"")</f>
        <v/>
      </c>
      <c r="C112" s="72" t="str">
        <f>IF('Physical Effects - Numerical'!F112&lt;0,'Physical Effects - Numerical'!F112,"")</f>
        <v/>
      </c>
      <c r="D112" s="72" t="str">
        <f>IF('Physical Effects - Numerical'!G112&lt;0,'Physical Effects - Numerical'!G112,"")</f>
        <v/>
      </c>
      <c r="E112" s="72" t="str">
        <f>IF('Physical Effects - Numerical'!H112&lt;0,'Physical Effects - Numerical'!H112,"")</f>
        <v/>
      </c>
      <c r="F112" s="72" t="str">
        <f>IF('Physical Effects - Numerical'!I112&lt;0,'Physical Effects - Numerical'!I112,"")</f>
        <v/>
      </c>
      <c r="G112" s="72" t="str">
        <f>IF('Physical Effects - Numerical'!J112&lt;0,'Physical Effects - Numerical'!J112,"")</f>
        <v/>
      </c>
      <c r="H112" s="72" t="str">
        <f>IF('Physical Effects - Numerical'!K112&lt;0,'Physical Effects - Numerical'!K112,"")</f>
        <v/>
      </c>
      <c r="I112" s="72" t="str">
        <f>IF('Physical Effects - Numerical'!L112&lt;0,'Physical Effects - Numerical'!L112,"")</f>
        <v/>
      </c>
      <c r="J112" s="72" t="str">
        <f>IF('Physical Effects - Numerical'!M112&lt;0,'Physical Effects - Numerical'!M112,"")</f>
        <v/>
      </c>
      <c r="K112" s="72" t="str">
        <f>IF('Physical Effects - Numerical'!N112&lt;0,'Physical Effects - Numerical'!N112,"")</f>
        <v/>
      </c>
      <c r="L112" s="72" t="str">
        <f>IF('Physical Effects - Numerical'!O112&lt;0,'Physical Effects - Numerical'!O112,"")</f>
        <v/>
      </c>
      <c r="M112" s="72" t="str">
        <f>IF('Physical Effects - Numerical'!P112&lt;0,'Physical Effects - Numerical'!P112,"")</f>
        <v/>
      </c>
      <c r="N112" s="72" t="str">
        <f>IF('Physical Effects - Numerical'!Q112&lt;0,'Physical Effects - Numerical'!Q112,"")</f>
        <v/>
      </c>
      <c r="O112" s="72" t="str">
        <f>IF('Physical Effects - Numerical'!R112&lt;0,'Physical Effects - Numerical'!R112,"")</f>
        <v/>
      </c>
      <c r="P112" s="72" t="str">
        <f>IF('Physical Effects - Numerical'!S112&lt;0,'Physical Effects - Numerical'!S112,"")</f>
        <v/>
      </c>
      <c r="Q112" s="72" t="str">
        <f>IF('Physical Effects - Numerical'!T112&lt;0,'Physical Effects - Numerical'!T112,"")</f>
        <v/>
      </c>
      <c r="R112" s="72" t="str">
        <f>IF('Physical Effects - Numerical'!U112&lt;0,'Physical Effects - Numerical'!U112,"")</f>
        <v/>
      </c>
      <c r="S112" s="72" t="str">
        <f>IF('Physical Effects - Numerical'!V112&lt;0,'Physical Effects - Numerical'!V112,"")</f>
        <v/>
      </c>
      <c r="T112" s="72" t="str">
        <f>IF('Physical Effects - Numerical'!W112&lt;0,'Physical Effects - Numerical'!W112,"")</f>
        <v/>
      </c>
      <c r="U112" s="72" t="str">
        <f>IF('Physical Effects - Numerical'!X112&lt;0,'Physical Effects - Numerical'!X112,"")</f>
        <v/>
      </c>
      <c r="V112" s="72" t="str">
        <f>IF('Physical Effects - Numerical'!Y112&lt;0,'Physical Effects - Numerical'!Y112,"")</f>
        <v/>
      </c>
      <c r="W112" s="72" t="str">
        <f>IF('Physical Effects - Numerical'!Z112&lt;0,'Physical Effects - Numerical'!Z112,"")</f>
        <v/>
      </c>
      <c r="X112" s="72" t="str">
        <f>IF('Physical Effects - Numerical'!AA112&lt;0,'Physical Effects - Numerical'!AA112,"")</f>
        <v/>
      </c>
      <c r="Y112" s="72" t="str">
        <f>IF('Physical Effects - Numerical'!AB112&lt;0,'Physical Effects - Numerical'!AB112,"")</f>
        <v/>
      </c>
      <c r="Z112" s="72" t="str">
        <f>IF('Physical Effects - Numerical'!AC112&lt;0,'Physical Effects - Numerical'!AC112,"")</f>
        <v/>
      </c>
      <c r="AA112" s="72" t="str">
        <f>IF('Physical Effects - Numerical'!AD112&lt;0,'Physical Effects - Numerical'!AD112,"")</f>
        <v/>
      </c>
      <c r="AB112" s="72" t="str">
        <f>IF('Physical Effects - Numerical'!AE112&lt;0,'Physical Effects - Numerical'!AE112,"")</f>
        <v/>
      </c>
      <c r="AC112" s="72" t="str">
        <f>IF('Physical Effects - Numerical'!AF112&lt;0,'Physical Effects - Numerical'!AF112,"")</f>
        <v/>
      </c>
      <c r="AD112" s="72" t="str">
        <f>IF('Physical Effects - Numerical'!AG112&lt;0,'Physical Effects - Numerical'!AG112,"")</f>
        <v/>
      </c>
      <c r="AE112" s="72" t="str">
        <f>IF('Physical Effects - Numerical'!AH112&lt;0,'Physical Effects - Numerical'!AH112,"")</f>
        <v/>
      </c>
      <c r="AF112" s="72" t="str">
        <f>IF('Physical Effects - Numerical'!AI112&lt;0,'Physical Effects - Numerical'!AI112,"")</f>
        <v/>
      </c>
      <c r="AG112" s="72" t="str">
        <f>IF('Physical Effects - Numerical'!AJ112&lt;0,'Physical Effects - Numerical'!AJ112,"")</f>
        <v/>
      </c>
      <c r="AH112" s="72" t="str">
        <f>IF('Physical Effects - Numerical'!AK112&lt;0,'Physical Effects - Numerical'!AK112,"")</f>
        <v/>
      </c>
      <c r="AI112" s="72" t="str">
        <f>IF('Physical Effects - Numerical'!AL112&lt;0,'Physical Effects - Numerical'!AL112,"")</f>
        <v/>
      </c>
      <c r="AJ112" s="72" t="str">
        <f>IF('Physical Effects - Numerical'!AM112&lt;0,'Physical Effects - Numerical'!AM112,"")</f>
        <v/>
      </c>
      <c r="AK112" s="72" t="str">
        <f>IF('Physical Effects - Numerical'!AN112&lt;0,'Physical Effects - Numerical'!AN112,"")</f>
        <v/>
      </c>
      <c r="AL112" s="72" t="str">
        <f>IF('Physical Effects - Numerical'!AO112&lt;0,'Physical Effects - Numerical'!AO112,"")</f>
        <v/>
      </c>
      <c r="AM112" s="72" t="str">
        <f>IF('Physical Effects - Numerical'!AP112&lt;0,'Physical Effects - Numerical'!AP112,"")</f>
        <v/>
      </c>
      <c r="AN112" s="72" t="str">
        <f>IF('Physical Effects - Numerical'!AQ112&lt;0,'Physical Effects - Numerical'!AQ112,"")</f>
        <v/>
      </c>
      <c r="AO112" s="72" t="str">
        <f>IF('Physical Effects - Numerical'!AR112&lt;0,'Physical Effects - Numerical'!AR112,"")</f>
        <v/>
      </c>
      <c r="AP112" s="72" t="str">
        <f>IF('Physical Effects - Numerical'!AS112&lt;0,'Physical Effects - Numerical'!AS112,"")</f>
        <v/>
      </c>
      <c r="AQ112" s="72" t="str">
        <f>IF('Physical Effects - Numerical'!AT112&lt;0,'Physical Effects - Numerical'!AT112,"")</f>
        <v/>
      </c>
      <c r="AR112" s="72" t="str">
        <f>IF('Physical Effects - Numerical'!AU112&lt;0,'Physical Effects - Numerical'!AU112,"")</f>
        <v/>
      </c>
      <c r="AS112" s="72" t="str">
        <f>IF('Physical Effects - Numerical'!AV112&lt;0,'Physical Effects - Numerical'!AV112,"")</f>
        <v/>
      </c>
      <c r="AT112" s="72" t="str">
        <f>IF('Physical Effects - Numerical'!AW112&lt;0,'Physical Effects - Numerical'!AW112,"")</f>
        <v/>
      </c>
      <c r="AU112" s="72" t="str">
        <f>IF('Physical Effects - Numerical'!AX112&lt;0,'Physical Effects - Numerical'!AX112,"")</f>
        <v/>
      </c>
      <c r="AV112" s="84" t="str">
        <f>IF('Physical Effects - Numerical'!AY112&lt;0,'Physical Effects - Numerical'!AY112,"")</f>
        <v/>
      </c>
      <c r="AW112" t="str">
        <f>IF('Physical Effects - Numerical'!AZ112&lt;0,'Physical Effects - Numerical'!AZ112,"")</f>
        <v/>
      </c>
      <c r="AX112" t="str">
        <f>IF('Physical Effects - Numerical'!BA112&lt;0,'Physical Effects - Numerical'!BA112,"")</f>
        <v/>
      </c>
      <c r="AY112" t="str">
        <f>IF('Physical Effects - Numerical'!BB112&lt;0,'Physical Effects - Numerical'!BB112,"")</f>
        <v/>
      </c>
      <c r="AZ112" t="str">
        <f>IF('Physical Effects - Numerical'!BC112&lt;0,'Physical Effects - Numerical'!BC112,"")</f>
        <v/>
      </c>
      <c r="BA112" t="str">
        <f>IF('Physical Effects - Numerical'!BD112&lt;0,'Physical Effects - Numerical'!BD112,"")</f>
        <v/>
      </c>
      <c r="BB112" t="str">
        <f>IF('Physical Effects - Numerical'!BE112&lt;0,'Physical Effects - Numerical'!BE112,"")</f>
        <v/>
      </c>
      <c r="BC112" t="str">
        <f>IF('Physical Effects - Numerical'!BF112&lt;0,'Physical Effects - Numerical'!BF112,"")</f>
        <v/>
      </c>
      <c r="BD112" t="str">
        <f>IF('Physical Effects - Numerical'!BG112&lt;0,'Physical Effects - Numerical'!BG112,"")</f>
        <v/>
      </c>
      <c r="BE112" t="str">
        <f>IF('Physical Effects - Numerical'!BH112&lt;0,'Physical Effects - Numerical'!BH112,"")</f>
        <v/>
      </c>
      <c r="BF112" t="str">
        <f>IF('Physical Effects - Numerical'!BI112&lt;0,'Physical Effects - Numerical'!BI112,"")</f>
        <v/>
      </c>
      <c r="BG112" t="str">
        <f>IF('Physical Effects - Numerical'!BJ112&lt;0,'Physical Effects - Numerical'!BJ112,"")</f>
        <v/>
      </c>
      <c r="BH112" t="str">
        <f>IF('Physical Effects - Numerical'!BK112&lt;0,'Physical Effects - Numerical'!BK112,"")</f>
        <v/>
      </c>
      <c r="BI112" t="str">
        <f>IF('Physical Effects - Numerical'!BL112&lt;0,'Physical Effects - Numerical'!BL112,"")</f>
        <v/>
      </c>
    </row>
    <row r="113" spans="1:61">
      <c r="A113" s="120" t="s">
        <v>1828</v>
      </c>
      <c r="B113" s="72" t="str">
        <f>IF('Physical Effects - Numerical'!E113&lt;0,'Physical Effects - Numerical'!E113,"")</f>
        <v/>
      </c>
      <c r="C113" s="72" t="str">
        <f>IF('Physical Effects - Numerical'!F113&lt;0,'Physical Effects - Numerical'!F113,"")</f>
        <v/>
      </c>
      <c r="D113" s="72" t="str">
        <f>IF('Physical Effects - Numerical'!G113&lt;0,'Physical Effects - Numerical'!G113,"")</f>
        <v/>
      </c>
      <c r="E113" s="72" t="str">
        <f>IF('Physical Effects - Numerical'!H113&lt;0,'Physical Effects - Numerical'!H113,"")</f>
        <v/>
      </c>
      <c r="F113" s="72" t="str">
        <f>IF('Physical Effects - Numerical'!I113&lt;0,'Physical Effects - Numerical'!I113,"")</f>
        <v/>
      </c>
      <c r="G113" s="72" t="str">
        <f>IF('Physical Effects - Numerical'!J113&lt;0,'Physical Effects - Numerical'!J113,"")</f>
        <v/>
      </c>
      <c r="H113" s="72" t="str">
        <f>IF('Physical Effects - Numerical'!K113&lt;0,'Physical Effects - Numerical'!K113,"")</f>
        <v/>
      </c>
      <c r="I113" s="72" t="str">
        <f>IF('Physical Effects - Numerical'!L113&lt;0,'Physical Effects - Numerical'!L113,"")</f>
        <v/>
      </c>
      <c r="J113" s="72" t="str">
        <f>IF('Physical Effects - Numerical'!M113&lt;0,'Physical Effects - Numerical'!M113,"")</f>
        <v/>
      </c>
      <c r="K113" s="72" t="str">
        <f>IF('Physical Effects - Numerical'!N113&lt;0,'Physical Effects - Numerical'!N113,"")</f>
        <v/>
      </c>
      <c r="L113" s="72" t="str">
        <f>IF('Physical Effects - Numerical'!O113&lt;0,'Physical Effects - Numerical'!O113,"")</f>
        <v/>
      </c>
      <c r="M113" s="72" t="str">
        <f>IF('Physical Effects - Numerical'!P113&lt;0,'Physical Effects - Numerical'!P113,"")</f>
        <v/>
      </c>
      <c r="N113" s="72" t="str">
        <f>IF('Physical Effects - Numerical'!Q113&lt;0,'Physical Effects - Numerical'!Q113,"")</f>
        <v/>
      </c>
      <c r="O113" s="72" t="str">
        <f>IF('Physical Effects - Numerical'!R113&lt;0,'Physical Effects - Numerical'!R113,"")</f>
        <v/>
      </c>
      <c r="P113" s="72" t="str">
        <f>IF('Physical Effects - Numerical'!S113&lt;0,'Physical Effects - Numerical'!S113,"")</f>
        <v/>
      </c>
      <c r="Q113" s="72" t="str">
        <f>IF('Physical Effects - Numerical'!T113&lt;0,'Physical Effects - Numerical'!T113,"")</f>
        <v/>
      </c>
      <c r="R113" s="72" t="str">
        <f>IF('Physical Effects - Numerical'!U113&lt;0,'Physical Effects - Numerical'!U113,"")</f>
        <v/>
      </c>
      <c r="S113" s="72" t="str">
        <f>IF('Physical Effects - Numerical'!V113&lt;0,'Physical Effects - Numerical'!V113,"")</f>
        <v/>
      </c>
      <c r="T113" s="72" t="str">
        <f>IF('Physical Effects - Numerical'!W113&lt;0,'Physical Effects - Numerical'!W113,"")</f>
        <v/>
      </c>
      <c r="U113" s="72" t="str">
        <f>IF('Physical Effects - Numerical'!X113&lt;0,'Physical Effects - Numerical'!X113,"")</f>
        <v/>
      </c>
      <c r="V113" s="72" t="str">
        <f>IF('Physical Effects - Numerical'!Y113&lt;0,'Physical Effects - Numerical'!Y113,"")</f>
        <v/>
      </c>
      <c r="W113" s="72" t="str">
        <f>IF('Physical Effects - Numerical'!Z113&lt;0,'Physical Effects - Numerical'!Z113,"")</f>
        <v/>
      </c>
      <c r="X113" s="72" t="str">
        <f>IF('Physical Effects - Numerical'!AA113&lt;0,'Physical Effects - Numerical'!AA113,"")</f>
        <v/>
      </c>
      <c r="Y113" s="72" t="str">
        <f>IF('Physical Effects - Numerical'!AB113&lt;0,'Physical Effects - Numerical'!AB113,"")</f>
        <v/>
      </c>
      <c r="Z113" s="72" t="str">
        <f>IF('Physical Effects - Numerical'!AC113&lt;0,'Physical Effects - Numerical'!AC113,"")</f>
        <v/>
      </c>
      <c r="AA113" s="72" t="str">
        <f>IF('Physical Effects - Numerical'!AD113&lt;0,'Physical Effects - Numerical'!AD113,"")</f>
        <v/>
      </c>
      <c r="AB113" s="72" t="str">
        <f>IF('Physical Effects - Numerical'!AE113&lt;0,'Physical Effects - Numerical'!AE113,"")</f>
        <v/>
      </c>
      <c r="AC113" s="72" t="str">
        <f>IF('Physical Effects - Numerical'!AF113&lt;0,'Physical Effects - Numerical'!AF113,"")</f>
        <v/>
      </c>
      <c r="AD113" s="72" t="str">
        <f>IF('Physical Effects - Numerical'!AG113&lt;0,'Physical Effects - Numerical'!AG113,"")</f>
        <v/>
      </c>
      <c r="AE113" s="72">
        <f>IF('Physical Effects - Numerical'!AH113&lt;0,'Physical Effects - Numerical'!AH113,"")</f>
        <v>-1</v>
      </c>
      <c r="AF113" s="72" t="str">
        <f>IF('Physical Effects - Numerical'!AI113&lt;0,'Physical Effects - Numerical'!AI113,"")</f>
        <v/>
      </c>
      <c r="AG113" s="72" t="str">
        <f>IF('Physical Effects - Numerical'!AJ113&lt;0,'Physical Effects - Numerical'!AJ113,"")</f>
        <v/>
      </c>
      <c r="AH113" s="72" t="str">
        <f>IF('Physical Effects - Numerical'!AK113&lt;0,'Physical Effects - Numerical'!AK113,"")</f>
        <v/>
      </c>
      <c r="AI113" s="72" t="str">
        <f>IF('Physical Effects - Numerical'!AL113&lt;0,'Physical Effects - Numerical'!AL113,"")</f>
        <v/>
      </c>
      <c r="AJ113" s="72" t="str">
        <f>IF('Physical Effects - Numerical'!AM113&lt;0,'Physical Effects - Numerical'!AM113,"")</f>
        <v/>
      </c>
      <c r="AK113" s="72" t="str">
        <f>IF('Physical Effects - Numerical'!AN113&lt;0,'Physical Effects - Numerical'!AN113,"")</f>
        <v/>
      </c>
      <c r="AL113" s="72" t="str">
        <f>IF('Physical Effects - Numerical'!AO113&lt;0,'Physical Effects - Numerical'!AO113,"")</f>
        <v/>
      </c>
      <c r="AM113" s="72" t="str">
        <f>IF('Physical Effects - Numerical'!AP113&lt;0,'Physical Effects - Numerical'!AP113,"")</f>
        <v/>
      </c>
      <c r="AN113" s="72" t="str">
        <f>IF('Physical Effects - Numerical'!AQ113&lt;0,'Physical Effects - Numerical'!AQ113,"")</f>
        <v/>
      </c>
      <c r="AO113" s="72" t="str">
        <f>IF('Physical Effects - Numerical'!AR113&lt;0,'Physical Effects - Numerical'!AR113,"")</f>
        <v/>
      </c>
      <c r="AP113" s="72" t="str">
        <f>IF('Physical Effects - Numerical'!AS113&lt;0,'Physical Effects - Numerical'!AS113,"")</f>
        <v/>
      </c>
      <c r="AQ113" s="72" t="str">
        <f>IF('Physical Effects - Numerical'!AT113&lt;0,'Physical Effects - Numerical'!AT113,"")</f>
        <v/>
      </c>
      <c r="AR113" s="72" t="str">
        <f>IF('Physical Effects - Numerical'!AU113&lt;0,'Physical Effects - Numerical'!AU113,"")</f>
        <v/>
      </c>
      <c r="AS113" s="72" t="str">
        <f>IF('Physical Effects - Numerical'!AV113&lt;0,'Physical Effects - Numerical'!AV113,"")</f>
        <v/>
      </c>
      <c r="AT113" s="72" t="str">
        <f>IF('Physical Effects - Numerical'!AW113&lt;0,'Physical Effects - Numerical'!AW113,"")</f>
        <v/>
      </c>
      <c r="AU113" s="72" t="str">
        <f>IF('Physical Effects - Numerical'!AX113&lt;0,'Physical Effects - Numerical'!AX113,"")</f>
        <v/>
      </c>
      <c r="AV113" s="84" t="str">
        <f>IF('Physical Effects - Numerical'!AY113&lt;0,'Physical Effects - Numerical'!AY113,"")</f>
        <v/>
      </c>
      <c r="AW113" t="str">
        <f>IF('Physical Effects - Numerical'!AZ113&lt;0,'Physical Effects - Numerical'!AZ113,"")</f>
        <v/>
      </c>
      <c r="AX113" t="str">
        <f>IF('Physical Effects - Numerical'!BA113&lt;0,'Physical Effects - Numerical'!BA113,"")</f>
        <v/>
      </c>
      <c r="AY113" t="str">
        <f>IF('Physical Effects - Numerical'!BB113&lt;0,'Physical Effects - Numerical'!BB113,"")</f>
        <v/>
      </c>
      <c r="AZ113" t="str">
        <f>IF('Physical Effects - Numerical'!BC113&lt;0,'Physical Effects - Numerical'!BC113,"")</f>
        <v/>
      </c>
      <c r="BA113" t="str">
        <f>IF('Physical Effects - Numerical'!BD113&lt;0,'Physical Effects - Numerical'!BD113,"")</f>
        <v/>
      </c>
      <c r="BB113" t="str">
        <f>IF('Physical Effects - Numerical'!BE113&lt;0,'Physical Effects - Numerical'!BE113,"")</f>
        <v/>
      </c>
      <c r="BC113" t="str">
        <f>IF('Physical Effects - Numerical'!BF113&lt;0,'Physical Effects - Numerical'!BF113,"")</f>
        <v/>
      </c>
      <c r="BD113" t="str">
        <f>IF('Physical Effects - Numerical'!BG113&lt;0,'Physical Effects - Numerical'!BG113,"")</f>
        <v/>
      </c>
      <c r="BE113" t="str">
        <f>IF('Physical Effects - Numerical'!BH113&lt;0,'Physical Effects - Numerical'!BH113,"")</f>
        <v/>
      </c>
      <c r="BF113" t="str">
        <f>IF('Physical Effects - Numerical'!BI113&lt;0,'Physical Effects - Numerical'!BI113,"")</f>
        <v/>
      </c>
      <c r="BG113" t="str">
        <f>IF('Physical Effects - Numerical'!BJ113&lt;0,'Physical Effects - Numerical'!BJ113,"")</f>
        <v/>
      </c>
      <c r="BH113" t="str">
        <f>IF('Physical Effects - Numerical'!BK113&lt;0,'Physical Effects - Numerical'!BK113,"")</f>
        <v/>
      </c>
      <c r="BI113" t="str">
        <f>IF('Physical Effects - Numerical'!BL113&lt;0,'Physical Effects - Numerical'!BL113,"")</f>
        <v/>
      </c>
    </row>
    <row r="114" spans="1:61">
      <c r="A114" s="120" t="s">
        <v>1842</v>
      </c>
      <c r="B114" s="72" t="str">
        <f>IF('Physical Effects - Numerical'!E114&lt;0,'Physical Effects - Numerical'!E114,"")</f>
        <v/>
      </c>
      <c r="C114" s="72" t="str">
        <f>IF('Physical Effects - Numerical'!F114&lt;0,'Physical Effects - Numerical'!F114,"")</f>
        <v/>
      </c>
      <c r="D114" s="72" t="str">
        <f>IF('Physical Effects - Numerical'!G114&lt;0,'Physical Effects - Numerical'!G114,"")</f>
        <v/>
      </c>
      <c r="E114" s="72" t="str">
        <f>IF('Physical Effects - Numerical'!H114&lt;0,'Physical Effects - Numerical'!H114,"")</f>
        <v/>
      </c>
      <c r="F114" s="72" t="str">
        <f>IF('Physical Effects - Numerical'!I114&lt;0,'Physical Effects - Numerical'!I114,"")</f>
        <v/>
      </c>
      <c r="G114" s="72" t="str">
        <f>IF('Physical Effects - Numerical'!J114&lt;0,'Physical Effects - Numerical'!J114,"")</f>
        <v/>
      </c>
      <c r="H114" s="72" t="str">
        <f>IF('Physical Effects - Numerical'!K114&lt;0,'Physical Effects - Numerical'!K114,"")</f>
        <v/>
      </c>
      <c r="I114" s="72" t="str">
        <f>IF('Physical Effects - Numerical'!L114&lt;0,'Physical Effects - Numerical'!L114,"")</f>
        <v/>
      </c>
      <c r="J114" s="72" t="str">
        <f>IF('Physical Effects - Numerical'!M114&lt;0,'Physical Effects - Numerical'!M114,"")</f>
        <v/>
      </c>
      <c r="K114" s="72" t="str">
        <f>IF('Physical Effects - Numerical'!N114&lt;0,'Physical Effects - Numerical'!N114,"")</f>
        <v/>
      </c>
      <c r="L114" s="72" t="str">
        <f>IF('Physical Effects - Numerical'!O114&lt;0,'Physical Effects - Numerical'!O114,"")</f>
        <v/>
      </c>
      <c r="M114" s="72">
        <f>IF('Physical Effects - Numerical'!P114&lt;0,'Physical Effects - Numerical'!P114,"")</f>
        <v>-1</v>
      </c>
      <c r="N114" s="72" t="str">
        <f>IF('Physical Effects - Numerical'!Q114&lt;0,'Physical Effects - Numerical'!Q114,"")</f>
        <v/>
      </c>
      <c r="O114" s="72" t="str">
        <f>IF('Physical Effects - Numerical'!R114&lt;0,'Physical Effects - Numerical'!R114,"")</f>
        <v/>
      </c>
      <c r="P114" s="72" t="str">
        <f>IF('Physical Effects - Numerical'!S114&lt;0,'Physical Effects - Numerical'!S114,"")</f>
        <v/>
      </c>
      <c r="Q114" s="72" t="str">
        <f>IF('Physical Effects - Numerical'!T114&lt;0,'Physical Effects - Numerical'!T114,"")</f>
        <v/>
      </c>
      <c r="R114" s="72" t="str">
        <f>IF('Physical Effects - Numerical'!U114&lt;0,'Physical Effects - Numerical'!U114,"")</f>
        <v/>
      </c>
      <c r="S114" s="72" t="str">
        <f>IF('Physical Effects - Numerical'!V114&lt;0,'Physical Effects - Numerical'!V114,"")</f>
        <v/>
      </c>
      <c r="T114" s="72" t="str">
        <f>IF('Physical Effects - Numerical'!W114&lt;0,'Physical Effects - Numerical'!W114,"")</f>
        <v/>
      </c>
      <c r="U114" s="72" t="str">
        <f>IF('Physical Effects - Numerical'!X114&lt;0,'Physical Effects - Numerical'!X114,"")</f>
        <v/>
      </c>
      <c r="V114" s="72" t="str">
        <f>IF('Physical Effects - Numerical'!Y114&lt;0,'Physical Effects - Numerical'!Y114,"")</f>
        <v/>
      </c>
      <c r="W114" s="72" t="str">
        <f>IF('Physical Effects - Numerical'!Z114&lt;0,'Physical Effects - Numerical'!Z114,"")</f>
        <v/>
      </c>
      <c r="X114" s="72" t="str">
        <f>IF('Physical Effects - Numerical'!AA114&lt;0,'Physical Effects - Numerical'!AA114,"")</f>
        <v/>
      </c>
      <c r="Y114" s="72" t="str">
        <f>IF('Physical Effects - Numerical'!AB114&lt;0,'Physical Effects - Numerical'!AB114,"")</f>
        <v/>
      </c>
      <c r="Z114" s="72" t="str">
        <f>IF('Physical Effects - Numerical'!AC114&lt;0,'Physical Effects - Numerical'!AC114,"")</f>
        <v/>
      </c>
      <c r="AA114" s="72" t="str">
        <f>IF('Physical Effects - Numerical'!AD114&lt;0,'Physical Effects - Numerical'!AD114,"")</f>
        <v/>
      </c>
      <c r="AB114" s="72" t="str">
        <f>IF('Physical Effects - Numerical'!AE114&lt;0,'Physical Effects - Numerical'!AE114,"")</f>
        <v/>
      </c>
      <c r="AC114" s="72" t="str">
        <f>IF('Physical Effects - Numerical'!AF114&lt;0,'Physical Effects - Numerical'!AF114,"")</f>
        <v/>
      </c>
      <c r="AD114" s="72" t="str">
        <f>IF('Physical Effects - Numerical'!AG114&lt;0,'Physical Effects - Numerical'!AG114,"")</f>
        <v/>
      </c>
      <c r="AE114" s="72" t="str">
        <f>IF('Physical Effects - Numerical'!AH114&lt;0,'Physical Effects - Numerical'!AH114,"")</f>
        <v/>
      </c>
      <c r="AF114" s="72" t="str">
        <f>IF('Physical Effects - Numerical'!AI114&lt;0,'Physical Effects - Numerical'!AI114,"")</f>
        <v/>
      </c>
      <c r="AG114" s="72" t="str">
        <f>IF('Physical Effects - Numerical'!AJ114&lt;0,'Physical Effects - Numerical'!AJ114,"")</f>
        <v/>
      </c>
      <c r="AH114" s="72" t="str">
        <f>IF('Physical Effects - Numerical'!AK114&lt;0,'Physical Effects - Numerical'!AK114,"")</f>
        <v/>
      </c>
      <c r="AI114" s="72" t="str">
        <f>IF('Physical Effects - Numerical'!AL114&lt;0,'Physical Effects - Numerical'!AL114,"")</f>
        <v/>
      </c>
      <c r="AJ114" s="72" t="str">
        <f>IF('Physical Effects - Numerical'!AM114&lt;0,'Physical Effects - Numerical'!AM114,"")</f>
        <v/>
      </c>
      <c r="AK114" s="72" t="str">
        <f>IF('Physical Effects - Numerical'!AN114&lt;0,'Physical Effects - Numerical'!AN114,"")</f>
        <v/>
      </c>
      <c r="AL114" s="72" t="str">
        <f>IF('Physical Effects - Numerical'!AO114&lt;0,'Physical Effects - Numerical'!AO114,"")</f>
        <v/>
      </c>
      <c r="AM114" s="72" t="str">
        <f>IF('Physical Effects - Numerical'!AP114&lt;0,'Physical Effects - Numerical'!AP114,"")</f>
        <v/>
      </c>
      <c r="AN114" s="72" t="str">
        <f>IF('Physical Effects - Numerical'!AQ114&lt;0,'Physical Effects - Numerical'!AQ114,"")</f>
        <v/>
      </c>
      <c r="AO114" s="72" t="str">
        <f>IF('Physical Effects - Numerical'!AR114&lt;0,'Physical Effects - Numerical'!AR114,"")</f>
        <v/>
      </c>
      <c r="AP114" s="72" t="str">
        <f>IF('Physical Effects - Numerical'!AS114&lt;0,'Physical Effects - Numerical'!AS114,"")</f>
        <v/>
      </c>
      <c r="AQ114" s="72" t="str">
        <f>IF('Physical Effects - Numerical'!AT114&lt;0,'Physical Effects - Numerical'!AT114,"")</f>
        <v/>
      </c>
      <c r="AR114" s="72" t="str">
        <f>IF('Physical Effects - Numerical'!AU114&lt;0,'Physical Effects - Numerical'!AU114,"")</f>
        <v/>
      </c>
      <c r="AS114" s="72" t="str">
        <f>IF('Physical Effects - Numerical'!AV114&lt;0,'Physical Effects - Numerical'!AV114,"")</f>
        <v/>
      </c>
      <c r="AT114" s="72" t="str">
        <f>IF('Physical Effects - Numerical'!AW114&lt;0,'Physical Effects - Numerical'!AW114,"")</f>
        <v/>
      </c>
      <c r="AU114" s="72" t="str">
        <f>IF('Physical Effects - Numerical'!AX114&lt;0,'Physical Effects - Numerical'!AX114,"")</f>
        <v/>
      </c>
      <c r="AV114" s="84" t="str">
        <f>IF('Physical Effects - Numerical'!AY114&lt;0,'Physical Effects - Numerical'!AY114,"")</f>
        <v/>
      </c>
      <c r="AW114" t="str">
        <f>IF('Physical Effects - Numerical'!AZ114&lt;0,'Physical Effects - Numerical'!AZ114,"")</f>
        <v/>
      </c>
      <c r="AX114" t="str">
        <f>IF('Physical Effects - Numerical'!BA114&lt;0,'Physical Effects - Numerical'!BA114,"")</f>
        <v/>
      </c>
      <c r="AY114" t="str">
        <f>IF('Physical Effects - Numerical'!BB114&lt;0,'Physical Effects - Numerical'!BB114,"")</f>
        <v/>
      </c>
      <c r="AZ114" t="str">
        <f>IF('Physical Effects - Numerical'!BC114&lt;0,'Physical Effects - Numerical'!BC114,"")</f>
        <v/>
      </c>
      <c r="BA114" t="str">
        <f>IF('Physical Effects - Numerical'!BD114&lt;0,'Physical Effects - Numerical'!BD114,"")</f>
        <v/>
      </c>
      <c r="BB114" t="str">
        <f>IF('Physical Effects - Numerical'!BE114&lt;0,'Physical Effects - Numerical'!BE114,"")</f>
        <v/>
      </c>
      <c r="BC114" t="str">
        <f>IF('Physical Effects - Numerical'!BF114&lt;0,'Physical Effects - Numerical'!BF114,"")</f>
        <v/>
      </c>
      <c r="BD114" t="str">
        <f>IF('Physical Effects - Numerical'!BG114&lt;0,'Physical Effects - Numerical'!BG114,"")</f>
        <v/>
      </c>
      <c r="BE114" t="str">
        <f>IF('Physical Effects - Numerical'!BH114&lt;0,'Physical Effects - Numerical'!BH114,"")</f>
        <v/>
      </c>
      <c r="BF114" t="str">
        <f>IF('Physical Effects - Numerical'!BI114&lt;0,'Physical Effects - Numerical'!BI114,"")</f>
        <v/>
      </c>
      <c r="BG114" t="str">
        <f>IF('Physical Effects - Numerical'!BJ114&lt;0,'Physical Effects - Numerical'!BJ114,"")</f>
        <v/>
      </c>
      <c r="BH114" t="str">
        <f>IF('Physical Effects - Numerical'!BK114&lt;0,'Physical Effects - Numerical'!BK114,"")</f>
        <v/>
      </c>
      <c r="BI114" t="str">
        <f>IF('Physical Effects - Numerical'!BL114&lt;0,'Physical Effects - Numerical'!BL114,"")</f>
        <v/>
      </c>
    </row>
    <row r="115" spans="1:61">
      <c r="A115" s="120" t="s">
        <v>1859</v>
      </c>
      <c r="B115" s="72" t="str">
        <f>IF('Physical Effects - Numerical'!E115&lt;0,'Physical Effects - Numerical'!E115,"")</f>
        <v/>
      </c>
      <c r="C115" s="72" t="str">
        <f>IF('Physical Effects - Numerical'!F115&lt;0,'Physical Effects - Numerical'!F115,"")</f>
        <v/>
      </c>
      <c r="D115" s="72" t="str">
        <f>IF('Physical Effects - Numerical'!G115&lt;0,'Physical Effects - Numerical'!G115,"")</f>
        <v/>
      </c>
      <c r="E115" s="72" t="str">
        <f>IF('Physical Effects - Numerical'!H115&lt;0,'Physical Effects - Numerical'!H115,"")</f>
        <v/>
      </c>
      <c r="F115" s="72" t="str">
        <f>IF('Physical Effects - Numerical'!I115&lt;0,'Physical Effects - Numerical'!I115,"")</f>
        <v/>
      </c>
      <c r="G115" s="72" t="str">
        <f>IF('Physical Effects - Numerical'!J115&lt;0,'Physical Effects - Numerical'!J115,"")</f>
        <v/>
      </c>
      <c r="H115" s="72" t="str">
        <f>IF('Physical Effects - Numerical'!K115&lt;0,'Physical Effects - Numerical'!K115,"")</f>
        <v/>
      </c>
      <c r="I115" s="72" t="str">
        <f>IF('Physical Effects - Numerical'!L115&lt;0,'Physical Effects - Numerical'!L115,"")</f>
        <v/>
      </c>
      <c r="J115" s="72" t="str">
        <f>IF('Physical Effects - Numerical'!M115&lt;0,'Physical Effects - Numerical'!M115,"")</f>
        <v/>
      </c>
      <c r="K115" s="72" t="str">
        <f>IF('Physical Effects - Numerical'!N115&lt;0,'Physical Effects - Numerical'!N115,"")</f>
        <v/>
      </c>
      <c r="L115" s="72" t="str">
        <f>IF('Physical Effects - Numerical'!O115&lt;0,'Physical Effects - Numerical'!O115,"")</f>
        <v/>
      </c>
      <c r="M115" s="72">
        <f>IF('Physical Effects - Numerical'!P115&lt;0,'Physical Effects - Numerical'!P115,"")</f>
        <v>-1</v>
      </c>
      <c r="N115" s="72" t="str">
        <f>IF('Physical Effects - Numerical'!Q115&lt;0,'Physical Effects - Numerical'!Q115,"")</f>
        <v/>
      </c>
      <c r="O115" s="72" t="str">
        <f>IF('Physical Effects - Numerical'!R115&lt;0,'Physical Effects - Numerical'!R115,"")</f>
        <v/>
      </c>
      <c r="P115" s="72" t="str">
        <f>IF('Physical Effects - Numerical'!S115&lt;0,'Physical Effects - Numerical'!S115,"")</f>
        <v/>
      </c>
      <c r="Q115" s="72" t="str">
        <f>IF('Physical Effects - Numerical'!T115&lt;0,'Physical Effects - Numerical'!T115,"")</f>
        <v/>
      </c>
      <c r="R115" s="72" t="str">
        <f>IF('Physical Effects - Numerical'!U115&lt;0,'Physical Effects - Numerical'!U115,"")</f>
        <v/>
      </c>
      <c r="S115" s="72" t="str">
        <f>IF('Physical Effects - Numerical'!V115&lt;0,'Physical Effects - Numerical'!V115,"")</f>
        <v/>
      </c>
      <c r="T115" s="72" t="str">
        <f>IF('Physical Effects - Numerical'!W115&lt;0,'Physical Effects - Numerical'!W115,"")</f>
        <v/>
      </c>
      <c r="U115" s="72" t="str">
        <f>IF('Physical Effects - Numerical'!X115&lt;0,'Physical Effects - Numerical'!X115,"")</f>
        <v/>
      </c>
      <c r="V115" s="72" t="str">
        <f>IF('Physical Effects - Numerical'!Y115&lt;0,'Physical Effects - Numerical'!Y115,"")</f>
        <v/>
      </c>
      <c r="W115" s="72" t="str">
        <f>IF('Physical Effects - Numerical'!Z115&lt;0,'Physical Effects - Numerical'!Z115,"")</f>
        <v/>
      </c>
      <c r="X115" s="72" t="str">
        <f>IF('Physical Effects - Numerical'!AA115&lt;0,'Physical Effects - Numerical'!AA115,"")</f>
        <v/>
      </c>
      <c r="Y115" s="72" t="str">
        <f>IF('Physical Effects - Numerical'!AB115&lt;0,'Physical Effects - Numerical'!AB115,"")</f>
        <v/>
      </c>
      <c r="Z115" s="72" t="str">
        <f>IF('Physical Effects - Numerical'!AC115&lt;0,'Physical Effects - Numerical'!AC115,"")</f>
        <v/>
      </c>
      <c r="AA115" s="72" t="str">
        <f>IF('Physical Effects - Numerical'!AD115&lt;0,'Physical Effects - Numerical'!AD115,"")</f>
        <v/>
      </c>
      <c r="AB115" s="72" t="str">
        <f>IF('Physical Effects - Numerical'!AE115&lt;0,'Physical Effects - Numerical'!AE115,"")</f>
        <v/>
      </c>
      <c r="AC115" s="72" t="str">
        <f>IF('Physical Effects - Numerical'!AF115&lt;0,'Physical Effects - Numerical'!AF115,"")</f>
        <v/>
      </c>
      <c r="AD115" s="72" t="str">
        <f>IF('Physical Effects - Numerical'!AG115&lt;0,'Physical Effects - Numerical'!AG115,"")</f>
        <v/>
      </c>
      <c r="AE115" s="72" t="str">
        <f>IF('Physical Effects - Numerical'!AH115&lt;0,'Physical Effects - Numerical'!AH115,"")</f>
        <v/>
      </c>
      <c r="AF115" s="72" t="str">
        <f>IF('Physical Effects - Numerical'!AI115&lt;0,'Physical Effects - Numerical'!AI115,"")</f>
        <v/>
      </c>
      <c r="AG115" s="72" t="str">
        <f>IF('Physical Effects - Numerical'!AJ115&lt;0,'Physical Effects - Numerical'!AJ115,"")</f>
        <v/>
      </c>
      <c r="AH115" s="72" t="str">
        <f>IF('Physical Effects - Numerical'!AK115&lt;0,'Physical Effects - Numerical'!AK115,"")</f>
        <v/>
      </c>
      <c r="AI115" s="72" t="str">
        <f>IF('Physical Effects - Numerical'!AL115&lt;0,'Physical Effects - Numerical'!AL115,"")</f>
        <v/>
      </c>
      <c r="AJ115" s="72" t="str">
        <f>IF('Physical Effects - Numerical'!AM115&lt;0,'Physical Effects - Numerical'!AM115,"")</f>
        <v/>
      </c>
      <c r="AK115" s="72" t="str">
        <f>IF('Physical Effects - Numerical'!AN115&lt;0,'Physical Effects - Numerical'!AN115,"")</f>
        <v/>
      </c>
      <c r="AL115" s="72" t="str">
        <f>IF('Physical Effects - Numerical'!AO115&lt;0,'Physical Effects - Numerical'!AO115,"")</f>
        <v/>
      </c>
      <c r="AM115" s="72" t="str">
        <f>IF('Physical Effects - Numerical'!AP115&lt;0,'Physical Effects - Numerical'!AP115,"")</f>
        <v/>
      </c>
      <c r="AN115" s="72" t="str">
        <f>IF('Physical Effects - Numerical'!AQ115&lt;0,'Physical Effects - Numerical'!AQ115,"")</f>
        <v/>
      </c>
      <c r="AO115" s="72" t="str">
        <f>IF('Physical Effects - Numerical'!AR115&lt;0,'Physical Effects - Numerical'!AR115,"")</f>
        <v/>
      </c>
      <c r="AP115" s="72" t="str">
        <f>IF('Physical Effects - Numerical'!AS115&lt;0,'Physical Effects - Numerical'!AS115,"")</f>
        <v/>
      </c>
      <c r="AQ115" s="72" t="str">
        <f>IF('Physical Effects - Numerical'!AT115&lt;0,'Physical Effects - Numerical'!AT115,"")</f>
        <v/>
      </c>
      <c r="AR115" s="72" t="str">
        <f>IF('Physical Effects - Numerical'!AU115&lt;0,'Physical Effects - Numerical'!AU115,"")</f>
        <v/>
      </c>
      <c r="AS115" s="72" t="str">
        <f>IF('Physical Effects - Numerical'!AV115&lt;0,'Physical Effects - Numerical'!AV115,"")</f>
        <v/>
      </c>
      <c r="AT115" s="72" t="str">
        <f>IF('Physical Effects - Numerical'!AW115&lt;0,'Physical Effects - Numerical'!AW115,"")</f>
        <v/>
      </c>
      <c r="AU115" s="72" t="str">
        <f>IF('Physical Effects - Numerical'!AX115&lt;0,'Physical Effects - Numerical'!AX115,"")</f>
        <v/>
      </c>
      <c r="AV115" s="84" t="str">
        <f>IF('Physical Effects - Numerical'!AY115&lt;0,'Physical Effects - Numerical'!AY115,"")</f>
        <v/>
      </c>
      <c r="AW115" t="str">
        <f>IF('Physical Effects - Numerical'!AZ115&lt;0,'Physical Effects - Numerical'!AZ115,"")</f>
        <v/>
      </c>
      <c r="AX115" t="str">
        <f>IF('Physical Effects - Numerical'!BA115&lt;0,'Physical Effects - Numerical'!BA115,"")</f>
        <v/>
      </c>
      <c r="AY115" t="str">
        <f>IF('Physical Effects - Numerical'!BB115&lt;0,'Physical Effects - Numerical'!BB115,"")</f>
        <v/>
      </c>
      <c r="AZ115" t="str">
        <f>IF('Physical Effects - Numerical'!BC115&lt;0,'Physical Effects - Numerical'!BC115,"")</f>
        <v/>
      </c>
      <c r="BA115" t="str">
        <f>IF('Physical Effects - Numerical'!BD115&lt;0,'Physical Effects - Numerical'!BD115,"")</f>
        <v/>
      </c>
      <c r="BB115" t="str">
        <f>IF('Physical Effects - Numerical'!BE115&lt;0,'Physical Effects - Numerical'!BE115,"")</f>
        <v/>
      </c>
      <c r="BC115" t="str">
        <f>IF('Physical Effects - Numerical'!BF115&lt;0,'Physical Effects - Numerical'!BF115,"")</f>
        <v/>
      </c>
      <c r="BD115" t="str">
        <f>IF('Physical Effects - Numerical'!BG115&lt;0,'Physical Effects - Numerical'!BG115,"")</f>
        <v/>
      </c>
      <c r="BE115" t="str">
        <f>IF('Physical Effects - Numerical'!BH115&lt;0,'Physical Effects - Numerical'!BH115,"")</f>
        <v/>
      </c>
      <c r="BF115" t="str">
        <f>IF('Physical Effects - Numerical'!BI115&lt;0,'Physical Effects - Numerical'!BI115,"")</f>
        <v/>
      </c>
      <c r="BG115" t="str">
        <f>IF('Physical Effects - Numerical'!BJ115&lt;0,'Physical Effects - Numerical'!BJ115,"")</f>
        <v/>
      </c>
      <c r="BH115" t="str">
        <f>IF('Physical Effects - Numerical'!BK115&lt;0,'Physical Effects - Numerical'!BK115,"")</f>
        <v/>
      </c>
      <c r="BI115" t="str">
        <f>IF('Physical Effects - Numerical'!BL115&lt;0,'Physical Effects - Numerical'!BL115,"")</f>
        <v/>
      </c>
    </row>
    <row r="116" spans="1:61">
      <c r="A116" s="120" t="s">
        <v>1871</v>
      </c>
      <c r="B116" s="72" t="str">
        <f>IF('Physical Effects - Numerical'!E116&lt;0,'Physical Effects - Numerical'!E116,"")</f>
        <v/>
      </c>
      <c r="C116" s="72" t="str">
        <f>IF('Physical Effects - Numerical'!F116&lt;0,'Physical Effects - Numerical'!F116,"")</f>
        <v/>
      </c>
      <c r="D116" s="72" t="str">
        <f>IF('Physical Effects - Numerical'!G116&lt;0,'Physical Effects - Numerical'!G116,"")</f>
        <v/>
      </c>
      <c r="E116" s="72" t="str">
        <f>IF('Physical Effects - Numerical'!H116&lt;0,'Physical Effects - Numerical'!H116,"")</f>
        <v/>
      </c>
      <c r="F116" s="72" t="str">
        <f>IF('Physical Effects - Numerical'!I116&lt;0,'Physical Effects - Numerical'!I116,"")</f>
        <v/>
      </c>
      <c r="G116" s="72" t="str">
        <f>IF('Physical Effects - Numerical'!J116&lt;0,'Physical Effects - Numerical'!J116,"")</f>
        <v/>
      </c>
      <c r="H116" s="72" t="str">
        <f>IF('Physical Effects - Numerical'!K116&lt;0,'Physical Effects - Numerical'!K116,"")</f>
        <v/>
      </c>
      <c r="I116" s="72" t="str">
        <f>IF('Physical Effects - Numerical'!L116&lt;0,'Physical Effects - Numerical'!L116,"")</f>
        <v/>
      </c>
      <c r="J116" s="72" t="str">
        <f>IF('Physical Effects - Numerical'!M116&lt;0,'Physical Effects - Numerical'!M116,"")</f>
        <v/>
      </c>
      <c r="K116" s="72">
        <f>IF('Physical Effects - Numerical'!N116&lt;0,'Physical Effects - Numerical'!N116,"")</f>
        <v>-3</v>
      </c>
      <c r="L116" s="72">
        <f>IF('Physical Effects - Numerical'!O116&lt;0,'Physical Effects - Numerical'!O116,"")</f>
        <v>-3</v>
      </c>
      <c r="M116" s="72" t="str">
        <f>IF('Physical Effects - Numerical'!P116&lt;0,'Physical Effects - Numerical'!P116,"")</f>
        <v/>
      </c>
      <c r="N116" s="72">
        <f>IF('Physical Effects - Numerical'!Q116&lt;0,'Physical Effects - Numerical'!Q116,"")</f>
        <v>-1</v>
      </c>
      <c r="O116" s="72">
        <f>IF('Physical Effects - Numerical'!R116&lt;0,'Physical Effects - Numerical'!R116,"")</f>
        <v>-1</v>
      </c>
      <c r="P116" s="72" t="str">
        <f>IF('Physical Effects - Numerical'!S116&lt;0,'Physical Effects - Numerical'!S116,"")</f>
        <v/>
      </c>
      <c r="Q116" s="72" t="str">
        <f>IF('Physical Effects - Numerical'!T116&lt;0,'Physical Effects - Numerical'!T116,"")</f>
        <v/>
      </c>
      <c r="R116" s="72">
        <f>IF('Physical Effects - Numerical'!U116&lt;0,'Physical Effects - Numerical'!U116,"")</f>
        <v>-1</v>
      </c>
      <c r="S116" s="72" t="str">
        <f>IF('Physical Effects - Numerical'!V116&lt;0,'Physical Effects - Numerical'!V116,"")</f>
        <v/>
      </c>
      <c r="T116" s="72" t="str">
        <f>IF('Physical Effects - Numerical'!W116&lt;0,'Physical Effects - Numerical'!W116,"")</f>
        <v/>
      </c>
      <c r="U116" s="72">
        <f>IF('Physical Effects - Numerical'!X116&lt;0,'Physical Effects - Numerical'!X116,"")</f>
        <v>-2</v>
      </c>
      <c r="V116" s="72" t="str">
        <f>IF('Physical Effects - Numerical'!Y116&lt;0,'Physical Effects - Numerical'!Y116,"")</f>
        <v/>
      </c>
      <c r="W116" s="72" t="str">
        <f>IF('Physical Effects - Numerical'!Z116&lt;0,'Physical Effects - Numerical'!Z116,"")</f>
        <v/>
      </c>
      <c r="X116" s="72" t="str">
        <f>IF('Physical Effects - Numerical'!AA116&lt;0,'Physical Effects - Numerical'!AA116,"")</f>
        <v/>
      </c>
      <c r="Y116" s="72" t="str">
        <f>IF('Physical Effects - Numerical'!AB116&lt;0,'Physical Effects - Numerical'!AB116,"")</f>
        <v/>
      </c>
      <c r="Z116" s="72" t="str">
        <f>IF('Physical Effects - Numerical'!AC116&lt;0,'Physical Effects - Numerical'!AC116,"")</f>
        <v/>
      </c>
      <c r="AA116" s="72">
        <f>IF('Physical Effects - Numerical'!AD116&lt;0,'Physical Effects - Numerical'!AD116,"")</f>
        <v>-1</v>
      </c>
      <c r="AB116" s="72" t="str">
        <f>IF('Physical Effects - Numerical'!AE116&lt;0,'Physical Effects - Numerical'!AE116,"")</f>
        <v/>
      </c>
      <c r="AC116" s="72" t="str">
        <f>IF('Physical Effects - Numerical'!AF116&lt;0,'Physical Effects - Numerical'!AF116,"")</f>
        <v/>
      </c>
      <c r="AD116" s="72" t="str">
        <f>IF('Physical Effects - Numerical'!AG116&lt;0,'Physical Effects - Numerical'!AG116,"")</f>
        <v/>
      </c>
      <c r="AE116" s="72" t="str">
        <f>IF('Physical Effects - Numerical'!AH116&lt;0,'Physical Effects - Numerical'!AH116,"")</f>
        <v/>
      </c>
      <c r="AF116" s="72" t="str">
        <f>IF('Physical Effects - Numerical'!AI116&lt;0,'Physical Effects - Numerical'!AI116,"")</f>
        <v/>
      </c>
      <c r="AG116" s="72" t="str">
        <f>IF('Physical Effects - Numerical'!AJ116&lt;0,'Physical Effects - Numerical'!AJ116,"")</f>
        <v/>
      </c>
      <c r="AH116" s="72" t="str">
        <f>IF('Physical Effects - Numerical'!AK116&lt;0,'Physical Effects - Numerical'!AK116,"")</f>
        <v/>
      </c>
      <c r="AI116" s="72" t="str">
        <f>IF('Physical Effects - Numerical'!AL116&lt;0,'Physical Effects - Numerical'!AL116,"")</f>
        <v/>
      </c>
      <c r="AJ116" s="72" t="str">
        <f>IF('Physical Effects - Numerical'!AM116&lt;0,'Physical Effects - Numerical'!AM116,"")</f>
        <v/>
      </c>
      <c r="AK116" s="72" t="str">
        <f>IF('Physical Effects - Numerical'!AN116&lt;0,'Physical Effects - Numerical'!AN116,"")</f>
        <v/>
      </c>
      <c r="AL116" s="72" t="str">
        <f>IF('Physical Effects - Numerical'!AO116&lt;0,'Physical Effects - Numerical'!AO116,"")</f>
        <v/>
      </c>
      <c r="AM116" s="72" t="str">
        <f>IF('Physical Effects - Numerical'!AP116&lt;0,'Physical Effects - Numerical'!AP116,"")</f>
        <v/>
      </c>
      <c r="AN116" s="72" t="str">
        <f>IF('Physical Effects - Numerical'!AQ116&lt;0,'Physical Effects - Numerical'!AQ116,"")</f>
        <v/>
      </c>
      <c r="AO116" s="72" t="str">
        <f>IF('Physical Effects - Numerical'!AR116&lt;0,'Physical Effects - Numerical'!AR116,"")</f>
        <v/>
      </c>
      <c r="AP116" s="72" t="str">
        <f>IF('Physical Effects - Numerical'!AS116&lt;0,'Physical Effects - Numerical'!AS116,"")</f>
        <v/>
      </c>
      <c r="AQ116" s="72" t="str">
        <f>IF('Physical Effects - Numerical'!AT116&lt;0,'Physical Effects - Numerical'!AT116,"")</f>
        <v/>
      </c>
      <c r="AR116" s="72" t="str">
        <f>IF('Physical Effects - Numerical'!AU116&lt;0,'Physical Effects - Numerical'!AU116,"")</f>
        <v/>
      </c>
      <c r="AS116" s="72" t="str">
        <f>IF('Physical Effects - Numerical'!AV116&lt;0,'Physical Effects - Numerical'!AV116,"")</f>
        <v/>
      </c>
      <c r="AT116" s="72" t="str">
        <f>IF('Physical Effects - Numerical'!AW116&lt;0,'Physical Effects - Numerical'!AW116,"")</f>
        <v/>
      </c>
      <c r="AU116" s="72" t="str">
        <f>IF('Physical Effects - Numerical'!AX116&lt;0,'Physical Effects - Numerical'!AX116,"")</f>
        <v/>
      </c>
      <c r="AV116" s="84">
        <f>IF('Physical Effects - Numerical'!AY116&lt;0,'Physical Effects - Numerical'!AY116,"")</f>
        <v>-1</v>
      </c>
      <c r="AW116" t="str">
        <f>IF('Physical Effects - Numerical'!AZ116&lt;0,'Physical Effects - Numerical'!AZ116,"")</f>
        <v/>
      </c>
      <c r="AX116" t="str">
        <f>IF('Physical Effects - Numerical'!BA116&lt;0,'Physical Effects - Numerical'!BA116,"")</f>
        <v/>
      </c>
      <c r="AY116" t="str">
        <f>IF('Physical Effects - Numerical'!BB116&lt;0,'Physical Effects - Numerical'!BB116,"")</f>
        <v/>
      </c>
      <c r="AZ116" t="str">
        <f>IF('Physical Effects - Numerical'!BC116&lt;0,'Physical Effects - Numerical'!BC116,"")</f>
        <v/>
      </c>
      <c r="BA116" t="str">
        <f>IF('Physical Effects - Numerical'!BD116&lt;0,'Physical Effects - Numerical'!BD116,"")</f>
        <v/>
      </c>
      <c r="BB116" t="str">
        <f>IF('Physical Effects - Numerical'!BE116&lt;0,'Physical Effects - Numerical'!BE116,"")</f>
        <v/>
      </c>
      <c r="BC116" t="str">
        <f>IF('Physical Effects - Numerical'!BF116&lt;0,'Physical Effects - Numerical'!BF116,"")</f>
        <v/>
      </c>
      <c r="BD116" t="str">
        <f>IF('Physical Effects - Numerical'!BG116&lt;0,'Physical Effects - Numerical'!BG116,"")</f>
        <v/>
      </c>
      <c r="BE116" t="str">
        <f>IF('Physical Effects - Numerical'!BH116&lt;0,'Physical Effects - Numerical'!BH116,"")</f>
        <v/>
      </c>
      <c r="BF116" t="str">
        <f>IF('Physical Effects - Numerical'!BI116&lt;0,'Physical Effects - Numerical'!BI116,"")</f>
        <v/>
      </c>
      <c r="BG116" t="str">
        <f>IF('Physical Effects - Numerical'!BJ116&lt;0,'Physical Effects - Numerical'!BJ116,"")</f>
        <v/>
      </c>
      <c r="BH116" t="str">
        <f>IF('Physical Effects - Numerical'!BK116&lt;0,'Physical Effects - Numerical'!BK116,"")</f>
        <v/>
      </c>
      <c r="BI116" t="str">
        <f>IF('Physical Effects - Numerical'!BL116&lt;0,'Physical Effects - Numerical'!BL116,"")</f>
        <v/>
      </c>
    </row>
    <row r="117" spans="1:61">
      <c r="A117" s="120" t="s">
        <v>1893</v>
      </c>
      <c r="B117" s="72" t="str">
        <f>IF('Physical Effects - Numerical'!E117&lt;0,'Physical Effects - Numerical'!E117,"")</f>
        <v/>
      </c>
      <c r="C117" s="72" t="str">
        <f>IF('Physical Effects - Numerical'!F117&lt;0,'Physical Effects - Numerical'!F117,"")</f>
        <v/>
      </c>
      <c r="D117" s="72" t="str">
        <f>IF('Physical Effects - Numerical'!G117&lt;0,'Physical Effects - Numerical'!G117,"")</f>
        <v/>
      </c>
      <c r="E117" s="72" t="str">
        <f>IF('Physical Effects - Numerical'!H117&lt;0,'Physical Effects - Numerical'!H117,"")</f>
        <v/>
      </c>
      <c r="F117" s="72" t="str">
        <f>IF('Physical Effects - Numerical'!I117&lt;0,'Physical Effects - Numerical'!I117,"")</f>
        <v/>
      </c>
      <c r="G117" s="72" t="str">
        <f>IF('Physical Effects - Numerical'!J117&lt;0,'Physical Effects - Numerical'!J117,"")</f>
        <v/>
      </c>
      <c r="H117" s="72" t="str">
        <f>IF('Physical Effects - Numerical'!K117&lt;0,'Physical Effects - Numerical'!K117,"")</f>
        <v/>
      </c>
      <c r="I117" s="72" t="str">
        <f>IF('Physical Effects - Numerical'!L117&lt;0,'Physical Effects - Numerical'!L117,"")</f>
        <v/>
      </c>
      <c r="J117" s="72" t="str">
        <f>IF('Physical Effects - Numerical'!M117&lt;0,'Physical Effects - Numerical'!M117,"")</f>
        <v/>
      </c>
      <c r="K117" s="72" t="str">
        <f>IF('Physical Effects - Numerical'!N117&lt;0,'Physical Effects - Numerical'!N117,"")</f>
        <v/>
      </c>
      <c r="L117" s="72" t="str">
        <f>IF('Physical Effects - Numerical'!O117&lt;0,'Physical Effects - Numerical'!O117,"")</f>
        <v/>
      </c>
      <c r="M117" s="72" t="str">
        <f>IF('Physical Effects - Numerical'!P117&lt;0,'Physical Effects - Numerical'!P117,"")</f>
        <v/>
      </c>
      <c r="N117" s="72" t="str">
        <f>IF('Physical Effects - Numerical'!Q117&lt;0,'Physical Effects - Numerical'!Q117,"")</f>
        <v/>
      </c>
      <c r="O117" s="72" t="str">
        <f>IF('Physical Effects - Numerical'!R117&lt;0,'Physical Effects - Numerical'!R117,"")</f>
        <v/>
      </c>
      <c r="P117" s="72" t="str">
        <f>IF('Physical Effects - Numerical'!S117&lt;0,'Physical Effects - Numerical'!S117,"")</f>
        <v/>
      </c>
      <c r="Q117" s="72" t="str">
        <f>IF('Physical Effects - Numerical'!T117&lt;0,'Physical Effects - Numerical'!T117,"")</f>
        <v/>
      </c>
      <c r="R117" s="72" t="str">
        <f>IF('Physical Effects - Numerical'!U117&lt;0,'Physical Effects - Numerical'!U117,"")</f>
        <v/>
      </c>
      <c r="S117" s="72" t="str">
        <f>IF('Physical Effects - Numerical'!V117&lt;0,'Physical Effects - Numerical'!V117,"")</f>
        <v/>
      </c>
      <c r="T117" s="72" t="str">
        <f>IF('Physical Effects - Numerical'!W117&lt;0,'Physical Effects - Numerical'!W117,"")</f>
        <v/>
      </c>
      <c r="U117" s="72" t="str">
        <f>IF('Physical Effects - Numerical'!X117&lt;0,'Physical Effects - Numerical'!X117,"")</f>
        <v/>
      </c>
      <c r="V117" s="72" t="str">
        <f>IF('Physical Effects - Numerical'!Y117&lt;0,'Physical Effects - Numerical'!Y117,"")</f>
        <v/>
      </c>
      <c r="W117" s="72" t="str">
        <f>IF('Physical Effects - Numerical'!Z117&lt;0,'Physical Effects - Numerical'!Z117,"")</f>
        <v/>
      </c>
      <c r="X117" s="72">
        <f>IF('Physical Effects - Numerical'!AA117&lt;0,'Physical Effects - Numerical'!AA117,"")</f>
        <v>-1</v>
      </c>
      <c r="Y117" s="72" t="str">
        <f>IF('Physical Effects - Numerical'!AB117&lt;0,'Physical Effects - Numerical'!AB117,"")</f>
        <v/>
      </c>
      <c r="Z117" s="72" t="str">
        <f>IF('Physical Effects - Numerical'!AC117&lt;0,'Physical Effects - Numerical'!AC117,"")</f>
        <v/>
      </c>
      <c r="AA117" s="72" t="str">
        <f>IF('Physical Effects - Numerical'!AD117&lt;0,'Physical Effects - Numerical'!AD117,"")</f>
        <v/>
      </c>
      <c r="AB117" s="72" t="str">
        <f>IF('Physical Effects - Numerical'!AE117&lt;0,'Physical Effects - Numerical'!AE117,"")</f>
        <v/>
      </c>
      <c r="AC117" s="72">
        <f>IF('Physical Effects - Numerical'!AF117&lt;0,'Physical Effects - Numerical'!AF117,"")</f>
        <v>-1</v>
      </c>
      <c r="AD117" s="72" t="str">
        <f>IF('Physical Effects - Numerical'!AG117&lt;0,'Physical Effects - Numerical'!AG117,"")</f>
        <v/>
      </c>
      <c r="AE117" s="72">
        <f>IF('Physical Effects - Numerical'!AH117&lt;0,'Physical Effects - Numerical'!AH117,"")</f>
        <v>-2</v>
      </c>
      <c r="AF117" s="72" t="str">
        <f>IF('Physical Effects - Numerical'!AI117&lt;0,'Physical Effects - Numerical'!AI117,"")</f>
        <v/>
      </c>
      <c r="AG117" s="72" t="str">
        <f>IF('Physical Effects - Numerical'!AJ117&lt;0,'Physical Effects - Numerical'!AJ117,"")</f>
        <v/>
      </c>
      <c r="AH117" s="72" t="str">
        <f>IF('Physical Effects - Numerical'!AK117&lt;0,'Physical Effects - Numerical'!AK117,"")</f>
        <v/>
      </c>
      <c r="AI117" s="72" t="str">
        <f>IF('Physical Effects - Numerical'!AL117&lt;0,'Physical Effects - Numerical'!AL117,"")</f>
        <v/>
      </c>
      <c r="AJ117" s="72" t="str">
        <f>IF('Physical Effects - Numerical'!AM117&lt;0,'Physical Effects - Numerical'!AM117,"")</f>
        <v/>
      </c>
      <c r="AK117" s="72" t="str">
        <f>IF('Physical Effects - Numerical'!AN117&lt;0,'Physical Effects - Numerical'!AN117,"")</f>
        <v/>
      </c>
      <c r="AL117" s="72" t="str">
        <f>IF('Physical Effects - Numerical'!AO117&lt;0,'Physical Effects - Numerical'!AO117,"")</f>
        <v/>
      </c>
      <c r="AM117" s="72" t="str">
        <f>IF('Physical Effects - Numerical'!AP117&lt;0,'Physical Effects - Numerical'!AP117,"")</f>
        <v/>
      </c>
      <c r="AN117" s="72" t="str">
        <f>IF('Physical Effects - Numerical'!AQ117&lt;0,'Physical Effects - Numerical'!AQ117,"")</f>
        <v/>
      </c>
      <c r="AO117" s="72" t="str">
        <f>IF('Physical Effects - Numerical'!AR117&lt;0,'Physical Effects - Numerical'!AR117,"")</f>
        <v/>
      </c>
      <c r="AP117" s="72" t="str">
        <f>IF('Physical Effects - Numerical'!AS117&lt;0,'Physical Effects - Numerical'!AS117,"")</f>
        <v/>
      </c>
      <c r="AQ117" s="72" t="str">
        <f>IF('Physical Effects - Numerical'!AT117&lt;0,'Physical Effects - Numerical'!AT117,"")</f>
        <v/>
      </c>
      <c r="AR117" s="72" t="str">
        <f>IF('Physical Effects - Numerical'!AU117&lt;0,'Physical Effects - Numerical'!AU117,"")</f>
        <v/>
      </c>
      <c r="AS117" s="72" t="str">
        <f>IF('Physical Effects - Numerical'!AV117&lt;0,'Physical Effects - Numerical'!AV117,"")</f>
        <v/>
      </c>
      <c r="AT117" s="72" t="str">
        <f>IF('Physical Effects - Numerical'!AW117&lt;0,'Physical Effects - Numerical'!AW117,"")</f>
        <v/>
      </c>
      <c r="AU117" s="72" t="str">
        <f>IF('Physical Effects - Numerical'!AX117&lt;0,'Physical Effects - Numerical'!AX117,"")</f>
        <v/>
      </c>
      <c r="AV117" s="84" t="str">
        <f>IF('Physical Effects - Numerical'!AY117&lt;0,'Physical Effects - Numerical'!AY117,"")</f>
        <v/>
      </c>
      <c r="AW117" t="str">
        <f>IF('Physical Effects - Numerical'!AZ117&lt;0,'Physical Effects - Numerical'!AZ117,"")</f>
        <v/>
      </c>
      <c r="AX117" t="str">
        <f>IF('Physical Effects - Numerical'!BA117&lt;0,'Physical Effects - Numerical'!BA117,"")</f>
        <v/>
      </c>
      <c r="AY117" t="str">
        <f>IF('Physical Effects - Numerical'!BB117&lt;0,'Physical Effects - Numerical'!BB117,"")</f>
        <v/>
      </c>
      <c r="AZ117" t="str">
        <f>IF('Physical Effects - Numerical'!BC117&lt;0,'Physical Effects - Numerical'!BC117,"")</f>
        <v/>
      </c>
      <c r="BA117" t="str">
        <f>IF('Physical Effects - Numerical'!BD117&lt;0,'Physical Effects - Numerical'!BD117,"")</f>
        <v/>
      </c>
      <c r="BB117" t="str">
        <f>IF('Physical Effects - Numerical'!BE117&lt;0,'Physical Effects - Numerical'!BE117,"")</f>
        <v/>
      </c>
      <c r="BC117" t="str">
        <f>IF('Physical Effects - Numerical'!BF117&lt;0,'Physical Effects - Numerical'!BF117,"")</f>
        <v/>
      </c>
      <c r="BD117" t="str">
        <f>IF('Physical Effects - Numerical'!BG117&lt;0,'Physical Effects - Numerical'!BG117,"")</f>
        <v/>
      </c>
      <c r="BE117" t="str">
        <f>IF('Physical Effects - Numerical'!BH117&lt;0,'Physical Effects - Numerical'!BH117,"")</f>
        <v/>
      </c>
      <c r="BF117" t="str">
        <f>IF('Physical Effects - Numerical'!BI117&lt;0,'Physical Effects - Numerical'!BI117,"")</f>
        <v/>
      </c>
      <c r="BG117" t="str">
        <f>IF('Physical Effects - Numerical'!BJ117&lt;0,'Physical Effects - Numerical'!BJ117,"")</f>
        <v/>
      </c>
      <c r="BH117" t="str">
        <f>IF('Physical Effects - Numerical'!BK117&lt;0,'Physical Effects - Numerical'!BK117,"")</f>
        <v/>
      </c>
      <c r="BI117" t="str">
        <f>IF('Physical Effects - Numerical'!BL117&lt;0,'Physical Effects - Numerical'!BL117,"")</f>
        <v/>
      </c>
    </row>
    <row r="118" spans="1:61">
      <c r="A118" s="120" t="s">
        <v>1909</v>
      </c>
      <c r="B118" s="72" t="str">
        <f>IF('Physical Effects - Numerical'!E118&lt;0,'Physical Effects - Numerical'!E118,"")</f>
        <v/>
      </c>
      <c r="C118" s="72" t="str">
        <f>IF('Physical Effects - Numerical'!F118&lt;0,'Physical Effects - Numerical'!F118,"")</f>
        <v/>
      </c>
      <c r="D118" s="72" t="str">
        <f>IF('Physical Effects - Numerical'!G118&lt;0,'Physical Effects - Numerical'!G118,"")</f>
        <v/>
      </c>
      <c r="E118" s="72" t="str">
        <f>IF('Physical Effects - Numerical'!H118&lt;0,'Physical Effects - Numerical'!H118,"")</f>
        <v/>
      </c>
      <c r="F118" s="72" t="str">
        <f>IF('Physical Effects - Numerical'!I118&lt;0,'Physical Effects - Numerical'!I118,"")</f>
        <v/>
      </c>
      <c r="G118" s="72" t="str">
        <f>IF('Physical Effects - Numerical'!J118&lt;0,'Physical Effects - Numerical'!J118,"")</f>
        <v/>
      </c>
      <c r="H118" s="72" t="str">
        <f>IF('Physical Effects - Numerical'!K118&lt;0,'Physical Effects - Numerical'!K118,"")</f>
        <v/>
      </c>
      <c r="I118" s="72" t="str">
        <f>IF('Physical Effects - Numerical'!L118&lt;0,'Physical Effects - Numerical'!L118,"")</f>
        <v/>
      </c>
      <c r="J118" s="72" t="str">
        <f>IF('Physical Effects - Numerical'!M118&lt;0,'Physical Effects - Numerical'!M118,"")</f>
        <v/>
      </c>
      <c r="K118" s="72" t="str">
        <f>IF('Physical Effects - Numerical'!N118&lt;0,'Physical Effects - Numerical'!N118,"")</f>
        <v/>
      </c>
      <c r="L118" s="72" t="str">
        <f>IF('Physical Effects - Numerical'!O118&lt;0,'Physical Effects - Numerical'!O118,"")</f>
        <v/>
      </c>
      <c r="M118" s="72">
        <f>IF('Physical Effects - Numerical'!P118&lt;0,'Physical Effects - Numerical'!P118,"")</f>
        <v>-2</v>
      </c>
      <c r="N118" s="72" t="str">
        <f>IF('Physical Effects - Numerical'!Q118&lt;0,'Physical Effects - Numerical'!Q118,"")</f>
        <v/>
      </c>
      <c r="O118" s="72" t="str">
        <f>IF('Physical Effects - Numerical'!R118&lt;0,'Physical Effects - Numerical'!R118,"")</f>
        <v/>
      </c>
      <c r="P118" s="72" t="str">
        <f>IF('Physical Effects - Numerical'!S118&lt;0,'Physical Effects - Numerical'!S118,"")</f>
        <v/>
      </c>
      <c r="Q118" s="72" t="str">
        <f>IF('Physical Effects - Numerical'!T118&lt;0,'Physical Effects - Numerical'!T118,"")</f>
        <v/>
      </c>
      <c r="R118" s="72" t="str">
        <f>IF('Physical Effects - Numerical'!U118&lt;0,'Physical Effects - Numerical'!U118,"")</f>
        <v/>
      </c>
      <c r="S118" s="72" t="str">
        <f>IF('Physical Effects - Numerical'!V118&lt;0,'Physical Effects - Numerical'!V118,"")</f>
        <v/>
      </c>
      <c r="T118" s="72" t="str">
        <f>IF('Physical Effects - Numerical'!W118&lt;0,'Physical Effects - Numerical'!W118,"")</f>
        <v/>
      </c>
      <c r="U118" s="72" t="str">
        <f>IF('Physical Effects - Numerical'!X118&lt;0,'Physical Effects - Numerical'!X118,"")</f>
        <v/>
      </c>
      <c r="V118" s="72" t="str">
        <f>IF('Physical Effects - Numerical'!Y118&lt;0,'Physical Effects - Numerical'!Y118,"")</f>
        <v/>
      </c>
      <c r="W118" s="72" t="str">
        <f>IF('Physical Effects - Numerical'!Z118&lt;0,'Physical Effects - Numerical'!Z118,"")</f>
        <v/>
      </c>
      <c r="X118" s="72" t="str">
        <f>IF('Physical Effects - Numerical'!AA118&lt;0,'Physical Effects - Numerical'!AA118,"")</f>
        <v/>
      </c>
      <c r="Y118" s="72" t="str">
        <f>IF('Physical Effects - Numerical'!AB118&lt;0,'Physical Effects - Numerical'!AB118,"")</f>
        <v/>
      </c>
      <c r="Z118" s="72" t="str">
        <f>IF('Physical Effects - Numerical'!AC118&lt;0,'Physical Effects - Numerical'!AC118,"")</f>
        <v/>
      </c>
      <c r="AA118" s="72" t="str">
        <f>IF('Physical Effects - Numerical'!AD118&lt;0,'Physical Effects - Numerical'!AD118,"")</f>
        <v/>
      </c>
      <c r="AB118" s="72" t="str">
        <f>IF('Physical Effects - Numerical'!AE118&lt;0,'Physical Effects - Numerical'!AE118,"")</f>
        <v/>
      </c>
      <c r="AC118" s="72" t="str">
        <f>IF('Physical Effects - Numerical'!AF118&lt;0,'Physical Effects - Numerical'!AF118,"")</f>
        <v/>
      </c>
      <c r="AD118" s="72" t="str">
        <f>IF('Physical Effects - Numerical'!AG118&lt;0,'Physical Effects - Numerical'!AG118,"")</f>
        <v/>
      </c>
      <c r="AE118" s="72" t="str">
        <f>IF('Physical Effects - Numerical'!AH118&lt;0,'Physical Effects - Numerical'!AH118,"")</f>
        <v/>
      </c>
      <c r="AF118" s="72" t="str">
        <f>IF('Physical Effects - Numerical'!AI118&lt;0,'Physical Effects - Numerical'!AI118,"")</f>
        <v/>
      </c>
      <c r="AG118" s="72" t="str">
        <f>IF('Physical Effects - Numerical'!AJ118&lt;0,'Physical Effects - Numerical'!AJ118,"")</f>
        <v/>
      </c>
      <c r="AH118" s="72" t="str">
        <f>IF('Physical Effects - Numerical'!AK118&lt;0,'Physical Effects - Numerical'!AK118,"")</f>
        <v/>
      </c>
      <c r="AI118" s="72" t="str">
        <f>IF('Physical Effects - Numerical'!AL118&lt;0,'Physical Effects - Numerical'!AL118,"")</f>
        <v/>
      </c>
      <c r="AJ118" s="72" t="str">
        <f>IF('Physical Effects - Numerical'!AM118&lt;0,'Physical Effects - Numerical'!AM118,"")</f>
        <v/>
      </c>
      <c r="AK118" s="72" t="str">
        <f>IF('Physical Effects - Numerical'!AN118&lt;0,'Physical Effects - Numerical'!AN118,"")</f>
        <v/>
      </c>
      <c r="AL118" s="72" t="str">
        <f>IF('Physical Effects - Numerical'!AO118&lt;0,'Physical Effects - Numerical'!AO118,"")</f>
        <v/>
      </c>
      <c r="AM118" s="72" t="str">
        <f>IF('Physical Effects - Numerical'!AP118&lt;0,'Physical Effects - Numerical'!AP118,"")</f>
        <v/>
      </c>
      <c r="AN118" s="72" t="str">
        <f>IF('Physical Effects - Numerical'!AQ118&lt;0,'Physical Effects - Numerical'!AQ118,"")</f>
        <v/>
      </c>
      <c r="AO118" s="72" t="str">
        <f>IF('Physical Effects - Numerical'!AR118&lt;0,'Physical Effects - Numerical'!AR118,"")</f>
        <v/>
      </c>
      <c r="AP118" s="72" t="str">
        <f>IF('Physical Effects - Numerical'!AS118&lt;0,'Physical Effects - Numerical'!AS118,"")</f>
        <v/>
      </c>
      <c r="AQ118" s="72" t="str">
        <f>IF('Physical Effects - Numerical'!AT118&lt;0,'Physical Effects - Numerical'!AT118,"")</f>
        <v/>
      </c>
      <c r="AR118" s="72" t="str">
        <f>IF('Physical Effects - Numerical'!AU118&lt;0,'Physical Effects - Numerical'!AU118,"")</f>
        <v/>
      </c>
      <c r="AS118" s="72" t="str">
        <f>IF('Physical Effects - Numerical'!AV118&lt;0,'Physical Effects - Numerical'!AV118,"")</f>
        <v/>
      </c>
      <c r="AT118" s="72" t="str">
        <f>IF('Physical Effects - Numerical'!AW118&lt;0,'Physical Effects - Numerical'!AW118,"")</f>
        <v/>
      </c>
      <c r="AU118" s="72" t="str">
        <f>IF('Physical Effects - Numerical'!AX118&lt;0,'Physical Effects - Numerical'!AX118,"")</f>
        <v/>
      </c>
      <c r="AV118" s="84" t="str">
        <f>IF('Physical Effects - Numerical'!AY118&lt;0,'Physical Effects - Numerical'!AY118,"")</f>
        <v/>
      </c>
      <c r="AW118" t="str">
        <f>IF('Physical Effects - Numerical'!AZ118&lt;0,'Physical Effects - Numerical'!AZ118,"")</f>
        <v/>
      </c>
      <c r="AX118" t="str">
        <f>IF('Physical Effects - Numerical'!BA118&lt;0,'Physical Effects - Numerical'!BA118,"")</f>
        <v/>
      </c>
      <c r="AY118" t="str">
        <f>IF('Physical Effects - Numerical'!BB118&lt;0,'Physical Effects - Numerical'!BB118,"")</f>
        <v/>
      </c>
      <c r="AZ118" t="str">
        <f>IF('Physical Effects - Numerical'!BC118&lt;0,'Physical Effects - Numerical'!BC118,"")</f>
        <v/>
      </c>
      <c r="BA118" t="str">
        <f>IF('Physical Effects - Numerical'!BD118&lt;0,'Physical Effects - Numerical'!BD118,"")</f>
        <v/>
      </c>
      <c r="BB118" t="str">
        <f>IF('Physical Effects - Numerical'!BE118&lt;0,'Physical Effects - Numerical'!BE118,"")</f>
        <v/>
      </c>
      <c r="BC118" t="str">
        <f>IF('Physical Effects - Numerical'!BF118&lt;0,'Physical Effects - Numerical'!BF118,"")</f>
        <v/>
      </c>
      <c r="BD118" t="str">
        <f>IF('Physical Effects - Numerical'!BG118&lt;0,'Physical Effects - Numerical'!BG118,"")</f>
        <v/>
      </c>
      <c r="BE118" t="str">
        <f>IF('Physical Effects - Numerical'!BH118&lt;0,'Physical Effects - Numerical'!BH118,"")</f>
        <v/>
      </c>
      <c r="BF118" t="str">
        <f>IF('Physical Effects - Numerical'!BI118&lt;0,'Physical Effects - Numerical'!BI118,"")</f>
        <v/>
      </c>
      <c r="BG118" t="str">
        <f>IF('Physical Effects - Numerical'!BJ118&lt;0,'Physical Effects - Numerical'!BJ118,"")</f>
        <v/>
      </c>
      <c r="BH118" t="str">
        <f>IF('Physical Effects - Numerical'!BK118&lt;0,'Physical Effects - Numerical'!BK118,"")</f>
        <v/>
      </c>
      <c r="BI118" t="str">
        <f>IF('Physical Effects - Numerical'!BL118&lt;0,'Physical Effects - Numerical'!BL118,"")</f>
        <v/>
      </c>
    </row>
    <row r="119" spans="1:61">
      <c r="A119" s="120" t="s">
        <v>1914</v>
      </c>
      <c r="B119" s="72" t="str">
        <f>IF('Physical Effects - Numerical'!E119&lt;0,'Physical Effects - Numerical'!E119,"")</f>
        <v/>
      </c>
      <c r="C119" s="72" t="str">
        <f>IF('Physical Effects - Numerical'!F119&lt;0,'Physical Effects - Numerical'!F119,"")</f>
        <v/>
      </c>
      <c r="D119" s="72" t="str">
        <f>IF('Physical Effects - Numerical'!G119&lt;0,'Physical Effects - Numerical'!G119,"")</f>
        <v/>
      </c>
      <c r="E119" s="72" t="str">
        <f>IF('Physical Effects - Numerical'!H119&lt;0,'Physical Effects - Numerical'!H119,"")</f>
        <v/>
      </c>
      <c r="F119" s="72" t="str">
        <f>IF('Physical Effects - Numerical'!I119&lt;0,'Physical Effects - Numerical'!I119,"")</f>
        <v/>
      </c>
      <c r="G119" s="72" t="str">
        <f>IF('Physical Effects - Numerical'!J119&lt;0,'Physical Effects - Numerical'!J119,"")</f>
        <v/>
      </c>
      <c r="H119" s="72" t="str">
        <f>IF('Physical Effects - Numerical'!K119&lt;0,'Physical Effects - Numerical'!K119,"")</f>
        <v/>
      </c>
      <c r="I119" s="72" t="str">
        <f>IF('Physical Effects - Numerical'!L119&lt;0,'Physical Effects - Numerical'!L119,"")</f>
        <v/>
      </c>
      <c r="J119" s="72" t="str">
        <f>IF('Physical Effects - Numerical'!M119&lt;0,'Physical Effects - Numerical'!M119,"")</f>
        <v/>
      </c>
      <c r="K119" s="72" t="str">
        <f>IF('Physical Effects - Numerical'!N119&lt;0,'Physical Effects - Numerical'!N119,"")</f>
        <v/>
      </c>
      <c r="L119" s="72" t="str">
        <f>IF('Physical Effects - Numerical'!O119&lt;0,'Physical Effects - Numerical'!O119,"")</f>
        <v/>
      </c>
      <c r="M119" s="72" t="str">
        <f>IF('Physical Effects - Numerical'!P119&lt;0,'Physical Effects - Numerical'!P119,"")</f>
        <v/>
      </c>
      <c r="N119" s="72">
        <f>IF('Physical Effects - Numerical'!Q119&lt;0,'Physical Effects - Numerical'!Q119,"")</f>
        <v>-2</v>
      </c>
      <c r="O119" s="72">
        <f>IF('Physical Effects - Numerical'!R119&lt;0,'Physical Effects - Numerical'!R119,"")</f>
        <v>-2</v>
      </c>
      <c r="P119" s="72" t="str">
        <f>IF('Physical Effects - Numerical'!S119&lt;0,'Physical Effects - Numerical'!S119,"")</f>
        <v/>
      </c>
      <c r="Q119" s="72" t="str">
        <f>IF('Physical Effects - Numerical'!T119&lt;0,'Physical Effects - Numerical'!T119,"")</f>
        <v/>
      </c>
      <c r="R119" s="72" t="str">
        <f>IF('Physical Effects - Numerical'!U119&lt;0,'Physical Effects - Numerical'!U119,"")</f>
        <v/>
      </c>
      <c r="S119" s="72" t="str">
        <f>IF('Physical Effects - Numerical'!V119&lt;0,'Physical Effects - Numerical'!V119,"")</f>
        <v/>
      </c>
      <c r="T119" s="72" t="str">
        <f>IF('Physical Effects - Numerical'!W119&lt;0,'Physical Effects - Numerical'!W119,"")</f>
        <v/>
      </c>
      <c r="U119" s="72" t="str">
        <f>IF('Physical Effects - Numerical'!X119&lt;0,'Physical Effects - Numerical'!X119,"")</f>
        <v/>
      </c>
      <c r="V119" s="72">
        <f>IF('Physical Effects - Numerical'!Y119&lt;0,'Physical Effects - Numerical'!Y119,"")</f>
        <v>-1</v>
      </c>
      <c r="W119" s="72" t="str">
        <f>IF('Physical Effects - Numerical'!Z119&lt;0,'Physical Effects - Numerical'!Z119,"")</f>
        <v/>
      </c>
      <c r="X119" s="72">
        <f>IF('Physical Effects - Numerical'!AA119&lt;0,'Physical Effects - Numerical'!AA119,"")</f>
        <v>-1</v>
      </c>
      <c r="Y119" s="72" t="str">
        <f>IF('Physical Effects - Numerical'!AB119&lt;0,'Physical Effects - Numerical'!AB119,"")</f>
        <v/>
      </c>
      <c r="Z119" s="72" t="str">
        <f>IF('Physical Effects - Numerical'!AC119&lt;0,'Physical Effects - Numerical'!AC119,"")</f>
        <v/>
      </c>
      <c r="AA119" s="72">
        <f>IF('Physical Effects - Numerical'!AD119&lt;0,'Physical Effects - Numerical'!AD119,"")</f>
        <v>-1</v>
      </c>
      <c r="AB119" s="72" t="str">
        <f>IF('Physical Effects - Numerical'!AE119&lt;0,'Physical Effects - Numerical'!AE119,"")</f>
        <v/>
      </c>
      <c r="AC119" s="72">
        <f>IF('Physical Effects - Numerical'!AF119&lt;0,'Physical Effects - Numerical'!AF119,"")</f>
        <v>-1</v>
      </c>
      <c r="AD119" s="72" t="str">
        <f>IF('Physical Effects - Numerical'!AG119&lt;0,'Physical Effects - Numerical'!AG119,"")</f>
        <v/>
      </c>
      <c r="AE119" s="72">
        <f>IF('Physical Effects - Numerical'!AH119&lt;0,'Physical Effects - Numerical'!AH119,"")</f>
        <v>-1</v>
      </c>
      <c r="AF119" s="72" t="str">
        <f>IF('Physical Effects - Numerical'!AI119&lt;0,'Physical Effects - Numerical'!AI119,"")</f>
        <v/>
      </c>
      <c r="AG119" s="72" t="str">
        <f>IF('Physical Effects - Numerical'!AJ119&lt;0,'Physical Effects - Numerical'!AJ119,"")</f>
        <v/>
      </c>
      <c r="AH119" s="72" t="str">
        <f>IF('Physical Effects - Numerical'!AK119&lt;0,'Physical Effects - Numerical'!AK119,"")</f>
        <v/>
      </c>
      <c r="AI119" s="72" t="str">
        <f>IF('Physical Effects - Numerical'!AL119&lt;0,'Physical Effects - Numerical'!AL119,"")</f>
        <v/>
      </c>
      <c r="AJ119" s="72" t="str">
        <f>IF('Physical Effects - Numerical'!AM119&lt;0,'Physical Effects - Numerical'!AM119,"")</f>
        <v/>
      </c>
      <c r="AK119" s="72" t="str">
        <f>IF('Physical Effects - Numerical'!AN119&lt;0,'Physical Effects - Numerical'!AN119,"")</f>
        <v/>
      </c>
      <c r="AL119" s="72" t="str">
        <f>IF('Physical Effects - Numerical'!AO119&lt;0,'Physical Effects - Numerical'!AO119,"")</f>
        <v/>
      </c>
      <c r="AM119" s="72" t="str">
        <f>IF('Physical Effects - Numerical'!AP119&lt;0,'Physical Effects - Numerical'!AP119,"")</f>
        <v/>
      </c>
      <c r="AN119" s="72" t="str">
        <f>IF('Physical Effects - Numerical'!AQ119&lt;0,'Physical Effects - Numerical'!AQ119,"")</f>
        <v/>
      </c>
      <c r="AO119" s="72" t="str">
        <f>IF('Physical Effects - Numerical'!AR119&lt;0,'Physical Effects - Numerical'!AR119,"")</f>
        <v/>
      </c>
      <c r="AP119" s="72" t="str">
        <f>IF('Physical Effects - Numerical'!AS119&lt;0,'Physical Effects - Numerical'!AS119,"")</f>
        <v/>
      </c>
      <c r="AQ119" s="72" t="str">
        <f>IF('Physical Effects - Numerical'!AT119&lt;0,'Physical Effects - Numerical'!AT119,"")</f>
        <v/>
      </c>
      <c r="AR119" s="72" t="str">
        <f>IF('Physical Effects - Numerical'!AU119&lt;0,'Physical Effects - Numerical'!AU119,"")</f>
        <v/>
      </c>
      <c r="AS119" s="72">
        <f>IF('Physical Effects - Numerical'!AV119&lt;0,'Physical Effects - Numerical'!AV119,"")</f>
        <v>-1</v>
      </c>
      <c r="AT119" s="72" t="str">
        <f>IF('Physical Effects - Numerical'!AW119&lt;0,'Physical Effects - Numerical'!AW119,"")</f>
        <v/>
      </c>
      <c r="AU119" s="72" t="str">
        <f>IF('Physical Effects - Numerical'!AX119&lt;0,'Physical Effects - Numerical'!AX119,"")</f>
        <v/>
      </c>
      <c r="AV119" s="84" t="str">
        <f>IF('Physical Effects - Numerical'!AY119&lt;0,'Physical Effects - Numerical'!AY119,"")</f>
        <v/>
      </c>
      <c r="AW119" t="str">
        <f>IF('Physical Effects - Numerical'!AZ119&lt;0,'Physical Effects - Numerical'!AZ119,"")</f>
        <v/>
      </c>
      <c r="AX119" t="str">
        <f>IF('Physical Effects - Numerical'!BA119&lt;0,'Physical Effects - Numerical'!BA119,"")</f>
        <v/>
      </c>
      <c r="AY119" t="str">
        <f>IF('Physical Effects - Numerical'!BB119&lt;0,'Physical Effects - Numerical'!BB119,"")</f>
        <v/>
      </c>
      <c r="AZ119" t="str">
        <f>IF('Physical Effects - Numerical'!BC119&lt;0,'Physical Effects - Numerical'!BC119,"")</f>
        <v/>
      </c>
      <c r="BA119" t="str">
        <f>IF('Physical Effects - Numerical'!BD119&lt;0,'Physical Effects - Numerical'!BD119,"")</f>
        <v/>
      </c>
      <c r="BB119" t="str">
        <f>IF('Physical Effects - Numerical'!BE119&lt;0,'Physical Effects - Numerical'!BE119,"")</f>
        <v/>
      </c>
      <c r="BC119" t="str">
        <f>IF('Physical Effects - Numerical'!BF119&lt;0,'Physical Effects - Numerical'!BF119,"")</f>
        <v/>
      </c>
      <c r="BD119" t="str">
        <f>IF('Physical Effects - Numerical'!BG119&lt;0,'Physical Effects - Numerical'!BG119,"")</f>
        <v/>
      </c>
      <c r="BE119" t="str">
        <f>IF('Physical Effects - Numerical'!BH119&lt;0,'Physical Effects - Numerical'!BH119,"")</f>
        <v/>
      </c>
      <c r="BF119" t="str">
        <f>IF('Physical Effects - Numerical'!BI119&lt;0,'Physical Effects - Numerical'!BI119,"")</f>
        <v/>
      </c>
      <c r="BG119" t="str">
        <f>IF('Physical Effects - Numerical'!BJ119&lt;0,'Physical Effects - Numerical'!BJ119,"")</f>
        <v/>
      </c>
      <c r="BH119" t="str">
        <f>IF('Physical Effects - Numerical'!BK119&lt;0,'Physical Effects - Numerical'!BK119,"")</f>
        <v/>
      </c>
      <c r="BI119" t="str">
        <f>IF('Physical Effects - Numerical'!BL119&lt;0,'Physical Effects - Numerical'!BL119,"")</f>
        <v/>
      </c>
    </row>
    <row r="120" spans="1:61" ht="26">
      <c r="A120" s="120" t="s">
        <v>1936</v>
      </c>
      <c r="B120" s="72" t="str">
        <f>IF('Physical Effects - Numerical'!E120&lt;0,'Physical Effects - Numerical'!E120,"")</f>
        <v/>
      </c>
      <c r="C120" s="72" t="str">
        <f>IF('Physical Effects - Numerical'!F120&lt;0,'Physical Effects - Numerical'!F120,"")</f>
        <v/>
      </c>
      <c r="D120" s="72" t="str">
        <f>IF('Physical Effects - Numerical'!G120&lt;0,'Physical Effects - Numerical'!G120,"")</f>
        <v/>
      </c>
      <c r="E120" s="72" t="str">
        <f>IF('Physical Effects - Numerical'!H120&lt;0,'Physical Effects - Numerical'!H120,"")</f>
        <v/>
      </c>
      <c r="F120" s="72" t="str">
        <f>IF('Physical Effects - Numerical'!I120&lt;0,'Physical Effects - Numerical'!I120,"")</f>
        <v/>
      </c>
      <c r="G120" s="72" t="str">
        <f>IF('Physical Effects - Numerical'!J120&lt;0,'Physical Effects - Numerical'!J120,"")</f>
        <v/>
      </c>
      <c r="H120" s="72" t="str">
        <f>IF('Physical Effects - Numerical'!K120&lt;0,'Physical Effects - Numerical'!K120,"")</f>
        <v/>
      </c>
      <c r="I120" s="72" t="str">
        <f>IF('Physical Effects - Numerical'!L120&lt;0,'Physical Effects - Numerical'!L120,"")</f>
        <v/>
      </c>
      <c r="J120" s="72" t="str">
        <f>IF('Physical Effects - Numerical'!M120&lt;0,'Physical Effects - Numerical'!M120,"")</f>
        <v/>
      </c>
      <c r="K120" s="72" t="str">
        <f>IF('Physical Effects - Numerical'!N120&lt;0,'Physical Effects - Numerical'!N120,"")</f>
        <v/>
      </c>
      <c r="L120" s="72" t="str">
        <f>IF('Physical Effects - Numerical'!O120&lt;0,'Physical Effects - Numerical'!O120,"")</f>
        <v/>
      </c>
      <c r="M120" s="72" t="str">
        <f>IF('Physical Effects - Numerical'!P120&lt;0,'Physical Effects - Numerical'!P120,"")</f>
        <v/>
      </c>
      <c r="N120" s="72" t="str">
        <f>IF('Physical Effects - Numerical'!Q120&lt;0,'Physical Effects - Numerical'!Q120,"")</f>
        <v/>
      </c>
      <c r="O120" s="72" t="str">
        <f>IF('Physical Effects - Numerical'!R120&lt;0,'Physical Effects - Numerical'!R120,"")</f>
        <v/>
      </c>
      <c r="P120" s="72" t="str">
        <f>IF('Physical Effects - Numerical'!S120&lt;0,'Physical Effects - Numerical'!S120,"")</f>
        <v/>
      </c>
      <c r="Q120" s="72" t="str">
        <f>IF('Physical Effects - Numerical'!T120&lt;0,'Physical Effects - Numerical'!T120,"")</f>
        <v/>
      </c>
      <c r="R120" s="72" t="str">
        <f>IF('Physical Effects - Numerical'!U120&lt;0,'Physical Effects - Numerical'!U120,"")</f>
        <v/>
      </c>
      <c r="S120" s="72" t="str">
        <f>IF('Physical Effects - Numerical'!V120&lt;0,'Physical Effects - Numerical'!V120,"")</f>
        <v/>
      </c>
      <c r="T120" s="72" t="str">
        <f>IF('Physical Effects - Numerical'!W120&lt;0,'Physical Effects - Numerical'!W120,"")</f>
        <v/>
      </c>
      <c r="U120" s="72" t="str">
        <f>IF('Physical Effects - Numerical'!X120&lt;0,'Physical Effects - Numerical'!X120,"")</f>
        <v/>
      </c>
      <c r="V120" s="72" t="str">
        <f>IF('Physical Effects - Numerical'!Y120&lt;0,'Physical Effects - Numerical'!Y120,"")</f>
        <v/>
      </c>
      <c r="W120" s="72" t="str">
        <f>IF('Physical Effects - Numerical'!Z120&lt;0,'Physical Effects - Numerical'!Z120,"")</f>
        <v/>
      </c>
      <c r="X120" s="72">
        <f>IF('Physical Effects - Numerical'!AA120&lt;0,'Physical Effects - Numerical'!AA120,"")</f>
        <v>-1</v>
      </c>
      <c r="Y120" s="72" t="str">
        <f>IF('Physical Effects - Numerical'!AB120&lt;0,'Physical Effects - Numerical'!AB120,"")</f>
        <v/>
      </c>
      <c r="Z120" s="72" t="str">
        <f>IF('Physical Effects - Numerical'!AC120&lt;0,'Physical Effects - Numerical'!AC120,"")</f>
        <v/>
      </c>
      <c r="AA120" s="72" t="str">
        <f>IF('Physical Effects - Numerical'!AD120&lt;0,'Physical Effects - Numerical'!AD120,"")</f>
        <v/>
      </c>
      <c r="AB120" s="72" t="str">
        <f>IF('Physical Effects - Numerical'!AE120&lt;0,'Physical Effects - Numerical'!AE120,"")</f>
        <v/>
      </c>
      <c r="AC120" s="72" t="str">
        <f>IF('Physical Effects - Numerical'!AF120&lt;0,'Physical Effects - Numerical'!AF120,"")</f>
        <v/>
      </c>
      <c r="AD120" s="72" t="str">
        <f>IF('Physical Effects - Numerical'!AG120&lt;0,'Physical Effects - Numerical'!AG120,"")</f>
        <v/>
      </c>
      <c r="AE120" s="72">
        <f>IF('Physical Effects - Numerical'!AH120&lt;0,'Physical Effects - Numerical'!AH120,"")</f>
        <v>-1</v>
      </c>
      <c r="AF120" s="72" t="str">
        <f>IF('Physical Effects - Numerical'!AI120&lt;0,'Physical Effects - Numerical'!AI120,"")</f>
        <v/>
      </c>
      <c r="AG120" s="72" t="str">
        <f>IF('Physical Effects - Numerical'!AJ120&lt;0,'Physical Effects - Numerical'!AJ120,"")</f>
        <v/>
      </c>
      <c r="AH120" s="72" t="str">
        <f>IF('Physical Effects - Numerical'!AK120&lt;0,'Physical Effects - Numerical'!AK120,"")</f>
        <v/>
      </c>
      <c r="AI120" s="72" t="str">
        <f>IF('Physical Effects - Numerical'!AL120&lt;0,'Physical Effects - Numerical'!AL120,"")</f>
        <v/>
      </c>
      <c r="AJ120" s="72" t="str">
        <f>IF('Physical Effects - Numerical'!AM120&lt;0,'Physical Effects - Numerical'!AM120,"")</f>
        <v/>
      </c>
      <c r="AK120" s="72" t="str">
        <f>IF('Physical Effects - Numerical'!AN120&lt;0,'Physical Effects - Numerical'!AN120,"")</f>
        <v/>
      </c>
      <c r="AL120" s="72" t="str">
        <f>IF('Physical Effects - Numerical'!AO120&lt;0,'Physical Effects - Numerical'!AO120,"")</f>
        <v/>
      </c>
      <c r="AM120" s="72" t="str">
        <f>IF('Physical Effects - Numerical'!AP120&lt;0,'Physical Effects - Numerical'!AP120,"")</f>
        <v/>
      </c>
      <c r="AN120" s="72" t="str">
        <f>IF('Physical Effects - Numerical'!AQ120&lt;0,'Physical Effects - Numerical'!AQ120,"")</f>
        <v/>
      </c>
      <c r="AO120" s="72" t="str">
        <f>IF('Physical Effects - Numerical'!AR120&lt;0,'Physical Effects - Numerical'!AR120,"")</f>
        <v/>
      </c>
      <c r="AP120" s="72" t="str">
        <f>IF('Physical Effects - Numerical'!AS120&lt;0,'Physical Effects - Numerical'!AS120,"")</f>
        <v/>
      </c>
      <c r="AQ120" s="72" t="str">
        <f>IF('Physical Effects - Numerical'!AT120&lt;0,'Physical Effects - Numerical'!AT120,"")</f>
        <v/>
      </c>
      <c r="AR120" s="72" t="str">
        <f>IF('Physical Effects - Numerical'!AU120&lt;0,'Physical Effects - Numerical'!AU120,"")</f>
        <v/>
      </c>
      <c r="AS120" s="72" t="str">
        <f>IF('Physical Effects - Numerical'!AV120&lt;0,'Physical Effects - Numerical'!AV120,"")</f>
        <v/>
      </c>
      <c r="AT120" s="72" t="str">
        <f>IF('Physical Effects - Numerical'!AW120&lt;0,'Physical Effects - Numerical'!AW120,"")</f>
        <v/>
      </c>
      <c r="AU120" s="72" t="str">
        <f>IF('Physical Effects - Numerical'!AX120&lt;0,'Physical Effects - Numerical'!AX120,"")</f>
        <v/>
      </c>
      <c r="AV120" s="84" t="str">
        <f>IF('Physical Effects - Numerical'!AY120&lt;0,'Physical Effects - Numerical'!AY120,"")</f>
        <v/>
      </c>
      <c r="AW120" t="str">
        <f>IF('Physical Effects - Numerical'!AZ120&lt;0,'Physical Effects - Numerical'!AZ120,"")</f>
        <v/>
      </c>
      <c r="AX120" t="str">
        <f>IF('Physical Effects - Numerical'!BA120&lt;0,'Physical Effects - Numerical'!BA120,"")</f>
        <v/>
      </c>
      <c r="AY120" t="str">
        <f>IF('Physical Effects - Numerical'!BB120&lt;0,'Physical Effects - Numerical'!BB120,"")</f>
        <v/>
      </c>
      <c r="AZ120" t="str">
        <f>IF('Physical Effects - Numerical'!BC120&lt;0,'Physical Effects - Numerical'!BC120,"")</f>
        <v/>
      </c>
      <c r="BA120" t="str">
        <f>IF('Physical Effects - Numerical'!BD120&lt;0,'Physical Effects - Numerical'!BD120,"")</f>
        <v/>
      </c>
      <c r="BB120" t="str">
        <f>IF('Physical Effects - Numerical'!BE120&lt;0,'Physical Effects - Numerical'!BE120,"")</f>
        <v/>
      </c>
      <c r="BC120" t="str">
        <f>IF('Physical Effects - Numerical'!BF120&lt;0,'Physical Effects - Numerical'!BF120,"")</f>
        <v/>
      </c>
      <c r="BD120" t="str">
        <f>IF('Physical Effects - Numerical'!BG120&lt;0,'Physical Effects - Numerical'!BG120,"")</f>
        <v/>
      </c>
      <c r="BE120" t="str">
        <f>IF('Physical Effects - Numerical'!BH120&lt;0,'Physical Effects - Numerical'!BH120,"")</f>
        <v/>
      </c>
      <c r="BF120" t="str">
        <f>IF('Physical Effects - Numerical'!BI120&lt;0,'Physical Effects - Numerical'!BI120,"")</f>
        <v/>
      </c>
      <c r="BG120" t="str">
        <f>IF('Physical Effects - Numerical'!BJ120&lt;0,'Physical Effects - Numerical'!BJ120,"")</f>
        <v/>
      </c>
      <c r="BH120" t="str">
        <f>IF('Physical Effects - Numerical'!BK120&lt;0,'Physical Effects - Numerical'!BK120,"")</f>
        <v/>
      </c>
      <c r="BI120" t="str">
        <f>IF('Physical Effects - Numerical'!BL120&lt;0,'Physical Effects - Numerical'!BL120,"")</f>
        <v/>
      </c>
    </row>
    <row r="121" spans="1:61" ht="26">
      <c r="A121" s="120" t="s">
        <v>1948</v>
      </c>
      <c r="B121" s="72" t="str">
        <f>IF('Physical Effects - Numerical'!E121&lt;0,'Physical Effects - Numerical'!E121,"")</f>
        <v/>
      </c>
      <c r="C121" s="72" t="str">
        <f>IF('Physical Effects - Numerical'!F121&lt;0,'Physical Effects - Numerical'!F121,"")</f>
        <v/>
      </c>
      <c r="D121" s="72" t="str">
        <f>IF('Physical Effects - Numerical'!G121&lt;0,'Physical Effects - Numerical'!G121,"")</f>
        <v/>
      </c>
      <c r="E121" s="72" t="str">
        <f>IF('Physical Effects - Numerical'!H121&lt;0,'Physical Effects - Numerical'!H121,"")</f>
        <v/>
      </c>
      <c r="F121" s="72" t="str">
        <f>IF('Physical Effects - Numerical'!I121&lt;0,'Physical Effects - Numerical'!I121,"")</f>
        <v/>
      </c>
      <c r="G121" s="72" t="str">
        <f>IF('Physical Effects - Numerical'!J121&lt;0,'Physical Effects - Numerical'!J121,"")</f>
        <v/>
      </c>
      <c r="H121" s="72" t="str">
        <f>IF('Physical Effects - Numerical'!K121&lt;0,'Physical Effects - Numerical'!K121,"")</f>
        <v/>
      </c>
      <c r="I121" s="72" t="str">
        <f>IF('Physical Effects - Numerical'!L121&lt;0,'Physical Effects - Numerical'!L121,"")</f>
        <v/>
      </c>
      <c r="J121" s="72" t="str">
        <f>IF('Physical Effects - Numerical'!M121&lt;0,'Physical Effects - Numerical'!M121,"")</f>
        <v/>
      </c>
      <c r="K121" s="72" t="str">
        <f>IF('Physical Effects - Numerical'!N121&lt;0,'Physical Effects - Numerical'!N121,"")</f>
        <v/>
      </c>
      <c r="L121" s="72" t="str">
        <f>IF('Physical Effects - Numerical'!O121&lt;0,'Physical Effects - Numerical'!O121,"")</f>
        <v/>
      </c>
      <c r="M121" s="72" t="str">
        <f>IF('Physical Effects - Numerical'!P121&lt;0,'Physical Effects - Numerical'!P121,"")</f>
        <v/>
      </c>
      <c r="N121" s="72" t="str">
        <f>IF('Physical Effects - Numerical'!Q121&lt;0,'Physical Effects - Numerical'!Q121,"")</f>
        <v/>
      </c>
      <c r="O121" s="72" t="str">
        <f>IF('Physical Effects - Numerical'!R121&lt;0,'Physical Effects - Numerical'!R121,"")</f>
        <v/>
      </c>
      <c r="P121" s="72" t="str">
        <f>IF('Physical Effects - Numerical'!S121&lt;0,'Physical Effects - Numerical'!S121,"")</f>
        <v/>
      </c>
      <c r="Q121" s="72" t="str">
        <f>IF('Physical Effects - Numerical'!T121&lt;0,'Physical Effects - Numerical'!T121,"")</f>
        <v/>
      </c>
      <c r="R121" s="72" t="str">
        <f>IF('Physical Effects - Numerical'!U121&lt;0,'Physical Effects - Numerical'!U121,"")</f>
        <v/>
      </c>
      <c r="S121" s="72" t="str">
        <f>IF('Physical Effects - Numerical'!V121&lt;0,'Physical Effects - Numerical'!V121,"")</f>
        <v/>
      </c>
      <c r="T121" s="72" t="str">
        <f>IF('Physical Effects - Numerical'!W121&lt;0,'Physical Effects - Numerical'!W121,"")</f>
        <v/>
      </c>
      <c r="U121" s="72" t="str">
        <f>IF('Physical Effects - Numerical'!X121&lt;0,'Physical Effects - Numerical'!X121,"")</f>
        <v/>
      </c>
      <c r="V121" s="72" t="str">
        <f>IF('Physical Effects - Numerical'!Y121&lt;0,'Physical Effects - Numerical'!Y121,"")</f>
        <v/>
      </c>
      <c r="W121" s="72" t="str">
        <f>IF('Physical Effects - Numerical'!Z121&lt;0,'Physical Effects - Numerical'!Z121,"")</f>
        <v/>
      </c>
      <c r="X121" s="72" t="str">
        <f>IF('Physical Effects - Numerical'!AA121&lt;0,'Physical Effects - Numerical'!AA121,"")</f>
        <v/>
      </c>
      <c r="Y121" s="72" t="str">
        <f>IF('Physical Effects - Numerical'!AB121&lt;0,'Physical Effects - Numerical'!AB121,"")</f>
        <v/>
      </c>
      <c r="Z121" s="72" t="str">
        <f>IF('Physical Effects - Numerical'!AC121&lt;0,'Physical Effects - Numerical'!AC121,"")</f>
        <v/>
      </c>
      <c r="AA121" s="72" t="str">
        <f>IF('Physical Effects - Numerical'!AD121&lt;0,'Physical Effects - Numerical'!AD121,"")</f>
        <v/>
      </c>
      <c r="AB121" s="72" t="str">
        <f>IF('Physical Effects - Numerical'!AE121&lt;0,'Physical Effects - Numerical'!AE121,"")</f>
        <v/>
      </c>
      <c r="AC121" s="72" t="str">
        <f>IF('Physical Effects - Numerical'!AF121&lt;0,'Physical Effects - Numerical'!AF121,"")</f>
        <v/>
      </c>
      <c r="AD121" s="72" t="str">
        <f>IF('Physical Effects - Numerical'!AG121&lt;0,'Physical Effects - Numerical'!AG121,"")</f>
        <v/>
      </c>
      <c r="AE121" s="72" t="str">
        <f>IF('Physical Effects - Numerical'!AH121&lt;0,'Physical Effects - Numerical'!AH121,"")</f>
        <v/>
      </c>
      <c r="AF121" s="72" t="str">
        <f>IF('Physical Effects - Numerical'!AI121&lt;0,'Physical Effects - Numerical'!AI121,"")</f>
        <v/>
      </c>
      <c r="AG121" s="72">
        <f>IF('Physical Effects - Numerical'!AJ121&lt;0,'Physical Effects - Numerical'!AJ121,"")</f>
        <v>-1</v>
      </c>
      <c r="AH121" s="72">
        <f>IF('Physical Effects - Numerical'!AK121&lt;0,'Physical Effects - Numerical'!AK121,"")</f>
        <v>-1</v>
      </c>
      <c r="AI121" s="72">
        <f>IF('Physical Effects - Numerical'!AL121&lt;0,'Physical Effects - Numerical'!AL121,"")</f>
        <v>-1</v>
      </c>
      <c r="AJ121" s="72">
        <f>IF('Physical Effects - Numerical'!AM121&lt;0,'Physical Effects - Numerical'!AM121,"")</f>
        <v>-2</v>
      </c>
      <c r="AK121" s="72">
        <f>IF('Physical Effects - Numerical'!AN121&lt;0,'Physical Effects - Numerical'!AN121,"")</f>
        <v>-1</v>
      </c>
      <c r="AL121" s="72" t="str">
        <f>IF('Physical Effects - Numerical'!AO121&lt;0,'Physical Effects - Numerical'!AO121,"")</f>
        <v/>
      </c>
      <c r="AM121" s="72" t="str">
        <f>IF('Physical Effects - Numerical'!AP121&lt;0,'Physical Effects - Numerical'!AP121,"")</f>
        <v/>
      </c>
      <c r="AN121" s="72" t="str">
        <f>IF('Physical Effects - Numerical'!AQ121&lt;0,'Physical Effects - Numerical'!AQ121,"")</f>
        <v/>
      </c>
      <c r="AO121" s="72" t="str">
        <f>IF('Physical Effects - Numerical'!AR121&lt;0,'Physical Effects - Numerical'!AR121,"")</f>
        <v/>
      </c>
      <c r="AP121" s="72" t="str">
        <f>IF('Physical Effects - Numerical'!AS121&lt;0,'Physical Effects - Numerical'!AS121,"")</f>
        <v/>
      </c>
      <c r="AQ121" s="72" t="str">
        <f>IF('Physical Effects - Numerical'!AT121&lt;0,'Physical Effects - Numerical'!AT121,"")</f>
        <v/>
      </c>
      <c r="AR121" s="72" t="str">
        <f>IF('Physical Effects - Numerical'!AU121&lt;0,'Physical Effects - Numerical'!AU121,"")</f>
        <v/>
      </c>
      <c r="AS121" s="72" t="str">
        <f>IF('Physical Effects - Numerical'!AV121&lt;0,'Physical Effects - Numerical'!AV121,"")</f>
        <v/>
      </c>
      <c r="AT121" s="72" t="str">
        <f>IF('Physical Effects - Numerical'!AW121&lt;0,'Physical Effects - Numerical'!AW121,"")</f>
        <v/>
      </c>
      <c r="AU121" s="72" t="str">
        <f>IF('Physical Effects - Numerical'!AX121&lt;0,'Physical Effects - Numerical'!AX121,"")</f>
        <v/>
      </c>
      <c r="AV121" s="84" t="str">
        <f>IF('Physical Effects - Numerical'!AY121&lt;0,'Physical Effects - Numerical'!AY121,"")</f>
        <v/>
      </c>
      <c r="AW121" t="str">
        <f>IF('Physical Effects - Numerical'!AZ121&lt;0,'Physical Effects - Numerical'!AZ121,"")</f>
        <v/>
      </c>
      <c r="AX121" t="str">
        <f>IF('Physical Effects - Numerical'!BA121&lt;0,'Physical Effects - Numerical'!BA121,"")</f>
        <v/>
      </c>
      <c r="AY121" t="str">
        <f>IF('Physical Effects - Numerical'!BB121&lt;0,'Physical Effects - Numerical'!BB121,"")</f>
        <v/>
      </c>
      <c r="AZ121" t="str">
        <f>IF('Physical Effects - Numerical'!BC121&lt;0,'Physical Effects - Numerical'!BC121,"")</f>
        <v/>
      </c>
      <c r="BA121" t="str">
        <f>IF('Physical Effects - Numerical'!BD121&lt;0,'Physical Effects - Numerical'!BD121,"")</f>
        <v/>
      </c>
      <c r="BB121" t="str">
        <f>IF('Physical Effects - Numerical'!BE121&lt;0,'Physical Effects - Numerical'!BE121,"")</f>
        <v/>
      </c>
      <c r="BC121" t="str">
        <f>IF('Physical Effects - Numerical'!BF121&lt;0,'Physical Effects - Numerical'!BF121,"")</f>
        <v/>
      </c>
      <c r="BD121" t="str">
        <f>IF('Physical Effects - Numerical'!BG121&lt;0,'Physical Effects - Numerical'!BG121,"")</f>
        <v/>
      </c>
      <c r="BE121" t="str">
        <f>IF('Physical Effects - Numerical'!BH121&lt;0,'Physical Effects - Numerical'!BH121,"")</f>
        <v/>
      </c>
      <c r="BF121" t="str">
        <f>IF('Physical Effects - Numerical'!BI121&lt;0,'Physical Effects - Numerical'!BI121,"")</f>
        <v/>
      </c>
      <c r="BG121" t="str">
        <f>IF('Physical Effects - Numerical'!BJ121&lt;0,'Physical Effects - Numerical'!BJ121,"")</f>
        <v/>
      </c>
      <c r="BH121" t="str">
        <f>IF('Physical Effects - Numerical'!BK121&lt;0,'Physical Effects - Numerical'!BK121,"")</f>
        <v/>
      </c>
      <c r="BI121" t="str">
        <f>IF('Physical Effects - Numerical'!BL121&lt;0,'Physical Effects - Numerical'!BL121,"")</f>
        <v/>
      </c>
    </row>
    <row r="122" spans="1:61">
      <c r="A122" s="120" t="s">
        <v>1964</v>
      </c>
      <c r="B122" s="72" t="str">
        <f>IF('Physical Effects - Numerical'!E122&lt;0,'Physical Effects - Numerical'!E122,"")</f>
        <v/>
      </c>
      <c r="C122" s="72" t="str">
        <f>IF('Physical Effects - Numerical'!F122&lt;0,'Physical Effects - Numerical'!F122,"")</f>
        <v/>
      </c>
      <c r="D122" s="72" t="str">
        <f>IF('Physical Effects - Numerical'!G122&lt;0,'Physical Effects - Numerical'!G122,"")</f>
        <v/>
      </c>
      <c r="E122" s="72" t="str">
        <f>IF('Physical Effects - Numerical'!H122&lt;0,'Physical Effects - Numerical'!H122,"")</f>
        <v/>
      </c>
      <c r="F122" s="72" t="str">
        <f>IF('Physical Effects - Numerical'!I122&lt;0,'Physical Effects - Numerical'!I122,"")</f>
        <v/>
      </c>
      <c r="G122" s="72" t="str">
        <f>IF('Physical Effects - Numerical'!J122&lt;0,'Physical Effects - Numerical'!J122,"")</f>
        <v/>
      </c>
      <c r="H122" s="72" t="str">
        <f>IF('Physical Effects - Numerical'!K122&lt;0,'Physical Effects - Numerical'!K122,"")</f>
        <v/>
      </c>
      <c r="I122" s="72" t="str">
        <f>IF('Physical Effects - Numerical'!L122&lt;0,'Physical Effects - Numerical'!L122,"")</f>
        <v/>
      </c>
      <c r="J122" s="72" t="str">
        <f>IF('Physical Effects - Numerical'!M122&lt;0,'Physical Effects - Numerical'!M122,"")</f>
        <v/>
      </c>
      <c r="K122" s="72" t="str">
        <f>IF('Physical Effects - Numerical'!N122&lt;0,'Physical Effects - Numerical'!N122,"")</f>
        <v/>
      </c>
      <c r="L122" s="72" t="str">
        <f>IF('Physical Effects - Numerical'!O122&lt;0,'Physical Effects - Numerical'!O122,"")</f>
        <v/>
      </c>
      <c r="M122" s="72" t="str">
        <f>IF('Physical Effects - Numerical'!P122&lt;0,'Physical Effects - Numerical'!P122,"")</f>
        <v/>
      </c>
      <c r="N122" s="72" t="str">
        <f>IF('Physical Effects - Numerical'!Q122&lt;0,'Physical Effects - Numerical'!Q122,"")</f>
        <v/>
      </c>
      <c r="O122" s="72" t="str">
        <f>IF('Physical Effects - Numerical'!R122&lt;0,'Physical Effects - Numerical'!R122,"")</f>
        <v/>
      </c>
      <c r="P122" s="72" t="str">
        <f>IF('Physical Effects - Numerical'!S122&lt;0,'Physical Effects - Numerical'!S122,"")</f>
        <v/>
      </c>
      <c r="Q122" s="72" t="str">
        <f>IF('Physical Effects - Numerical'!T122&lt;0,'Physical Effects - Numerical'!T122,"")</f>
        <v/>
      </c>
      <c r="R122" s="72" t="str">
        <f>IF('Physical Effects - Numerical'!U122&lt;0,'Physical Effects - Numerical'!U122,"")</f>
        <v/>
      </c>
      <c r="S122" s="72" t="str">
        <f>IF('Physical Effects - Numerical'!V122&lt;0,'Physical Effects - Numerical'!V122,"")</f>
        <v/>
      </c>
      <c r="T122" s="72" t="str">
        <f>IF('Physical Effects - Numerical'!W122&lt;0,'Physical Effects - Numerical'!W122,"")</f>
        <v/>
      </c>
      <c r="U122" s="72" t="str">
        <f>IF('Physical Effects - Numerical'!X122&lt;0,'Physical Effects - Numerical'!X122,"")</f>
        <v/>
      </c>
      <c r="V122" s="72" t="str">
        <f>IF('Physical Effects - Numerical'!Y122&lt;0,'Physical Effects - Numerical'!Y122,"")</f>
        <v/>
      </c>
      <c r="W122" s="72" t="str">
        <f>IF('Physical Effects - Numerical'!Z122&lt;0,'Physical Effects - Numerical'!Z122,"")</f>
        <v/>
      </c>
      <c r="X122" s="72" t="str">
        <f>IF('Physical Effects - Numerical'!AA122&lt;0,'Physical Effects - Numerical'!AA122,"")</f>
        <v/>
      </c>
      <c r="Y122" s="72" t="str">
        <f>IF('Physical Effects - Numerical'!AB122&lt;0,'Physical Effects - Numerical'!AB122,"")</f>
        <v/>
      </c>
      <c r="Z122" s="72" t="str">
        <f>IF('Physical Effects - Numerical'!AC122&lt;0,'Physical Effects - Numerical'!AC122,"")</f>
        <v/>
      </c>
      <c r="AA122" s="72" t="str">
        <f>IF('Physical Effects - Numerical'!AD122&lt;0,'Physical Effects - Numerical'!AD122,"")</f>
        <v/>
      </c>
      <c r="AB122" s="72" t="str">
        <f>IF('Physical Effects - Numerical'!AE122&lt;0,'Physical Effects - Numerical'!AE122,"")</f>
        <v/>
      </c>
      <c r="AC122" s="72" t="str">
        <f>IF('Physical Effects - Numerical'!AF122&lt;0,'Physical Effects - Numerical'!AF122,"")</f>
        <v/>
      </c>
      <c r="AD122" s="72" t="str">
        <f>IF('Physical Effects - Numerical'!AG122&lt;0,'Physical Effects - Numerical'!AG122,"")</f>
        <v/>
      </c>
      <c r="AE122" s="72" t="str">
        <f>IF('Physical Effects - Numerical'!AH122&lt;0,'Physical Effects - Numerical'!AH122,"")</f>
        <v/>
      </c>
      <c r="AF122" s="72" t="str">
        <f>IF('Physical Effects - Numerical'!AI122&lt;0,'Physical Effects - Numerical'!AI122,"")</f>
        <v/>
      </c>
      <c r="AG122" s="72" t="str">
        <f>IF('Physical Effects - Numerical'!AJ122&lt;0,'Physical Effects - Numerical'!AJ122,"")</f>
        <v/>
      </c>
      <c r="AH122" s="72" t="str">
        <f>IF('Physical Effects - Numerical'!AK122&lt;0,'Physical Effects - Numerical'!AK122,"")</f>
        <v/>
      </c>
      <c r="AI122" s="72" t="str">
        <f>IF('Physical Effects - Numerical'!AL122&lt;0,'Physical Effects - Numerical'!AL122,"")</f>
        <v/>
      </c>
      <c r="AJ122" s="72" t="str">
        <f>IF('Physical Effects - Numerical'!AM122&lt;0,'Physical Effects - Numerical'!AM122,"")</f>
        <v/>
      </c>
      <c r="AK122" s="72" t="str">
        <f>IF('Physical Effects - Numerical'!AN122&lt;0,'Physical Effects - Numerical'!AN122,"")</f>
        <v/>
      </c>
      <c r="AL122" s="72" t="str">
        <f>IF('Physical Effects - Numerical'!AO122&lt;0,'Physical Effects - Numerical'!AO122,"")</f>
        <v/>
      </c>
      <c r="AM122" s="72" t="str">
        <f>IF('Physical Effects - Numerical'!AP122&lt;0,'Physical Effects - Numerical'!AP122,"")</f>
        <v/>
      </c>
      <c r="AN122" s="72">
        <f>IF('Physical Effects - Numerical'!AQ122&lt;0,'Physical Effects - Numerical'!AQ122,"")</f>
        <v>-1</v>
      </c>
      <c r="AO122" s="72" t="str">
        <f>IF('Physical Effects - Numerical'!AR122&lt;0,'Physical Effects - Numerical'!AR122,"")</f>
        <v/>
      </c>
      <c r="AP122" s="72" t="str">
        <f>IF('Physical Effects - Numerical'!AS122&lt;0,'Physical Effects - Numerical'!AS122,"")</f>
        <v/>
      </c>
      <c r="AQ122" s="72" t="str">
        <f>IF('Physical Effects - Numerical'!AT122&lt;0,'Physical Effects - Numerical'!AT122,"")</f>
        <v/>
      </c>
      <c r="AR122" s="72" t="str">
        <f>IF('Physical Effects - Numerical'!AU122&lt;0,'Physical Effects - Numerical'!AU122,"")</f>
        <v/>
      </c>
      <c r="AS122" s="72" t="str">
        <f>IF('Physical Effects - Numerical'!AV122&lt;0,'Physical Effects - Numerical'!AV122,"")</f>
        <v/>
      </c>
      <c r="AT122" s="72" t="str">
        <f>IF('Physical Effects - Numerical'!AW122&lt;0,'Physical Effects - Numerical'!AW122,"")</f>
        <v/>
      </c>
      <c r="AU122" s="72" t="str">
        <f>IF('Physical Effects - Numerical'!AX122&lt;0,'Physical Effects - Numerical'!AX122,"")</f>
        <v/>
      </c>
      <c r="AV122" s="84" t="str">
        <f>IF('Physical Effects - Numerical'!AY122&lt;0,'Physical Effects - Numerical'!AY122,"")</f>
        <v/>
      </c>
      <c r="AW122" t="str">
        <f>IF('Physical Effects - Numerical'!AZ122&lt;0,'Physical Effects - Numerical'!AZ122,"")</f>
        <v/>
      </c>
      <c r="AX122" t="str">
        <f>IF('Physical Effects - Numerical'!BA122&lt;0,'Physical Effects - Numerical'!BA122,"")</f>
        <v/>
      </c>
      <c r="AY122" t="str">
        <f>IF('Physical Effects - Numerical'!BB122&lt;0,'Physical Effects - Numerical'!BB122,"")</f>
        <v/>
      </c>
      <c r="AZ122" t="str">
        <f>IF('Physical Effects - Numerical'!BC122&lt;0,'Physical Effects - Numerical'!BC122,"")</f>
        <v/>
      </c>
      <c r="BA122" t="str">
        <f>IF('Physical Effects - Numerical'!BD122&lt;0,'Physical Effects - Numerical'!BD122,"")</f>
        <v/>
      </c>
      <c r="BB122" t="str">
        <f>IF('Physical Effects - Numerical'!BE122&lt;0,'Physical Effects - Numerical'!BE122,"")</f>
        <v/>
      </c>
      <c r="BC122" t="str">
        <f>IF('Physical Effects - Numerical'!BF122&lt;0,'Physical Effects - Numerical'!BF122,"")</f>
        <v/>
      </c>
      <c r="BD122" t="str">
        <f>IF('Physical Effects - Numerical'!BG122&lt;0,'Physical Effects - Numerical'!BG122,"")</f>
        <v/>
      </c>
      <c r="BE122" t="str">
        <f>IF('Physical Effects - Numerical'!BH122&lt;0,'Physical Effects - Numerical'!BH122,"")</f>
        <v/>
      </c>
      <c r="BF122" t="str">
        <f>IF('Physical Effects - Numerical'!BI122&lt;0,'Physical Effects - Numerical'!BI122,"")</f>
        <v/>
      </c>
      <c r="BG122" t="str">
        <f>IF('Physical Effects - Numerical'!BJ122&lt;0,'Physical Effects - Numerical'!BJ122,"")</f>
        <v/>
      </c>
      <c r="BH122" t="str">
        <f>IF('Physical Effects - Numerical'!BK122&lt;0,'Physical Effects - Numerical'!BK122,"")</f>
        <v/>
      </c>
      <c r="BI122" t="str">
        <f>IF('Physical Effects - Numerical'!BL122&lt;0,'Physical Effects - Numerical'!BL122,"")</f>
        <v/>
      </c>
    </row>
    <row r="123" spans="1:61">
      <c r="A123" s="120" t="s">
        <v>2002</v>
      </c>
      <c r="B123" s="72" t="str">
        <f>IF('Physical Effects - Numerical'!E123&lt;0,'Physical Effects - Numerical'!E123,"")</f>
        <v/>
      </c>
      <c r="C123" s="72" t="str">
        <f>IF('Physical Effects - Numerical'!F123&lt;0,'Physical Effects - Numerical'!F123,"")</f>
        <v/>
      </c>
      <c r="D123" s="72" t="str">
        <f>IF('Physical Effects - Numerical'!G123&lt;0,'Physical Effects - Numerical'!G123,"")</f>
        <v/>
      </c>
      <c r="E123" s="72" t="str">
        <f>IF('Physical Effects - Numerical'!H123&lt;0,'Physical Effects - Numerical'!H123,"")</f>
        <v/>
      </c>
      <c r="F123" s="72" t="str">
        <f>IF('Physical Effects - Numerical'!I123&lt;0,'Physical Effects - Numerical'!I123,"")</f>
        <v/>
      </c>
      <c r="G123" s="72" t="str">
        <f>IF('Physical Effects - Numerical'!J123&lt;0,'Physical Effects - Numerical'!J123,"")</f>
        <v/>
      </c>
      <c r="H123" s="72" t="str">
        <f>IF('Physical Effects - Numerical'!K123&lt;0,'Physical Effects - Numerical'!K123,"")</f>
        <v/>
      </c>
      <c r="I123" s="72" t="str">
        <f>IF('Physical Effects - Numerical'!L123&lt;0,'Physical Effects - Numerical'!L123,"")</f>
        <v/>
      </c>
      <c r="J123" s="72" t="str">
        <f>IF('Physical Effects - Numerical'!M123&lt;0,'Physical Effects - Numerical'!M123,"")</f>
        <v/>
      </c>
      <c r="K123" s="72" t="str">
        <f>IF('Physical Effects - Numerical'!N123&lt;0,'Physical Effects - Numerical'!N123,"")</f>
        <v/>
      </c>
      <c r="L123" s="72" t="str">
        <f>IF('Physical Effects - Numerical'!O123&lt;0,'Physical Effects - Numerical'!O123,"")</f>
        <v/>
      </c>
      <c r="M123" s="72">
        <f>IF('Physical Effects - Numerical'!P123&lt;0,'Physical Effects - Numerical'!P123,"")</f>
        <v>-2</v>
      </c>
      <c r="N123" s="72" t="str">
        <f>IF('Physical Effects - Numerical'!Q123&lt;0,'Physical Effects - Numerical'!Q123,"")</f>
        <v/>
      </c>
      <c r="O123" s="72" t="str">
        <f>IF('Physical Effects - Numerical'!R123&lt;0,'Physical Effects - Numerical'!R123,"")</f>
        <v/>
      </c>
      <c r="P123" s="72" t="str">
        <f>IF('Physical Effects - Numerical'!S123&lt;0,'Physical Effects - Numerical'!S123,"")</f>
        <v/>
      </c>
      <c r="Q123" s="72" t="str">
        <f>IF('Physical Effects - Numerical'!T123&lt;0,'Physical Effects - Numerical'!T123,"")</f>
        <v/>
      </c>
      <c r="R123" s="72" t="str">
        <f>IF('Physical Effects - Numerical'!U123&lt;0,'Physical Effects - Numerical'!U123,"")</f>
        <v/>
      </c>
      <c r="S123" s="72" t="str">
        <f>IF('Physical Effects - Numerical'!V123&lt;0,'Physical Effects - Numerical'!V123,"")</f>
        <v/>
      </c>
      <c r="T123" s="72" t="str">
        <f>IF('Physical Effects - Numerical'!W123&lt;0,'Physical Effects - Numerical'!W123,"")</f>
        <v/>
      </c>
      <c r="U123" s="72" t="str">
        <f>IF('Physical Effects - Numerical'!X123&lt;0,'Physical Effects - Numerical'!X123,"")</f>
        <v/>
      </c>
      <c r="V123" s="72" t="str">
        <f>IF('Physical Effects - Numerical'!Y123&lt;0,'Physical Effects - Numerical'!Y123,"")</f>
        <v/>
      </c>
      <c r="W123" s="72" t="str">
        <f>IF('Physical Effects - Numerical'!Z123&lt;0,'Physical Effects - Numerical'!Z123,"")</f>
        <v/>
      </c>
      <c r="X123" s="72" t="str">
        <f>IF('Physical Effects - Numerical'!AA123&lt;0,'Physical Effects - Numerical'!AA123,"")</f>
        <v/>
      </c>
      <c r="Y123" s="72" t="str">
        <f>IF('Physical Effects - Numerical'!AB123&lt;0,'Physical Effects - Numerical'!AB123,"")</f>
        <v/>
      </c>
      <c r="Z123" s="72" t="str">
        <f>IF('Physical Effects - Numerical'!AC123&lt;0,'Physical Effects - Numerical'!AC123,"")</f>
        <v/>
      </c>
      <c r="AA123" s="72" t="str">
        <f>IF('Physical Effects - Numerical'!AD123&lt;0,'Physical Effects - Numerical'!AD123,"")</f>
        <v/>
      </c>
      <c r="AB123" s="72" t="str">
        <f>IF('Physical Effects - Numerical'!AE123&lt;0,'Physical Effects - Numerical'!AE123,"")</f>
        <v/>
      </c>
      <c r="AC123" s="72" t="str">
        <f>IF('Physical Effects - Numerical'!AF123&lt;0,'Physical Effects - Numerical'!AF123,"")</f>
        <v/>
      </c>
      <c r="AD123" s="72" t="str">
        <f>IF('Physical Effects - Numerical'!AG123&lt;0,'Physical Effects - Numerical'!AG123,"")</f>
        <v/>
      </c>
      <c r="AE123" s="72" t="str">
        <f>IF('Physical Effects - Numerical'!AH123&lt;0,'Physical Effects - Numerical'!AH123,"")</f>
        <v/>
      </c>
      <c r="AF123" s="72" t="str">
        <f>IF('Physical Effects - Numerical'!AI123&lt;0,'Physical Effects - Numerical'!AI123,"")</f>
        <v/>
      </c>
      <c r="AG123" s="72" t="str">
        <f>IF('Physical Effects - Numerical'!AJ123&lt;0,'Physical Effects - Numerical'!AJ123,"")</f>
        <v/>
      </c>
      <c r="AH123" s="72" t="str">
        <f>IF('Physical Effects - Numerical'!AK123&lt;0,'Physical Effects - Numerical'!AK123,"")</f>
        <v/>
      </c>
      <c r="AI123" s="72" t="str">
        <f>IF('Physical Effects - Numerical'!AL123&lt;0,'Physical Effects - Numerical'!AL123,"")</f>
        <v/>
      </c>
      <c r="AJ123" s="72" t="str">
        <f>IF('Physical Effects - Numerical'!AM123&lt;0,'Physical Effects - Numerical'!AM123,"")</f>
        <v/>
      </c>
      <c r="AK123" s="72" t="str">
        <f>IF('Physical Effects - Numerical'!AN123&lt;0,'Physical Effects - Numerical'!AN123,"")</f>
        <v/>
      </c>
      <c r="AL123" s="72" t="str">
        <f>IF('Physical Effects - Numerical'!AO123&lt;0,'Physical Effects - Numerical'!AO123,"")</f>
        <v/>
      </c>
      <c r="AM123" s="72" t="str">
        <f>IF('Physical Effects - Numerical'!AP123&lt;0,'Physical Effects - Numerical'!AP123,"")</f>
        <v/>
      </c>
      <c r="AN123" s="72" t="str">
        <f>IF('Physical Effects - Numerical'!AQ123&lt;0,'Physical Effects - Numerical'!AQ123,"")</f>
        <v/>
      </c>
      <c r="AO123" s="72" t="str">
        <f>IF('Physical Effects - Numerical'!AR123&lt;0,'Physical Effects - Numerical'!AR123,"")</f>
        <v/>
      </c>
      <c r="AP123" s="72" t="str">
        <f>IF('Physical Effects - Numerical'!AS123&lt;0,'Physical Effects - Numerical'!AS123,"")</f>
        <v/>
      </c>
      <c r="AQ123" s="72" t="str">
        <f>IF('Physical Effects - Numerical'!AT123&lt;0,'Physical Effects - Numerical'!AT123,"")</f>
        <v/>
      </c>
      <c r="AR123" s="72" t="str">
        <f>IF('Physical Effects - Numerical'!AU123&lt;0,'Physical Effects - Numerical'!AU123,"")</f>
        <v/>
      </c>
      <c r="AS123" s="72" t="str">
        <f>IF('Physical Effects - Numerical'!AV123&lt;0,'Physical Effects - Numerical'!AV123,"")</f>
        <v/>
      </c>
      <c r="AT123" s="72" t="str">
        <f>IF('Physical Effects - Numerical'!AW123&lt;0,'Physical Effects - Numerical'!AW123,"")</f>
        <v/>
      </c>
      <c r="AU123" s="72" t="str">
        <f>IF('Physical Effects - Numerical'!AX123&lt;0,'Physical Effects - Numerical'!AX123,"")</f>
        <v/>
      </c>
      <c r="AV123" s="84" t="str">
        <f>IF('Physical Effects - Numerical'!AY123&lt;0,'Physical Effects - Numerical'!AY123,"")</f>
        <v/>
      </c>
      <c r="AW123" t="str">
        <f>IF('Physical Effects - Numerical'!AZ123&lt;0,'Physical Effects - Numerical'!AZ123,"")</f>
        <v/>
      </c>
      <c r="AX123" t="str">
        <f>IF('Physical Effects - Numerical'!BA123&lt;0,'Physical Effects - Numerical'!BA123,"")</f>
        <v/>
      </c>
      <c r="AY123" t="str">
        <f>IF('Physical Effects - Numerical'!BB123&lt;0,'Physical Effects - Numerical'!BB123,"")</f>
        <v/>
      </c>
      <c r="AZ123" t="str">
        <f>IF('Physical Effects - Numerical'!BC123&lt;0,'Physical Effects - Numerical'!BC123,"")</f>
        <v/>
      </c>
      <c r="BA123" t="str">
        <f>IF('Physical Effects - Numerical'!BD123&lt;0,'Physical Effects - Numerical'!BD123,"")</f>
        <v/>
      </c>
      <c r="BB123" t="str">
        <f>IF('Physical Effects - Numerical'!BE123&lt;0,'Physical Effects - Numerical'!BE123,"")</f>
        <v/>
      </c>
      <c r="BC123" t="str">
        <f>IF('Physical Effects - Numerical'!BF123&lt;0,'Physical Effects - Numerical'!BF123,"")</f>
        <v/>
      </c>
      <c r="BD123" t="str">
        <f>IF('Physical Effects - Numerical'!BG123&lt;0,'Physical Effects - Numerical'!BG123,"")</f>
        <v/>
      </c>
      <c r="BE123" t="str">
        <f>IF('Physical Effects - Numerical'!BH123&lt;0,'Physical Effects - Numerical'!BH123,"")</f>
        <v/>
      </c>
      <c r="BF123" t="str">
        <f>IF('Physical Effects - Numerical'!BI123&lt;0,'Physical Effects - Numerical'!BI123,"")</f>
        <v/>
      </c>
      <c r="BG123" t="str">
        <f>IF('Physical Effects - Numerical'!BJ123&lt;0,'Physical Effects - Numerical'!BJ123,"")</f>
        <v/>
      </c>
      <c r="BH123" t="str">
        <f>IF('Physical Effects - Numerical'!BK123&lt;0,'Physical Effects - Numerical'!BK123,"")</f>
        <v/>
      </c>
      <c r="BI123" t="str">
        <f>IF('Physical Effects - Numerical'!BL123&lt;0,'Physical Effects - Numerical'!BL123,"")</f>
        <v/>
      </c>
    </row>
    <row r="124" spans="1:61">
      <c r="A124" s="120" t="s">
        <v>2015</v>
      </c>
      <c r="B124" s="72" t="str">
        <f>IF('Physical Effects - Numerical'!E124&lt;0,'Physical Effects - Numerical'!E124,"")</f>
        <v/>
      </c>
      <c r="C124" s="72" t="str">
        <f>IF('Physical Effects - Numerical'!F124&lt;0,'Physical Effects - Numerical'!F124,"")</f>
        <v/>
      </c>
      <c r="D124" s="72" t="str">
        <f>IF('Physical Effects - Numerical'!G124&lt;0,'Physical Effects - Numerical'!G124,"")</f>
        <v/>
      </c>
      <c r="E124" s="72" t="str">
        <f>IF('Physical Effects - Numerical'!H124&lt;0,'Physical Effects - Numerical'!H124,"")</f>
        <v/>
      </c>
      <c r="F124" s="72" t="str">
        <f>IF('Physical Effects - Numerical'!I124&lt;0,'Physical Effects - Numerical'!I124,"")</f>
        <v/>
      </c>
      <c r="G124" s="72" t="str">
        <f>IF('Physical Effects - Numerical'!J124&lt;0,'Physical Effects - Numerical'!J124,"")</f>
        <v/>
      </c>
      <c r="H124" s="72" t="str">
        <f>IF('Physical Effects - Numerical'!K124&lt;0,'Physical Effects - Numerical'!K124,"")</f>
        <v/>
      </c>
      <c r="I124" s="72" t="str">
        <f>IF('Physical Effects - Numerical'!L124&lt;0,'Physical Effects - Numerical'!L124,"")</f>
        <v/>
      </c>
      <c r="J124" s="72" t="str">
        <f>IF('Physical Effects - Numerical'!M124&lt;0,'Physical Effects - Numerical'!M124,"")</f>
        <v/>
      </c>
      <c r="K124" s="72" t="str">
        <f>IF('Physical Effects - Numerical'!N124&lt;0,'Physical Effects - Numerical'!N124,"")</f>
        <v/>
      </c>
      <c r="L124" s="72" t="str">
        <f>IF('Physical Effects - Numerical'!O124&lt;0,'Physical Effects - Numerical'!O124,"")</f>
        <v/>
      </c>
      <c r="M124" s="72" t="str">
        <f>IF('Physical Effects - Numerical'!P124&lt;0,'Physical Effects - Numerical'!P124,"")</f>
        <v/>
      </c>
      <c r="N124" s="72" t="str">
        <f>IF('Physical Effects - Numerical'!Q124&lt;0,'Physical Effects - Numerical'!Q124,"")</f>
        <v/>
      </c>
      <c r="O124" s="72" t="str">
        <f>IF('Physical Effects - Numerical'!R124&lt;0,'Physical Effects - Numerical'!R124,"")</f>
        <v/>
      </c>
      <c r="P124" s="72" t="str">
        <f>IF('Physical Effects - Numerical'!S124&lt;0,'Physical Effects - Numerical'!S124,"")</f>
        <v/>
      </c>
      <c r="Q124" s="72" t="str">
        <f>IF('Physical Effects - Numerical'!T124&lt;0,'Physical Effects - Numerical'!T124,"")</f>
        <v/>
      </c>
      <c r="R124" s="72" t="str">
        <f>IF('Physical Effects - Numerical'!U124&lt;0,'Physical Effects - Numerical'!U124,"")</f>
        <v/>
      </c>
      <c r="S124" s="72" t="str">
        <f>IF('Physical Effects - Numerical'!V124&lt;0,'Physical Effects - Numerical'!V124,"")</f>
        <v/>
      </c>
      <c r="T124" s="72" t="str">
        <f>IF('Physical Effects - Numerical'!W124&lt;0,'Physical Effects - Numerical'!W124,"")</f>
        <v/>
      </c>
      <c r="U124" s="72" t="str">
        <f>IF('Physical Effects - Numerical'!X124&lt;0,'Physical Effects - Numerical'!X124,"")</f>
        <v/>
      </c>
      <c r="V124" s="72" t="str">
        <f>IF('Physical Effects - Numerical'!Y124&lt;0,'Physical Effects - Numerical'!Y124,"")</f>
        <v/>
      </c>
      <c r="W124" s="72" t="str">
        <f>IF('Physical Effects - Numerical'!Z124&lt;0,'Physical Effects - Numerical'!Z124,"")</f>
        <v/>
      </c>
      <c r="X124" s="72" t="str">
        <f>IF('Physical Effects - Numerical'!AA124&lt;0,'Physical Effects - Numerical'!AA124,"")</f>
        <v/>
      </c>
      <c r="Y124" s="72" t="str">
        <f>IF('Physical Effects - Numerical'!AB124&lt;0,'Physical Effects - Numerical'!AB124,"")</f>
        <v/>
      </c>
      <c r="Z124" s="72" t="str">
        <f>IF('Physical Effects - Numerical'!AC124&lt;0,'Physical Effects - Numerical'!AC124,"")</f>
        <v/>
      </c>
      <c r="AA124" s="72" t="str">
        <f>IF('Physical Effects - Numerical'!AD124&lt;0,'Physical Effects - Numerical'!AD124,"")</f>
        <v/>
      </c>
      <c r="AB124" s="72" t="str">
        <f>IF('Physical Effects - Numerical'!AE124&lt;0,'Physical Effects - Numerical'!AE124,"")</f>
        <v/>
      </c>
      <c r="AC124" s="72" t="str">
        <f>IF('Physical Effects - Numerical'!AF124&lt;0,'Physical Effects - Numerical'!AF124,"")</f>
        <v/>
      </c>
      <c r="AD124" s="72" t="str">
        <f>IF('Physical Effects - Numerical'!AG124&lt;0,'Physical Effects - Numerical'!AG124,"")</f>
        <v/>
      </c>
      <c r="AE124" s="72" t="str">
        <f>IF('Physical Effects - Numerical'!AH124&lt;0,'Physical Effects - Numerical'!AH124,"")</f>
        <v/>
      </c>
      <c r="AF124" s="72" t="str">
        <f>IF('Physical Effects - Numerical'!AI124&lt;0,'Physical Effects - Numerical'!AI124,"")</f>
        <v/>
      </c>
      <c r="AG124" s="72" t="str">
        <f>IF('Physical Effects - Numerical'!AJ124&lt;0,'Physical Effects - Numerical'!AJ124,"")</f>
        <v/>
      </c>
      <c r="AH124" s="72" t="str">
        <f>IF('Physical Effects - Numerical'!AK124&lt;0,'Physical Effects - Numerical'!AK124,"")</f>
        <v/>
      </c>
      <c r="AI124" s="72" t="str">
        <f>IF('Physical Effects - Numerical'!AL124&lt;0,'Physical Effects - Numerical'!AL124,"")</f>
        <v/>
      </c>
      <c r="AJ124" s="72" t="str">
        <f>IF('Physical Effects - Numerical'!AM124&lt;0,'Physical Effects - Numerical'!AM124,"")</f>
        <v/>
      </c>
      <c r="AK124" s="72" t="str">
        <f>IF('Physical Effects - Numerical'!AN124&lt;0,'Physical Effects - Numerical'!AN124,"")</f>
        <v/>
      </c>
      <c r="AL124" s="72" t="str">
        <f>IF('Physical Effects - Numerical'!AO124&lt;0,'Physical Effects - Numerical'!AO124,"")</f>
        <v/>
      </c>
      <c r="AM124" s="72" t="str">
        <f>IF('Physical Effects - Numerical'!AP124&lt;0,'Physical Effects - Numerical'!AP124,"")</f>
        <v/>
      </c>
      <c r="AN124" s="72" t="str">
        <f>IF('Physical Effects - Numerical'!AQ124&lt;0,'Physical Effects - Numerical'!AQ124,"")</f>
        <v/>
      </c>
      <c r="AO124" s="72" t="str">
        <f>IF('Physical Effects - Numerical'!AR124&lt;0,'Physical Effects - Numerical'!AR124,"")</f>
        <v/>
      </c>
      <c r="AP124" s="72" t="str">
        <f>IF('Physical Effects - Numerical'!AS124&lt;0,'Physical Effects - Numerical'!AS124,"")</f>
        <v/>
      </c>
      <c r="AQ124" s="72" t="str">
        <f>IF('Physical Effects - Numerical'!AT124&lt;0,'Physical Effects - Numerical'!AT124,"")</f>
        <v/>
      </c>
      <c r="AR124" s="72" t="str">
        <f>IF('Physical Effects - Numerical'!AU124&lt;0,'Physical Effects - Numerical'!AU124,"")</f>
        <v/>
      </c>
      <c r="AS124" s="72" t="str">
        <f>IF('Physical Effects - Numerical'!AV124&lt;0,'Physical Effects - Numerical'!AV124,"")</f>
        <v/>
      </c>
      <c r="AT124" s="72" t="str">
        <f>IF('Physical Effects - Numerical'!AW124&lt;0,'Physical Effects - Numerical'!AW124,"")</f>
        <v/>
      </c>
      <c r="AU124" s="72" t="str">
        <f>IF('Physical Effects - Numerical'!AX124&lt;0,'Physical Effects - Numerical'!AX124,"")</f>
        <v/>
      </c>
      <c r="AV124" s="84" t="str">
        <f>IF('Physical Effects - Numerical'!AY124&lt;0,'Physical Effects - Numerical'!AY124,"")</f>
        <v/>
      </c>
      <c r="AW124" t="str">
        <f>IF('Physical Effects - Numerical'!AZ124&lt;0,'Physical Effects - Numerical'!AZ124,"")</f>
        <v/>
      </c>
      <c r="AX124" t="str">
        <f>IF('Physical Effects - Numerical'!BA124&lt;0,'Physical Effects - Numerical'!BA124,"")</f>
        <v/>
      </c>
      <c r="AY124" t="str">
        <f>IF('Physical Effects - Numerical'!BB124&lt;0,'Physical Effects - Numerical'!BB124,"")</f>
        <v/>
      </c>
      <c r="AZ124" t="str">
        <f>IF('Physical Effects - Numerical'!BC124&lt;0,'Physical Effects - Numerical'!BC124,"")</f>
        <v/>
      </c>
      <c r="BA124" t="str">
        <f>IF('Physical Effects - Numerical'!BD124&lt;0,'Physical Effects - Numerical'!BD124,"")</f>
        <v/>
      </c>
      <c r="BB124" t="str">
        <f>IF('Physical Effects - Numerical'!BE124&lt;0,'Physical Effects - Numerical'!BE124,"")</f>
        <v/>
      </c>
      <c r="BC124" t="str">
        <f>IF('Physical Effects - Numerical'!BF124&lt;0,'Physical Effects - Numerical'!BF124,"")</f>
        <v/>
      </c>
      <c r="BD124" t="str">
        <f>IF('Physical Effects - Numerical'!BG124&lt;0,'Physical Effects - Numerical'!BG124,"")</f>
        <v/>
      </c>
      <c r="BE124" t="str">
        <f>IF('Physical Effects - Numerical'!BH124&lt;0,'Physical Effects - Numerical'!BH124,"")</f>
        <v/>
      </c>
      <c r="BF124" t="str">
        <f>IF('Physical Effects - Numerical'!BI124&lt;0,'Physical Effects - Numerical'!BI124,"")</f>
        <v/>
      </c>
      <c r="BG124" t="str">
        <f>IF('Physical Effects - Numerical'!BJ124&lt;0,'Physical Effects - Numerical'!BJ124,"")</f>
        <v/>
      </c>
      <c r="BH124" t="str">
        <f>IF('Physical Effects - Numerical'!BK124&lt;0,'Physical Effects - Numerical'!BK124,"")</f>
        <v/>
      </c>
      <c r="BI124" t="str">
        <f>IF('Physical Effects - Numerical'!BL124&lt;0,'Physical Effects - Numerical'!BL124,"")</f>
        <v/>
      </c>
    </row>
    <row r="125" spans="1:61">
      <c r="A125" s="120" t="s">
        <v>2029</v>
      </c>
      <c r="B125" s="72" t="str">
        <f>IF('Physical Effects - Numerical'!E125&lt;0,'Physical Effects - Numerical'!E125,"")</f>
        <v/>
      </c>
      <c r="C125" s="72" t="str">
        <f>IF('Physical Effects - Numerical'!F125&lt;0,'Physical Effects - Numerical'!F125,"")</f>
        <v/>
      </c>
      <c r="D125" s="72" t="str">
        <f>IF('Physical Effects - Numerical'!G125&lt;0,'Physical Effects - Numerical'!G125,"")</f>
        <v/>
      </c>
      <c r="E125" s="72" t="str">
        <f>IF('Physical Effects - Numerical'!H125&lt;0,'Physical Effects - Numerical'!H125,"")</f>
        <v/>
      </c>
      <c r="F125" s="72" t="str">
        <f>IF('Physical Effects - Numerical'!I125&lt;0,'Physical Effects - Numerical'!I125,"")</f>
        <v/>
      </c>
      <c r="G125" s="72" t="str">
        <f>IF('Physical Effects - Numerical'!J125&lt;0,'Physical Effects - Numerical'!J125,"")</f>
        <v/>
      </c>
      <c r="H125" s="72">
        <f>IF('Physical Effects - Numerical'!K125&lt;0,'Physical Effects - Numerical'!K125,"")</f>
        <v>-1</v>
      </c>
      <c r="I125" s="72" t="str">
        <f>IF('Physical Effects - Numerical'!L125&lt;0,'Physical Effects - Numerical'!L125,"")</f>
        <v/>
      </c>
      <c r="J125" s="72" t="str">
        <f>IF('Physical Effects - Numerical'!M125&lt;0,'Physical Effects - Numerical'!M125,"")</f>
        <v/>
      </c>
      <c r="K125" s="72" t="str">
        <f>IF('Physical Effects - Numerical'!N125&lt;0,'Physical Effects - Numerical'!N125,"")</f>
        <v/>
      </c>
      <c r="L125" s="72" t="str">
        <f>IF('Physical Effects - Numerical'!O125&lt;0,'Physical Effects - Numerical'!O125,"")</f>
        <v/>
      </c>
      <c r="M125" s="72" t="str">
        <f>IF('Physical Effects - Numerical'!P125&lt;0,'Physical Effects - Numerical'!P125,"")</f>
        <v/>
      </c>
      <c r="N125" s="72" t="str">
        <f>IF('Physical Effects - Numerical'!Q125&lt;0,'Physical Effects - Numerical'!Q125,"")</f>
        <v/>
      </c>
      <c r="O125" s="72" t="str">
        <f>IF('Physical Effects - Numerical'!R125&lt;0,'Physical Effects - Numerical'!R125,"")</f>
        <v/>
      </c>
      <c r="P125" s="72" t="str">
        <f>IF('Physical Effects - Numerical'!S125&lt;0,'Physical Effects - Numerical'!S125,"")</f>
        <v/>
      </c>
      <c r="Q125" s="72" t="str">
        <f>IF('Physical Effects - Numerical'!T125&lt;0,'Physical Effects - Numerical'!T125,"")</f>
        <v/>
      </c>
      <c r="R125" s="72" t="str">
        <f>IF('Physical Effects - Numerical'!U125&lt;0,'Physical Effects - Numerical'!U125,"")</f>
        <v/>
      </c>
      <c r="S125" s="72" t="str">
        <f>IF('Physical Effects - Numerical'!V125&lt;0,'Physical Effects - Numerical'!V125,"")</f>
        <v/>
      </c>
      <c r="T125" s="72" t="str">
        <f>IF('Physical Effects - Numerical'!W125&lt;0,'Physical Effects - Numerical'!W125,"")</f>
        <v/>
      </c>
      <c r="U125" s="72" t="str">
        <f>IF('Physical Effects - Numerical'!X125&lt;0,'Physical Effects - Numerical'!X125,"")</f>
        <v/>
      </c>
      <c r="V125" s="72" t="str">
        <f>IF('Physical Effects - Numerical'!Y125&lt;0,'Physical Effects - Numerical'!Y125,"")</f>
        <v/>
      </c>
      <c r="W125" s="72" t="str">
        <f>IF('Physical Effects - Numerical'!Z125&lt;0,'Physical Effects - Numerical'!Z125,"")</f>
        <v/>
      </c>
      <c r="X125" s="72" t="str">
        <f>IF('Physical Effects - Numerical'!AA125&lt;0,'Physical Effects - Numerical'!AA125,"")</f>
        <v/>
      </c>
      <c r="Y125" s="72" t="str">
        <f>IF('Physical Effects - Numerical'!AB125&lt;0,'Physical Effects - Numerical'!AB125,"")</f>
        <v/>
      </c>
      <c r="Z125" s="72" t="str">
        <f>IF('Physical Effects - Numerical'!AC125&lt;0,'Physical Effects - Numerical'!AC125,"")</f>
        <v/>
      </c>
      <c r="AA125" s="72" t="str">
        <f>IF('Physical Effects - Numerical'!AD125&lt;0,'Physical Effects - Numerical'!AD125,"")</f>
        <v/>
      </c>
      <c r="AB125" s="72" t="str">
        <f>IF('Physical Effects - Numerical'!AE125&lt;0,'Physical Effects - Numerical'!AE125,"")</f>
        <v/>
      </c>
      <c r="AC125" s="72" t="str">
        <f>IF('Physical Effects - Numerical'!AF125&lt;0,'Physical Effects - Numerical'!AF125,"")</f>
        <v/>
      </c>
      <c r="AD125" s="72" t="str">
        <f>IF('Physical Effects - Numerical'!AG125&lt;0,'Physical Effects - Numerical'!AG125,"")</f>
        <v/>
      </c>
      <c r="AE125" s="72" t="str">
        <f>IF('Physical Effects - Numerical'!AH125&lt;0,'Physical Effects - Numerical'!AH125,"")</f>
        <v/>
      </c>
      <c r="AF125" s="72" t="str">
        <f>IF('Physical Effects - Numerical'!AI125&lt;0,'Physical Effects - Numerical'!AI125,"")</f>
        <v/>
      </c>
      <c r="AG125" s="72" t="str">
        <f>IF('Physical Effects - Numerical'!AJ125&lt;0,'Physical Effects - Numerical'!AJ125,"")</f>
        <v/>
      </c>
      <c r="AH125" s="72" t="str">
        <f>IF('Physical Effects - Numerical'!AK125&lt;0,'Physical Effects - Numerical'!AK125,"")</f>
        <v/>
      </c>
      <c r="AI125" s="72" t="str">
        <f>IF('Physical Effects - Numerical'!AL125&lt;0,'Physical Effects - Numerical'!AL125,"")</f>
        <v/>
      </c>
      <c r="AJ125" s="72" t="str">
        <f>IF('Physical Effects - Numerical'!AM125&lt;0,'Physical Effects - Numerical'!AM125,"")</f>
        <v/>
      </c>
      <c r="AK125" s="72" t="str">
        <f>IF('Physical Effects - Numerical'!AN125&lt;0,'Physical Effects - Numerical'!AN125,"")</f>
        <v/>
      </c>
      <c r="AL125" s="72" t="str">
        <f>IF('Physical Effects - Numerical'!AO125&lt;0,'Physical Effects - Numerical'!AO125,"")</f>
        <v/>
      </c>
      <c r="AM125" s="72" t="str">
        <f>IF('Physical Effects - Numerical'!AP125&lt;0,'Physical Effects - Numerical'!AP125,"")</f>
        <v/>
      </c>
      <c r="AN125" s="72" t="str">
        <f>IF('Physical Effects - Numerical'!AQ125&lt;0,'Physical Effects - Numerical'!AQ125,"")</f>
        <v/>
      </c>
      <c r="AO125" s="72" t="str">
        <f>IF('Physical Effects - Numerical'!AR125&lt;0,'Physical Effects - Numerical'!AR125,"")</f>
        <v/>
      </c>
      <c r="AP125" s="72" t="str">
        <f>IF('Physical Effects - Numerical'!AS125&lt;0,'Physical Effects - Numerical'!AS125,"")</f>
        <v/>
      </c>
      <c r="AQ125" s="72" t="str">
        <f>IF('Physical Effects - Numerical'!AT125&lt;0,'Physical Effects - Numerical'!AT125,"")</f>
        <v/>
      </c>
      <c r="AR125" s="72" t="str">
        <f>IF('Physical Effects - Numerical'!AU125&lt;0,'Physical Effects - Numerical'!AU125,"")</f>
        <v/>
      </c>
      <c r="AS125" s="72" t="str">
        <f>IF('Physical Effects - Numerical'!AV125&lt;0,'Physical Effects - Numerical'!AV125,"")</f>
        <v/>
      </c>
      <c r="AT125" s="72" t="str">
        <f>IF('Physical Effects - Numerical'!AW125&lt;0,'Physical Effects - Numerical'!AW125,"")</f>
        <v/>
      </c>
      <c r="AU125" s="72" t="str">
        <f>IF('Physical Effects - Numerical'!AX125&lt;0,'Physical Effects - Numerical'!AX125,"")</f>
        <v/>
      </c>
      <c r="AV125" s="84" t="str">
        <f>IF('Physical Effects - Numerical'!AY125&lt;0,'Physical Effects - Numerical'!AY125,"")</f>
        <v/>
      </c>
      <c r="AW125" t="str">
        <f>IF('Physical Effects - Numerical'!AZ125&lt;0,'Physical Effects - Numerical'!AZ125,"")</f>
        <v/>
      </c>
      <c r="AX125" t="str">
        <f>IF('Physical Effects - Numerical'!BA125&lt;0,'Physical Effects - Numerical'!BA125,"")</f>
        <v/>
      </c>
      <c r="AY125" t="str">
        <f>IF('Physical Effects - Numerical'!BB125&lt;0,'Physical Effects - Numerical'!BB125,"")</f>
        <v/>
      </c>
      <c r="AZ125" t="str">
        <f>IF('Physical Effects - Numerical'!BC125&lt;0,'Physical Effects - Numerical'!BC125,"")</f>
        <v/>
      </c>
      <c r="BA125" t="str">
        <f>IF('Physical Effects - Numerical'!BD125&lt;0,'Physical Effects - Numerical'!BD125,"")</f>
        <v/>
      </c>
      <c r="BB125" t="str">
        <f>IF('Physical Effects - Numerical'!BE125&lt;0,'Physical Effects - Numerical'!BE125,"")</f>
        <v/>
      </c>
      <c r="BC125" t="str">
        <f>IF('Physical Effects - Numerical'!BF125&lt;0,'Physical Effects - Numerical'!BF125,"")</f>
        <v/>
      </c>
      <c r="BD125" t="str">
        <f>IF('Physical Effects - Numerical'!BG125&lt;0,'Physical Effects - Numerical'!BG125,"")</f>
        <v/>
      </c>
      <c r="BE125" t="str">
        <f>IF('Physical Effects - Numerical'!BH125&lt;0,'Physical Effects - Numerical'!BH125,"")</f>
        <v/>
      </c>
      <c r="BF125" t="str">
        <f>IF('Physical Effects - Numerical'!BI125&lt;0,'Physical Effects - Numerical'!BI125,"")</f>
        <v/>
      </c>
      <c r="BG125" t="str">
        <f>IF('Physical Effects - Numerical'!BJ125&lt;0,'Physical Effects - Numerical'!BJ125,"")</f>
        <v/>
      </c>
      <c r="BH125" t="str">
        <f>IF('Physical Effects - Numerical'!BK125&lt;0,'Physical Effects - Numerical'!BK125,"")</f>
        <v/>
      </c>
      <c r="BI125" t="str">
        <f>IF('Physical Effects - Numerical'!BL125&lt;0,'Physical Effects - Numerical'!BL125,"")</f>
        <v/>
      </c>
    </row>
    <row r="126" spans="1:61">
      <c r="A126" s="120" t="s">
        <v>2036</v>
      </c>
      <c r="B126" s="72" t="str">
        <f>IF('Physical Effects - Numerical'!E126&lt;0,'Physical Effects - Numerical'!E126,"")</f>
        <v/>
      </c>
      <c r="C126" s="72" t="str">
        <f>IF('Physical Effects - Numerical'!F126&lt;0,'Physical Effects - Numerical'!F126,"")</f>
        <v/>
      </c>
      <c r="D126" s="72" t="str">
        <f>IF('Physical Effects - Numerical'!G126&lt;0,'Physical Effects - Numerical'!G126,"")</f>
        <v/>
      </c>
      <c r="E126" s="72" t="str">
        <f>IF('Physical Effects - Numerical'!H126&lt;0,'Physical Effects - Numerical'!H126,"")</f>
        <v/>
      </c>
      <c r="F126" s="72" t="str">
        <f>IF('Physical Effects - Numerical'!I126&lt;0,'Physical Effects - Numerical'!I126,"")</f>
        <v/>
      </c>
      <c r="G126" s="72" t="str">
        <f>IF('Physical Effects - Numerical'!J126&lt;0,'Physical Effects - Numerical'!J126,"")</f>
        <v/>
      </c>
      <c r="H126" s="72">
        <f>IF('Physical Effects - Numerical'!K126&lt;0,'Physical Effects - Numerical'!K126,"")</f>
        <v>-1</v>
      </c>
      <c r="I126" s="72" t="str">
        <f>IF('Physical Effects - Numerical'!L126&lt;0,'Physical Effects - Numerical'!L126,"")</f>
        <v/>
      </c>
      <c r="J126" s="72" t="str">
        <f>IF('Physical Effects - Numerical'!M126&lt;0,'Physical Effects - Numerical'!M126,"")</f>
        <v/>
      </c>
      <c r="K126" s="72" t="str">
        <f>IF('Physical Effects - Numerical'!N126&lt;0,'Physical Effects - Numerical'!N126,"")</f>
        <v/>
      </c>
      <c r="L126" s="72" t="str">
        <f>IF('Physical Effects - Numerical'!O126&lt;0,'Physical Effects - Numerical'!O126,"")</f>
        <v/>
      </c>
      <c r="M126" s="72" t="str">
        <f>IF('Physical Effects - Numerical'!P126&lt;0,'Physical Effects - Numerical'!P126,"")</f>
        <v/>
      </c>
      <c r="N126" s="72" t="str">
        <f>IF('Physical Effects - Numerical'!Q126&lt;0,'Physical Effects - Numerical'!Q126,"")</f>
        <v/>
      </c>
      <c r="O126" s="72" t="str">
        <f>IF('Physical Effects - Numerical'!R126&lt;0,'Physical Effects - Numerical'!R126,"")</f>
        <v/>
      </c>
      <c r="P126" s="72" t="str">
        <f>IF('Physical Effects - Numerical'!S126&lt;0,'Physical Effects - Numerical'!S126,"")</f>
        <v/>
      </c>
      <c r="Q126" s="72" t="str">
        <f>IF('Physical Effects - Numerical'!T126&lt;0,'Physical Effects - Numerical'!T126,"")</f>
        <v/>
      </c>
      <c r="R126" s="72" t="str">
        <f>IF('Physical Effects - Numerical'!U126&lt;0,'Physical Effects - Numerical'!U126,"")</f>
        <v/>
      </c>
      <c r="S126" s="72" t="str">
        <f>IF('Physical Effects - Numerical'!V126&lt;0,'Physical Effects - Numerical'!V126,"")</f>
        <v/>
      </c>
      <c r="T126" s="72" t="str">
        <f>IF('Physical Effects - Numerical'!W126&lt;0,'Physical Effects - Numerical'!W126,"")</f>
        <v/>
      </c>
      <c r="U126" s="72" t="str">
        <f>IF('Physical Effects - Numerical'!X126&lt;0,'Physical Effects - Numerical'!X126,"")</f>
        <v/>
      </c>
      <c r="V126" s="72" t="str">
        <f>IF('Physical Effects - Numerical'!Y126&lt;0,'Physical Effects - Numerical'!Y126,"")</f>
        <v/>
      </c>
      <c r="W126" s="72" t="str">
        <f>IF('Physical Effects - Numerical'!Z126&lt;0,'Physical Effects - Numerical'!Z126,"")</f>
        <v/>
      </c>
      <c r="X126" s="72" t="str">
        <f>IF('Physical Effects - Numerical'!AA126&lt;0,'Physical Effects - Numerical'!AA126,"")</f>
        <v/>
      </c>
      <c r="Y126" s="72" t="str">
        <f>IF('Physical Effects - Numerical'!AB126&lt;0,'Physical Effects - Numerical'!AB126,"")</f>
        <v/>
      </c>
      <c r="Z126" s="72" t="str">
        <f>IF('Physical Effects - Numerical'!AC126&lt;0,'Physical Effects - Numerical'!AC126,"")</f>
        <v/>
      </c>
      <c r="AA126" s="72" t="str">
        <f>IF('Physical Effects - Numerical'!AD126&lt;0,'Physical Effects - Numerical'!AD126,"")</f>
        <v/>
      </c>
      <c r="AB126" s="72" t="str">
        <f>IF('Physical Effects - Numerical'!AE126&lt;0,'Physical Effects - Numerical'!AE126,"")</f>
        <v/>
      </c>
      <c r="AC126" s="72" t="str">
        <f>IF('Physical Effects - Numerical'!AF126&lt;0,'Physical Effects - Numerical'!AF126,"")</f>
        <v/>
      </c>
      <c r="AD126" s="72" t="str">
        <f>IF('Physical Effects - Numerical'!AG126&lt;0,'Physical Effects - Numerical'!AG126,"")</f>
        <v/>
      </c>
      <c r="AE126" s="72" t="str">
        <f>IF('Physical Effects - Numerical'!AH126&lt;0,'Physical Effects - Numerical'!AH126,"")</f>
        <v/>
      </c>
      <c r="AF126" s="72" t="str">
        <f>IF('Physical Effects - Numerical'!AI126&lt;0,'Physical Effects - Numerical'!AI126,"")</f>
        <v/>
      </c>
      <c r="AG126" s="72" t="str">
        <f>IF('Physical Effects - Numerical'!AJ126&lt;0,'Physical Effects - Numerical'!AJ126,"")</f>
        <v/>
      </c>
      <c r="AH126" s="72" t="str">
        <f>IF('Physical Effects - Numerical'!AK126&lt;0,'Physical Effects - Numerical'!AK126,"")</f>
        <v/>
      </c>
      <c r="AI126" s="72" t="str">
        <f>IF('Physical Effects - Numerical'!AL126&lt;0,'Physical Effects - Numerical'!AL126,"")</f>
        <v/>
      </c>
      <c r="AJ126" s="72" t="str">
        <f>IF('Physical Effects - Numerical'!AM126&lt;0,'Physical Effects - Numerical'!AM126,"")</f>
        <v/>
      </c>
      <c r="AK126" s="72" t="str">
        <f>IF('Physical Effects - Numerical'!AN126&lt;0,'Physical Effects - Numerical'!AN126,"")</f>
        <v/>
      </c>
      <c r="AL126" s="72" t="str">
        <f>IF('Physical Effects - Numerical'!AO126&lt;0,'Physical Effects - Numerical'!AO126,"")</f>
        <v/>
      </c>
      <c r="AM126" s="72" t="str">
        <f>IF('Physical Effects - Numerical'!AP126&lt;0,'Physical Effects - Numerical'!AP126,"")</f>
        <v/>
      </c>
      <c r="AN126" s="72" t="str">
        <f>IF('Physical Effects - Numerical'!AQ126&lt;0,'Physical Effects - Numerical'!AQ126,"")</f>
        <v/>
      </c>
      <c r="AO126" s="72" t="str">
        <f>IF('Physical Effects - Numerical'!AR126&lt;0,'Physical Effects - Numerical'!AR126,"")</f>
        <v/>
      </c>
      <c r="AP126" s="72" t="str">
        <f>IF('Physical Effects - Numerical'!AS126&lt;0,'Physical Effects - Numerical'!AS126,"")</f>
        <v/>
      </c>
      <c r="AQ126" s="72" t="str">
        <f>IF('Physical Effects - Numerical'!AT126&lt;0,'Physical Effects - Numerical'!AT126,"")</f>
        <v/>
      </c>
      <c r="AR126" s="72" t="str">
        <f>IF('Physical Effects - Numerical'!AU126&lt;0,'Physical Effects - Numerical'!AU126,"")</f>
        <v/>
      </c>
      <c r="AS126" s="72" t="str">
        <f>IF('Physical Effects - Numerical'!AV126&lt;0,'Physical Effects - Numerical'!AV126,"")</f>
        <v/>
      </c>
      <c r="AT126" s="72" t="str">
        <f>IF('Physical Effects - Numerical'!AW126&lt;0,'Physical Effects - Numerical'!AW126,"")</f>
        <v/>
      </c>
      <c r="AU126" s="72" t="str">
        <f>IF('Physical Effects - Numerical'!AX126&lt;0,'Physical Effects - Numerical'!AX126,"")</f>
        <v/>
      </c>
      <c r="AV126" s="84" t="str">
        <f>IF('Physical Effects - Numerical'!AY126&lt;0,'Physical Effects - Numerical'!AY126,"")</f>
        <v/>
      </c>
      <c r="AW126" t="str">
        <f>IF('Physical Effects - Numerical'!AZ126&lt;0,'Physical Effects - Numerical'!AZ126,"")</f>
        <v/>
      </c>
      <c r="AX126" t="str">
        <f>IF('Physical Effects - Numerical'!BA126&lt;0,'Physical Effects - Numerical'!BA126,"")</f>
        <v/>
      </c>
      <c r="AY126" t="str">
        <f>IF('Physical Effects - Numerical'!BB126&lt;0,'Physical Effects - Numerical'!BB126,"")</f>
        <v/>
      </c>
      <c r="AZ126" t="str">
        <f>IF('Physical Effects - Numerical'!BC126&lt;0,'Physical Effects - Numerical'!BC126,"")</f>
        <v/>
      </c>
      <c r="BA126" t="str">
        <f>IF('Physical Effects - Numerical'!BD126&lt;0,'Physical Effects - Numerical'!BD126,"")</f>
        <v/>
      </c>
      <c r="BB126" t="str">
        <f>IF('Physical Effects - Numerical'!BE126&lt;0,'Physical Effects - Numerical'!BE126,"")</f>
        <v/>
      </c>
      <c r="BC126" t="str">
        <f>IF('Physical Effects - Numerical'!BF126&lt;0,'Physical Effects - Numerical'!BF126,"")</f>
        <v/>
      </c>
      <c r="BD126" t="str">
        <f>IF('Physical Effects - Numerical'!BG126&lt;0,'Physical Effects - Numerical'!BG126,"")</f>
        <v/>
      </c>
      <c r="BE126" t="str">
        <f>IF('Physical Effects - Numerical'!BH126&lt;0,'Physical Effects - Numerical'!BH126,"")</f>
        <v/>
      </c>
      <c r="BF126" t="str">
        <f>IF('Physical Effects - Numerical'!BI126&lt;0,'Physical Effects - Numerical'!BI126,"")</f>
        <v/>
      </c>
      <c r="BG126" t="str">
        <f>IF('Physical Effects - Numerical'!BJ126&lt;0,'Physical Effects - Numerical'!BJ126,"")</f>
        <v/>
      </c>
      <c r="BH126" t="str">
        <f>IF('Physical Effects - Numerical'!BK126&lt;0,'Physical Effects - Numerical'!BK126,"")</f>
        <v/>
      </c>
      <c r="BI126" t="str">
        <f>IF('Physical Effects - Numerical'!BL126&lt;0,'Physical Effects - Numerical'!BL126,"")</f>
        <v/>
      </c>
    </row>
    <row r="127" spans="1:61">
      <c r="A127" s="120" t="s">
        <v>2051</v>
      </c>
      <c r="B127" s="72" t="str">
        <f>IF('Physical Effects - Numerical'!E127&lt;0,'Physical Effects - Numerical'!E127,"")</f>
        <v/>
      </c>
      <c r="C127" s="72" t="str">
        <f>IF('Physical Effects - Numerical'!F127&lt;0,'Physical Effects - Numerical'!F127,"")</f>
        <v/>
      </c>
      <c r="D127" s="72" t="str">
        <f>IF('Physical Effects - Numerical'!G127&lt;0,'Physical Effects - Numerical'!G127,"")</f>
        <v/>
      </c>
      <c r="E127" s="72" t="str">
        <f>IF('Physical Effects - Numerical'!H127&lt;0,'Physical Effects - Numerical'!H127,"")</f>
        <v/>
      </c>
      <c r="F127" s="72" t="str">
        <f>IF('Physical Effects - Numerical'!I127&lt;0,'Physical Effects - Numerical'!I127,"")</f>
        <v/>
      </c>
      <c r="G127" s="72" t="str">
        <f>IF('Physical Effects - Numerical'!J127&lt;0,'Physical Effects - Numerical'!J127,"")</f>
        <v/>
      </c>
      <c r="H127" s="72">
        <f>IF('Physical Effects - Numerical'!K127&lt;0,'Physical Effects - Numerical'!K127,"")</f>
        <v>-1</v>
      </c>
      <c r="I127" s="72" t="str">
        <f>IF('Physical Effects - Numerical'!L127&lt;0,'Physical Effects - Numerical'!L127,"")</f>
        <v/>
      </c>
      <c r="J127" s="72" t="str">
        <f>IF('Physical Effects - Numerical'!M127&lt;0,'Physical Effects - Numerical'!M127,"")</f>
        <v/>
      </c>
      <c r="K127" s="72" t="str">
        <f>IF('Physical Effects - Numerical'!N127&lt;0,'Physical Effects - Numerical'!N127,"")</f>
        <v/>
      </c>
      <c r="L127" s="72" t="str">
        <f>IF('Physical Effects - Numerical'!O127&lt;0,'Physical Effects - Numerical'!O127,"")</f>
        <v/>
      </c>
      <c r="M127" s="72" t="str">
        <f>IF('Physical Effects - Numerical'!P127&lt;0,'Physical Effects - Numerical'!P127,"")</f>
        <v/>
      </c>
      <c r="N127" s="72" t="str">
        <f>IF('Physical Effects - Numerical'!Q127&lt;0,'Physical Effects - Numerical'!Q127,"")</f>
        <v/>
      </c>
      <c r="O127" s="72" t="str">
        <f>IF('Physical Effects - Numerical'!R127&lt;0,'Physical Effects - Numerical'!R127,"")</f>
        <v/>
      </c>
      <c r="P127" s="72" t="str">
        <f>IF('Physical Effects - Numerical'!S127&lt;0,'Physical Effects - Numerical'!S127,"")</f>
        <v/>
      </c>
      <c r="Q127" s="72" t="str">
        <f>IF('Physical Effects - Numerical'!T127&lt;0,'Physical Effects - Numerical'!T127,"")</f>
        <v/>
      </c>
      <c r="R127" s="72" t="str">
        <f>IF('Physical Effects - Numerical'!U127&lt;0,'Physical Effects - Numerical'!U127,"")</f>
        <v/>
      </c>
      <c r="S127" s="72" t="str">
        <f>IF('Physical Effects - Numerical'!V127&lt;0,'Physical Effects - Numerical'!V127,"")</f>
        <v/>
      </c>
      <c r="T127" s="72" t="str">
        <f>IF('Physical Effects - Numerical'!W127&lt;0,'Physical Effects - Numerical'!W127,"")</f>
        <v/>
      </c>
      <c r="U127" s="72" t="str">
        <f>IF('Physical Effects - Numerical'!X127&lt;0,'Physical Effects - Numerical'!X127,"")</f>
        <v/>
      </c>
      <c r="V127" s="72" t="str">
        <f>IF('Physical Effects - Numerical'!Y127&lt;0,'Physical Effects - Numerical'!Y127,"")</f>
        <v/>
      </c>
      <c r="W127" s="72" t="str">
        <f>IF('Physical Effects - Numerical'!Z127&lt;0,'Physical Effects - Numerical'!Z127,"")</f>
        <v/>
      </c>
      <c r="X127" s="72" t="str">
        <f>IF('Physical Effects - Numerical'!AA127&lt;0,'Physical Effects - Numerical'!AA127,"")</f>
        <v/>
      </c>
      <c r="Y127" s="72" t="str">
        <f>IF('Physical Effects - Numerical'!AB127&lt;0,'Physical Effects - Numerical'!AB127,"")</f>
        <v/>
      </c>
      <c r="Z127" s="72" t="str">
        <f>IF('Physical Effects - Numerical'!AC127&lt;0,'Physical Effects - Numerical'!AC127,"")</f>
        <v/>
      </c>
      <c r="AA127" s="72" t="str">
        <f>IF('Physical Effects - Numerical'!AD127&lt;0,'Physical Effects - Numerical'!AD127,"")</f>
        <v/>
      </c>
      <c r="AB127" s="72" t="str">
        <f>IF('Physical Effects - Numerical'!AE127&lt;0,'Physical Effects - Numerical'!AE127,"")</f>
        <v/>
      </c>
      <c r="AC127" s="72" t="str">
        <f>IF('Physical Effects - Numerical'!AF127&lt;0,'Physical Effects - Numerical'!AF127,"")</f>
        <v/>
      </c>
      <c r="AD127" s="72" t="str">
        <f>IF('Physical Effects - Numerical'!AG127&lt;0,'Physical Effects - Numerical'!AG127,"")</f>
        <v/>
      </c>
      <c r="AE127" s="72" t="str">
        <f>IF('Physical Effects - Numerical'!AH127&lt;0,'Physical Effects - Numerical'!AH127,"")</f>
        <v/>
      </c>
      <c r="AF127" s="72" t="str">
        <f>IF('Physical Effects - Numerical'!AI127&lt;0,'Physical Effects - Numerical'!AI127,"")</f>
        <v/>
      </c>
      <c r="AG127" s="72" t="str">
        <f>IF('Physical Effects - Numerical'!AJ127&lt;0,'Physical Effects - Numerical'!AJ127,"")</f>
        <v/>
      </c>
      <c r="AH127" s="72" t="str">
        <f>IF('Physical Effects - Numerical'!AK127&lt;0,'Physical Effects - Numerical'!AK127,"")</f>
        <v/>
      </c>
      <c r="AI127" s="72" t="str">
        <f>IF('Physical Effects - Numerical'!AL127&lt;0,'Physical Effects - Numerical'!AL127,"")</f>
        <v/>
      </c>
      <c r="AJ127" s="72" t="str">
        <f>IF('Physical Effects - Numerical'!AM127&lt;0,'Physical Effects - Numerical'!AM127,"")</f>
        <v/>
      </c>
      <c r="AK127" s="72" t="str">
        <f>IF('Physical Effects - Numerical'!AN127&lt;0,'Physical Effects - Numerical'!AN127,"")</f>
        <v/>
      </c>
      <c r="AL127" s="72" t="str">
        <f>IF('Physical Effects - Numerical'!AO127&lt;0,'Physical Effects - Numerical'!AO127,"")</f>
        <v/>
      </c>
      <c r="AM127" s="72" t="str">
        <f>IF('Physical Effects - Numerical'!AP127&lt;0,'Physical Effects - Numerical'!AP127,"")</f>
        <v/>
      </c>
      <c r="AN127" s="72" t="str">
        <f>IF('Physical Effects - Numerical'!AQ127&lt;0,'Physical Effects - Numerical'!AQ127,"")</f>
        <v/>
      </c>
      <c r="AO127" s="72" t="str">
        <f>IF('Physical Effects - Numerical'!AR127&lt;0,'Physical Effects - Numerical'!AR127,"")</f>
        <v/>
      </c>
      <c r="AP127" s="72" t="str">
        <f>IF('Physical Effects - Numerical'!AS127&lt;0,'Physical Effects - Numerical'!AS127,"")</f>
        <v/>
      </c>
      <c r="AQ127" s="72" t="str">
        <f>IF('Physical Effects - Numerical'!AT127&lt;0,'Physical Effects - Numerical'!AT127,"")</f>
        <v/>
      </c>
      <c r="AR127" s="72" t="str">
        <f>IF('Physical Effects - Numerical'!AU127&lt;0,'Physical Effects - Numerical'!AU127,"")</f>
        <v/>
      </c>
      <c r="AS127" s="72" t="str">
        <f>IF('Physical Effects - Numerical'!AV127&lt;0,'Physical Effects - Numerical'!AV127,"")</f>
        <v/>
      </c>
      <c r="AT127" s="72" t="str">
        <f>IF('Physical Effects - Numerical'!AW127&lt;0,'Physical Effects - Numerical'!AW127,"")</f>
        <v/>
      </c>
      <c r="AU127" s="72" t="str">
        <f>IF('Physical Effects - Numerical'!AX127&lt;0,'Physical Effects - Numerical'!AX127,"")</f>
        <v/>
      </c>
      <c r="AV127" s="84" t="str">
        <f>IF('Physical Effects - Numerical'!AY127&lt;0,'Physical Effects - Numerical'!AY127,"")</f>
        <v/>
      </c>
      <c r="AW127" t="str">
        <f>IF('Physical Effects - Numerical'!AZ127&lt;0,'Physical Effects - Numerical'!AZ127,"")</f>
        <v/>
      </c>
      <c r="AX127" t="str">
        <f>IF('Physical Effects - Numerical'!BA127&lt;0,'Physical Effects - Numerical'!BA127,"")</f>
        <v/>
      </c>
      <c r="AY127" t="str">
        <f>IF('Physical Effects - Numerical'!BB127&lt;0,'Physical Effects - Numerical'!BB127,"")</f>
        <v/>
      </c>
      <c r="AZ127" t="str">
        <f>IF('Physical Effects - Numerical'!BC127&lt;0,'Physical Effects - Numerical'!BC127,"")</f>
        <v/>
      </c>
      <c r="BA127" t="str">
        <f>IF('Physical Effects - Numerical'!BD127&lt;0,'Physical Effects - Numerical'!BD127,"")</f>
        <v/>
      </c>
      <c r="BB127" t="str">
        <f>IF('Physical Effects - Numerical'!BE127&lt;0,'Physical Effects - Numerical'!BE127,"")</f>
        <v/>
      </c>
      <c r="BC127" t="str">
        <f>IF('Physical Effects - Numerical'!BF127&lt;0,'Physical Effects - Numerical'!BF127,"")</f>
        <v/>
      </c>
      <c r="BD127" t="str">
        <f>IF('Physical Effects - Numerical'!BG127&lt;0,'Physical Effects - Numerical'!BG127,"")</f>
        <v/>
      </c>
      <c r="BE127" t="str">
        <f>IF('Physical Effects - Numerical'!BH127&lt;0,'Physical Effects - Numerical'!BH127,"")</f>
        <v/>
      </c>
      <c r="BF127" t="str">
        <f>IF('Physical Effects - Numerical'!BI127&lt;0,'Physical Effects - Numerical'!BI127,"")</f>
        <v/>
      </c>
      <c r="BG127" t="str">
        <f>IF('Physical Effects - Numerical'!BJ127&lt;0,'Physical Effects - Numerical'!BJ127,"")</f>
        <v/>
      </c>
      <c r="BH127" t="str">
        <f>IF('Physical Effects - Numerical'!BK127&lt;0,'Physical Effects - Numerical'!BK127,"")</f>
        <v/>
      </c>
      <c r="BI127" t="str">
        <f>IF('Physical Effects - Numerical'!BL127&lt;0,'Physical Effects - Numerical'!BL127,"")</f>
        <v/>
      </c>
    </row>
    <row r="128" spans="1:61">
      <c r="A128" s="120" t="s">
        <v>2065</v>
      </c>
      <c r="B128" s="72" t="str">
        <f>IF('Physical Effects - Numerical'!E128&lt;0,'Physical Effects - Numerical'!E128,"")</f>
        <v/>
      </c>
      <c r="C128" s="72" t="str">
        <f>IF('Physical Effects - Numerical'!F128&lt;0,'Physical Effects - Numerical'!F128,"")</f>
        <v/>
      </c>
      <c r="D128" s="72" t="str">
        <f>IF('Physical Effects - Numerical'!G128&lt;0,'Physical Effects - Numerical'!G128,"")</f>
        <v/>
      </c>
      <c r="E128" s="72" t="str">
        <f>IF('Physical Effects - Numerical'!H128&lt;0,'Physical Effects - Numerical'!H128,"")</f>
        <v/>
      </c>
      <c r="F128" s="72" t="str">
        <f>IF('Physical Effects - Numerical'!I128&lt;0,'Physical Effects - Numerical'!I128,"")</f>
        <v/>
      </c>
      <c r="G128" s="72" t="str">
        <f>IF('Physical Effects - Numerical'!J128&lt;0,'Physical Effects - Numerical'!J128,"")</f>
        <v/>
      </c>
      <c r="H128" s="72" t="str">
        <f>IF('Physical Effects - Numerical'!K128&lt;0,'Physical Effects - Numerical'!K128,"")</f>
        <v/>
      </c>
      <c r="I128" s="72" t="str">
        <f>IF('Physical Effects - Numerical'!L128&lt;0,'Physical Effects - Numerical'!L128,"")</f>
        <v/>
      </c>
      <c r="J128" s="72" t="str">
        <f>IF('Physical Effects - Numerical'!M128&lt;0,'Physical Effects - Numerical'!M128,"")</f>
        <v/>
      </c>
      <c r="K128" s="72" t="str">
        <f>IF('Physical Effects - Numerical'!N128&lt;0,'Physical Effects - Numerical'!N128,"")</f>
        <v/>
      </c>
      <c r="L128" s="72" t="str">
        <f>IF('Physical Effects - Numerical'!O128&lt;0,'Physical Effects - Numerical'!O128,"")</f>
        <v/>
      </c>
      <c r="M128" s="72" t="str">
        <f>IF('Physical Effects - Numerical'!P128&lt;0,'Physical Effects - Numerical'!P128,"")</f>
        <v/>
      </c>
      <c r="N128" s="72">
        <f>IF('Physical Effects - Numerical'!Q128&lt;0,'Physical Effects - Numerical'!Q128,"")</f>
        <v>-1</v>
      </c>
      <c r="O128" s="72">
        <f>IF('Physical Effects - Numerical'!R128&lt;0,'Physical Effects - Numerical'!R128,"")</f>
        <v>-1</v>
      </c>
      <c r="P128" s="72" t="str">
        <f>IF('Physical Effects - Numerical'!S128&lt;0,'Physical Effects - Numerical'!S128,"")</f>
        <v/>
      </c>
      <c r="Q128" s="72" t="str">
        <f>IF('Physical Effects - Numerical'!T128&lt;0,'Physical Effects - Numerical'!T128,"")</f>
        <v/>
      </c>
      <c r="R128" s="72">
        <f>IF('Physical Effects - Numerical'!U128&lt;0,'Physical Effects - Numerical'!U128,"")</f>
        <v>-1</v>
      </c>
      <c r="S128" s="72" t="str">
        <f>IF('Physical Effects - Numerical'!V128&lt;0,'Physical Effects - Numerical'!V128,"")</f>
        <v/>
      </c>
      <c r="T128" s="72" t="str">
        <f>IF('Physical Effects - Numerical'!W128&lt;0,'Physical Effects - Numerical'!W128,"")</f>
        <v/>
      </c>
      <c r="U128" s="72" t="str">
        <f>IF('Physical Effects - Numerical'!X128&lt;0,'Physical Effects - Numerical'!X128,"")</f>
        <v/>
      </c>
      <c r="V128" s="72" t="str">
        <f>IF('Physical Effects - Numerical'!Y128&lt;0,'Physical Effects - Numerical'!Y128,"")</f>
        <v/>
      </c>
      <c r="W128" s="72" t="str">
        <f>IF('Physical Effects - Numerical'!Z128&lt;0,'Physical Effects - Numerical'!Z128,"")</f>
        <v/>
      </c>
      <c r="X128" s="72" t="str">
        <f>IF('Physical Effects - Numerical'!AA128&lt;0,'Physical Effects - Numerical'!AA128,"")</f>
        <v/>
      </c>
      <c r="Y128" s="72" t="str">
        <f>IF('Physical Effects - Numerical'!AB128&lt;0,'Physical Effects - Numerical'!AB128,"")</f>
        <v/>
      </c>
      <c r="Z128" s="72" t="str">
        <f>IF('Physical Effects - Numerical'!AC128&lt;0,'Physical Effects - Numerical'!AC128,"")</f>
        <v/>
      </c>
      <c r="AA128" s="72" t="str">
        <f>IF('Physical Effects - Numerical'!AD128&lt;0,'Physical Effects - Numerical'!AD128,"")</f>
        <v/>
      </c>
      <c r="AB128" s="72" t="str">
        <f>IF('Physical Effects - Numerical'!AE128&lt;0,'Physical Effects - Numerical'!AE128,"")</f>
        <v/>
      </c>
      <c r="AC128" s="72" t="str">
        <f>IF('Physical Effects - Numerical'!AF128&lt;0,'Physical Effects - Numerical'!AF128,"")</f>
        <v/>
      </c>
      <c r="AD128" s="72" t="str">
        <f>IF('Physical Effects - Numerical'!AG128&lt;0,'Physical Effects - Numerical'!AG128,"")</f>
        <v/>
      </c>
      <c r="AE128" s="72" t="str">
        <f>IF('Physical Effects - Numerical'!AH128&lt;0,'Physical Effects - Numerical'!AH128,"")</f>
        <v/>
      </c>
      <c r="AF128" s="72" t="str">
        <f>IF('Physical Effects - Numerical'!AI128&lt;0,'Physical Effects - Numerical'!AI128,"")</f>
        <v/>
      </c>
      <c r="AG128" s="72" t="str">
        <f>IF('Physical Effects - Numerical'!AJ128&lt;0,'Physical Effects - Numerical'!AJ128,"")</f>
        <v/>
      </c>
      <c r="AH128" s="72" t="str">
        <f>IF('Physical Effects - Numerical'!AK128&lt;0,'Physical Effects - Numerical'!AK128,"")</f>
        <v/>
      </c>
      <c r="AI128" s="72" t="str">
        <f>IF('Physical Effects - Numerical'!AL128&lt;0,'Physical Effects - Numerical'!AL128,"")</f>
        <v/>
      </c>
      <c r="AJ128" s="72" t="str">
        <f>IF('Physical Effects - Numerical'!AM128&lt;0,'Physical Effects - Numerical'!AM128,"")</f>
        <v/>
      </c>
      <c r="AK128" s="72" t="str">
        <f>IF('Physical Effects - Numerical'!AN128&lt;0,'Physical Effects - Numerical'!AN128,"")</f>
        <v/>
      </c>
      <c r="AL128" s="72" t="str">
        <f>IF('Physical Effects - Numerical'!AO128&lt;0,'Physical Effects - Numerical'!AO128,"")</f>
        <v/>
      </c>
      <c r="AM128" s="72" t="str">
        <f>IF('Physical Effects - Numerical'!AP128&lt;0,'Physical Effects - Numerical'!AP128,"")</f>
        <v/>
      </c>
      <c r="AN128" s="72" t="str">
        <f>IF('Physical Effects - Numerical'!AQ128&lt;0,'Physical Effects - Numerical'!AQ128,"")</f>
        <v/>
      </c>
      <c r="AO128" s="72" t="str">
        <f>IF('Physical Effects - Numerical'!AR128&lt;0,'Physical Effects - Numerical'!AR128,"")</f>
        <v/>
      </c>
      <c r="AP128" s="72" t="str">
        <f>IF('Physical Effects - Numerical'!AS128&lt;0,'Physical Effects - Numerical'!AS128,"")</f>
        <v/>
      </c>
      <c r="AQ128" s="72" t="str">
        <f>IF('Physical Effects - Numerical'!AT128&lt;0,'Physical Effects - Numerical'!AT128,"")</f>
        <v/>
      </c>
      <c r="AR128" s="72" t="str">
        <f>IF('Physical Effects - Numerical'!AU128&lt;0,'Physical Effects - Numerical'!AU128,"")</f>
        <v/>
      </c>
      <c r="AS128" s="72" t="str">
        <f>IF('Physical Effects - Numerical'!AV128&lt;0,'Physical Effects - Numerical'!AV128,"")</f>
        <v/>
      </c>
      <c r="AT128" s="72" t="str">
        <f>IF('Physical Effects - Numerical'!AW128&lt;0,'Physical Effects - Numerical'!AW128,"")</f>
        <v/>
      </c>
      <c r="AU128" s="72" t="str">
        <f>IF('Physical Effects - Numerical'!AX128&lt;0,'Physical Effects - Numerical'!AX128,"")</f>
        <v/>
      </c>
      <c r="AV128" s="84" t="str">
        <f>IF('Physical Effects - Numerical'!AY128&lt;0,'Physical Effects - Numerical'!AY128,"")</f>
        <v/>
      </c>
      <c r="AW128" t="str">
        <f>IF('Physical Effects - Numerical'!AZ128&lt;0,'Physical Effects - Numerical'!AZ128,"")</f>
        <v/>
      </c>
      <c r="AX128" t="str">
        <f>IF('Physical Effects - Numerical'!BA128&lt;0,'Physical Effects - Numerical'!BA128,"")</f>
        <v/>
      </c>
      <c r="AY128" t="str">
        <f>IF('Physical Effects - Numerical'!BB128&lt;0,'Physical Effects - Numerical'!BB128,"")</f>
        <v/>
      </c>
      <c r="AZ128" t="str">
        <f>IF('Physical Effects - Numerical'!BC128&lt;0,'Physical Effects - Numerical'!BC128,"")</f>
        <v/>
      </c>
      <c r="BA128" t="str">
        <f>IF('Physical Effects - Numerical'!BD128&lt;0,'Physical Effects - Numerical'!BD128,"")</f>
        <v/>
      </c>
      <c r="BB128" t="str">
        <f>IF('Physical Effects - Numerical'!BE128&lt;0,'Physical Effects - Numerical'!BE128,"")</f>
        <v/>
      </c>
      <c r="BC128" t="str">
        <f>IF('Physical Effects - Numerical'!BF128&lt;0,'Physical Effects - Numerical'!BF128,"")</f>
        <v/>
      </c>
      <c r="BD128" t="str">
        <f>IF('Physical Effects - Numerical'!BG128&lt;0,'Physical Effects - Numerical'!BG128,"")</f>
        <v/>
      </c>
      <c r="BE128" t="str">
        <f>IF('Physical Effects - Numerical'!BH128&lt;0,'Physical Effects - Numerical'!BH128,"")</f>
        <v/>
      </c>
      <c r="BF128" t="str">
        <f>IF('Physical Effects - Numerical'!BI128&lt;0,'Physical Effects - Numerical'!BI128,"")</f>
        <v/>
      </c>
      <c r="BG128" t="str">
        <f>IF('Physical Effects - Numerical'!BJ128&lt;0,'Physical Effects - Numerical'!BJ128,"")</f>
        <v/>
      </c>
      <c r="BH128" t="str">
        <f>IF('Physical Effects - Numerical'!BK128&lt;0,'Physical Effects - Numerical'!BK128,"")</f>
        <v/>
      </c>
      <c r="BI128" t="str">
        <f>IF('Physical Effects - Numerical'!BL128&lt;0,'Physical Effects - Numerical'!BL128,"")</f>
        <v/>
      </c>
    </row>
    <row r="129" spans="1:61">
      <c r="A129" s="120" t="s">
        <v>2077</v>
      </c>
      <c r="B129" s="72" t="str">
        <f>IF('Physical Effects - Numerical'!E129&lt;0,'Physical Effects - Numerical'!E129,"")</f>
        <v/>
      </c>
      <c r="C129" s="72" t="str">
        <f>IF('Physical Effects - Numerical'!F129&lt;0,'Physical Effects - Numerical'!F129,"")</f>
        <v/>
      </c>
      <c r="D129" s="72" t="str">
        <f>IF('Physical Effects - Numerical'!G129&lt;0,'Physical Effects - Numerical'!G129,"")</f>
        <v/>
      </c>
      <c r="E129" s="72" t="str">
        <f>IF('Physical Effects - Numerical'!H129&lt;0,'Physical Effects - Numerical'!H129,"")</f>
        <v/>
      </c>
      <c r="F129" s="72" t="str">
        <f>IF('Physical Effects - Numerical'!I129&lt;0,'Physical Effects - Numerical'!I129,"")</f>
        <v/>
      </c>
      <c r="G129" s="72" t="str">
        <f>IF('Physical Effects - Numerical'!J129&lt;0,'Physical Effects - Numerical'!J129,"")</f>
        <v/>
      </c>
      <c r="H129" s="72" t="str">
        <f>IF('Physical Effects - Numerical'!K129&lt;0,'Physical Effects - Numerical'!K129,"")</f>
        <v/>
      </c>
      <c r="I129" s="72" t="str">
        <f>IF('Physical Effects - Numerical'!L129&lt;0,'Physical Effects - Numerical'!L129,"")</f>
        <v/>
      </c>
      <c r="J129" s="72" t="str">
        <f>IF('Physical Effects - Numerical'!M129&lt;0,'Physical Effects - Numerical'!M129,"")</f>
        <v/>
      </c>
      <c r="K129" s="72" t="str">
        <f>IF('Physical Effects - Numerical'!N129&lt;0,'Physical Effects - Numerical'!N129,"")</f>
        <v/>
      </c>
      <c r="L129" s="72" t="str">
        <f>IF('Physical Effects - Numerical'!O129&lt;0,'Physical Effects - Numerical'!O129,"")</f>
        <v/>
      </c>
      <c r="M129" s="72" t="str">
        <f>IF('Physical Effects - Numerical'!P129&lt;0,'Physical Effects - Numerical'!P129,"")</f>
        <v/>
      </c>
      <c r="N129" s="72" t="str">
        <f>IF('Physical Effects - Numerical'!Q129&lt;0,'Physical Effects - Numerical'!Q129,"")</f>
        <v/>
      </c>
      <c r="O129" s="72" t="str">
        <f>IF('Physical Effects - Numerical'!R129&lt;0,'Physical Effects - Numerical'!R129,"")</f>
        <v/>
      </c>
      <c r="P129" s="72" t="str">
        <f>IF('Physical Effects - Numerical'!S129&lt;0,'Physical Effects - Numerical'!S129,"")</f>
        <v/>
      </c>
      <c r="Q129" s="72" t="str">
        <f>IF('Physical Effects - Numerical'!T129&lt;0,'Physical Effects - Numerical'!T129,"")</f>
        <v/>
      </c>
      <c r="R129" s="72" t="str">
        <f>IF('Physical Effects - Numerical'!U129&lt;0,'Physical Effects - Numerical'!U129,"")</f>
        <v/>
      </c>
      <c r="S129" s="72" t="str">
        <f>IF('Physical Effects - Numerical'!V129&lt;0,'Physical Effects - Numerical'!V129,"")</f>
        <v/>
      </c>
      <c r="T129" s="72" t="str">
        <f>IF('Physical Effects - Numerical'!W129&lt;0,'Physical Effects - Numerical'!W129,"")</f>
        <v/>
      </c>
      <c r="U129" s="72" t="str">
        <f>IF('Physical Effects - Numerical'!X129&lt;0,'Physical Effects - Numerical'!X129,"")</f>
        <v/>
      </c>
      <c r="V129" s="72" t="str">
        <f>IF('Physical Effects - Numerical'!Y129&lt;0,'Physical Effects - Numerical'!Y129,"")</f>
        <v/>
      </c>
      <c r="W129" s="72">
        <f>IF('Physical Effects - Numerical'!Z129&lt;0,'Physical Effects - Numerical'!Z129,"")</f>
        <v>-3</v>
      </c>
      <c r="X129" s="72" t="str">
        <f>IF('Physical Effects - Numerical'!AA129&lt;0,'Physical Effects - Numerical'!AA129,"")</f>
        <v/>
      </c>
      <c r="Y129" s="72" t="str">
        <f>IF('Physical Effects - Numerical'!AB129&lt;0,'Physical Effects - Numerical'!AB129,"")</f>
        <v/>
      </c>
      <c r="Z129" s="72" t="str">
        <f>IF('Physical Effects - Numerical'!AC129&lt;0,'Physical Effects - Numerical'!AC129,"")</f>
        <v/>
      </c>
      <c r="AA129" s="72" t="str">
        <f>IF('Physical Effects - Numerical'!AD129&lt;0,'Physical Effects - Numerical'!AD129,"")</f>
        <v/>
      </c>
      <c r="AB129" s="72" t="str">
        <f>IF('Physical Effects - Numerical'!AE129&lt;0,'Physical Effects - Numerical'!AE129,"")</f>
        <v/>
      </c>
      <c r="AC129" s="72" t="str">
        <f>IF('Physical Effects - Numerical'!AF129&lt;0,'Physical Effects - Numerical'!AF129,"")</f>
        <v/>
      </c>
      <c r="AD129" s="72" t="str">
        <f>IF('Physical Effects - Numerical'!AG129&lt;0,'Physical Effects - Numerical'!AG129,"")</f>
        <v/>
      </c>
      <c r="AE129" s="72" t="str">
        <f>IF('Physical Effects - Numerical'!AH129&lt;0,'Physical Effects - Numerical'!AH129,"")</f>
        <v/>
      </c>
      <c r="AF129" s="72" t="str">
        <f>IF('Physical Effects - Numerical'!AI129&lt;0,'Physical Effects - Numerical'!AI129,"")</f>
        <v/>
      </c>
      <c r="AG129" s="72" t="str">
        <f>IF('Physical Effects - Numerical'!AJ129&lt;0,'Physical Effects - Numerical'!AJ129,"")</f>
        <v/>
      </c>
      <c r="AH129" s="72" t="str">
        <f>IF('Physical Effects - Numerical'!AK129&lt;0,'Physical Effects - Numerical'!AK129,"")</f>
        <v/>
      </c>
      <c r="AI129" s="72" t="str">
        <f>IF('Physical Effects - Numerical'!AL129&lt;0,'Physical Effects - Numerical'!AL129,"")</f>
        <v/>
      </c>
      <c r="AJ129" s="72" t="str">
        <f>IF('Physical Effects - Numerical'!AM129&lt;0,'Physical Effects - Numerical'!AM129,"")</f>
        <v/>
      </c>
      <c r="AK129" s="72" t="str">
        <f>IF('Physical Effects - Numerical'!AN129&lt;0,'Physical Effects - Numerical'!AN129,"")</f>
        <v/>
      </c>
      <c r="AL129" s="72" t="str">
        <f>IF('Physical Effects - Numerical'!AO129&lt;0,'Physical Effects - Numerical'!AO129,"")</f>
        <v/>
      </c>
      <c r="AM129" s="72" t="str">
        <f>IF('Physical Effects - Numerical'!AP129&lt;0,'Physical Effects - Numerical'!AP129,"")</f>
        <v/>
      </c>
      <c r="AN129" s="72" t="str">
        <f>IF('Physical Effects - Numerical'!AQ129&lt;0,'Physical Effects - Numerical'!AQ129,"")</f>
        <v/>
      </c>
      <c r="AO129" s="72" t="str">
        <f>IF('Physical Effects - Numerical'!AR129&lt;0,'Physical Effects - Numerical'!AR129,"")</f>
        <v/>
      </c>
      <c r="AP129" s="72" t="str">
        <f>IF('Physical Effects - Numerical'!AS129&lt;0,'Physical Effects - Numerical'!AS129,"")</f>
        <v/>
      </c>
      <c r="AQ129" s="72" t="str">
        <f>IF('Physical Effects - Numerical'!AT129&lt;0,'Physical Effects - Numerical'!AT129,"")</f>
        <v/>
      </c>
      <c r="AR129" s="72" t="str">
        <f>IF('Physical Effects - Numerical'!AU129&lt;0,'Physical Effects - Numerical'!AU129,"")</f>
        <v/>
      </c>
      <c r="AS129" s="72" t="str">
        <f>IF('Physical Effects - Numerical'!AV129&lt;0,'Physical Effects - Numerical'!AV129,"")</f>
        <v/>
      </c>
      <c r="AT129" s="72" t="str">
        <f>IF('Physical Effects - Numerical'!AW129&lt;0,'Physical Effects - Numerical'!AW129,"")</f>
        <v/>
      </c>
      <c r="AU129" s="72" t="str">
        <f>IF('Physical Effects - Numerical'!AX129&lt;0,'Physical Effects - Numerical'!AX129,"")</f>
        <v/>
      </c>
      <c r="AV129" s="84" t="str">
        <f>IF('Physical Effects - Numerical'!AY129&lt;0,'Physical Effects - Numerical'!AY129,"")</f>
        <v/>
      </c>
      <c r="AW129" t="str">
        <f>IF('Physical Effects - Numerical'!AZ129&lt;0,'Physical Effects - Numerical'!AZ129,"")</f>
        <v/>
      </c>
      <c r="AX129" t="str">
        <f>IF('Physical Effects - Numerical'!BA129&lt;0,'Physical Effects - Numerical'!BA129,"")</f>
        <v/>
      </c>
      <c r="AY129" t="str">
        <f>IF('Physical Effects - Numerical'!BB129&lt;0,'Physical Effects - Numerical'!BB129,"")</f>
        <v/>
      </c>
      <c r="AZ129" t="str">
        <f>IF('Physical Effects - Numerical'!BC129&lt;0,'Physical Effects - Numerical'!BC129,"")</f>
        <v/>
      </c>
      <c r="BA129" t="str">
        <f>IF('Physical Effects - Numerical'!BD129&lt;0,'Physical Effects - Numerical'!BD129,"")</f>
        <v/>
      </c>
      <c r="BB129" t="str">
        <f>IF('Physical Effects - Numerical'!BE129&lt;0,'Physical Effects - Numerical'!BE129,"")</f>
        <v/>
      </c>
      <c r="BC129" t="str">
        <f>IF('Physical Effects - Numerical'!BF129&lt;0,'Physical Effects - Numerical'!BF129,"")</f>
        <v/>
      </c>
      <c r="BD129" t="str">
        <f>IF('Physical Effects - Numerical'!BG129&lt;0,'Physical Effects - Numerical'!BG129,"")</f>
        <v/>
      </c>
      <c r="BE129" t="str">
        <f>IF('Physical Effects - Numerical'!BH129&lt;0,'Physical Effects - Numerical'!BH129,"")</f>
        <v/>
      </c>
      <c r="BF129" t="str">
        <f>IF('Physical Effects - Numerical'!BI129&lt;0,'Physical Effects - Numerical'!BI129,"")</f>
        <v/>
      </c>
      <c r="BG129" t="str">
        <f>IF('Physical Effects - Numerical'!BJ129&lt;0,'Physical Effects - Numerical'!BJ129,"")</f>
        <v/>
      </c>
      <c r="BH129" t="str">
        <f>IF('Physical Effects - Numerical'!BK129&lt;0,'Physical Effects - Numerical'!BK129,"")</f>
        <v/>
      </c>
      <c r="BI129" t="str">
        <f>IF('Physical Effects - Numerical'!BL129&lt;0,'Physical Effects - Numerical'!BL129,"")</f>
        <v/>
      </c>
    </row>
    <row r="130" spans="1:61" ht="26">
      <c r="A130" s="120" t="s">
        <v>2085</v>
      </c>
      <c r="B130" s="72" t="str">
        <f>IF('Physical Effects - Numerical'!E130&lt;0,'Physical Effects - Numerical'!E130,"")</f>
        <v/>
      </c>
      <c r="C130" s="72" t="str">
        <f>IF('Physical Effects - Numerical'!F130&lt;0,'Physical Effects - Numerical'!F130,"")</f>
        <v/>
      </c>
      <c r="D130" s="72" t="str">
        <f>IF('Physical Effects - Numerical'!G130&lt;0,'Physical Effects - Numerical'!G130,"")</f>
        <v/>
      </c>
      <c r="E130" s="72" t="str">
        <f>IF('Physical Effects - Numerical'!H130&lt;0,'Physical Effects - Numerical'!H130,"")</f>
        <v/>
      </c>
      <c r="F130" s="72" t="str">
        <f>IF('Physical Effects - Numerical'!I130&lt;0,'Physical Effects - Numerical'!I130,"")</f>
        <v/>
      </c>
      <c r="G130" s="72" t="str">
        <f>IF('Physical Effects - Numerical'!J130&lt;0,'Physical Effects - Numerical'!J130,"")</f>
        <v/>
      </c>
      <c r="H130" s="72" t="str">
        <f>IF('Physical Effects - Numerical'!K130&lt;0,'Physical Effects - Numerical'!K130,"")</f>
        <v/>
      </c>
      <c r="I130" s="72" t="str">
        <f>IF('Physical Effects - Numerical'!L130&lt;0,'Physical Effects - Numerical'!L130,"")</f>
        <v/>
      </c>
      <c r="J130" s="72" t="str">
        <f>IF('Physical Effects - Numerical'!M130&lt;0,'Physical Effects - Numerical'!M130,"")</f>
        <v/>
      </c>
      <c r="K130" s="72" t="str">
        <f>IF('Physical Effects - Numerical'!N130&lt;0,'Physical Effects - Numerical'!N130,"")</f>
        <v/>
      </c>
      <c r="L130" s="72" t="str">
        <f>IF('Physical Effects - Numerical'!O130&lt;0,'Physical Effects - Numerical'!O130,"")</f>
        <v/>
      </c>
      <c r="M130" s="72" t="str">
        <f>IF('Physical Effects - Numerical'!P130&lt;0,'Physical Effects - Numerical'!P130,"")</f>
        <v/>
      </c>
      <c r="N130" s="72" t="str">
        <f>IF('Physical Effects - Numerical'!Q130&lt;0,'Physical Effects - Numerical'!Q130,"")</f>
        <v/>
      </c>
      <c r="O130" s="72" t="str">
        <f>IF('Physical Effects - Numerical'!R130&lt;0,'Physical Effects - Numerical'!R130,"")</f>
        <v/>
      </c>
      <c r="P130" s="72" t="str">
        <f>IF('Physical Effects - Numerical'!S130&lt;0,'Physical Effects - Numerical'!S130,"")</f>
        <v/>
      </c>
      <c r="Q130" s="72" t="str">
        <f>IF('Physical Effects - Numerical'!T130&lt;0,'Physical Effects - Numerical'!T130,"")</f>
        <v/>
      </c>
      <c r="R130" s="72" t="str">
        <f>IF('Physical Effects - Numerical'!U130&lt;0,'Physical Effects - Numerical'!U130,"")</f>
        <v/>
      </c>
      <c r="S130" s="72" t="str">
        <f>IF('Physical Effects - Numerical'!V130&lt;0,'Physical Effects - Numerical'!V130,"")</f>
        <v/>
      </c>
      <c r="T130" s="72" t="str">
        <f>IF('Physical Effects - Numerical'!W130&lt;0,'Physical Effects - Numerical'!W130,"")</f>
        <v/>
      </c>
      <c r="U130" s="72" t="str">
        <f>IF('Physical Effects - Numerical'!X130&lt;0,'Physical Effects - Numerical'!X130,"")</f>
        <v/>
      </c>
      <c r="V130" s="72" t="str">
        <f>IF('Physical Effects - Numerical'!Y130&lt;0,'Physical Effects - Numerical'!Y130,"")</f>
        <v/>
      </c>
      <c r="W130" s="72" t="str">
        <f>IF('Physical Effects - Numerical'!Z130&lt;0,'Physical Effects - Numerical'!Z130,"")</f>
        <v/>
      </c>
      <c r="X130" s="72" t="str">
        <f>IF('Physical Effects - Numerical'!AA130&lt;0,'Physical Effects - Numerical'!AA130,"")</f>
        <v/>
      </c>
      <c r="Y130" s="72" t="str">
        <f>IF('Physical Effects - Numerical'!AB130&lt;0,'Physical Effects - Numerical'!AB130,"")</f>
        <v/>
      </c>
      <c r="Z130" s="72" t="str">
        <f>IF('Physical Effects - Numerical'!AC130&lt;0,'Physical Effects - Numerical'!AC130,"")</f>
        <v/>
      </c>
      <c r="AA130" s="72" t="str">
        <f>IF('Physical Effects - Numerical'!AD130&lt;0,'Physical Effects - Numerical'!AD130,"")</f>
        <v/>
      </c>
      <c r="AB130" s="72" t="str">
        <f>IF('Physical Effects - Numerical'!AE130&lt;0,'Physical Effects - Numerical'!AE130,"")</f>
        <v/>
      </c>
      <c r="AC130" s="72" t="str">
        <f>IF('Physical Effects - Numerical'!AF130&lt;0,'Physical Effects - Numerical'!AF130,"")</f>
        <v/>
      </c>
      <c r="AD130" s="72" t="str">
        <f>IF('Physical Effects - Numerical'!AG130&lt;0,'Physical Effects - Numerical'!AG130,"")</f>
        <v/>
      </c>
      <c r="AE130" s="72" t="str">
        <f>IF('Physical Effects - Numerical'!AH130&lt;0,'Physical Effects - Numerical'!AH130,"")</f>
        <v/>
      </c>
      <c r="AF130" s="72" t="str">
        <f>IF('Physical Effects - Numerical'!AI130&lt;0,'Physical Effects - Numerical'!AI130,"")</f>
        <v/>
      </c>
      <c r="AG130" s="72" t="str">
        <f>IF('Physical Effects - Numerical'!AJ130&lt;0,'Physical Effects - Numerical'!AJ130,"")</f>
        <v/>
      </c>
      <c r="AH130" s="72" t="str">
        <f>IF('Physical Effects - Numerical'!AK130&lt;0,'Physical Effects - Numerical'!AK130,"")</f>
        <v/>
      </c>
      <c r="AI130" s="72" t="str">
        <f>IF('Physical Effects - Numerical'!AL130&lt;0,'Physical Effects - Numerical'!AL130,"")</f>
        <v/>
      </c>
      <c r="AJ130" s="72" t="str">
        <f>IF('Physical Effects - Numerical'!AM130&lt;0,'Physical Effects - Numerical'!AM130,"")</f>
        <v/>
      </c>
      <c r="AK130" s="72" t="str">
        <f>IF('Physical Effects - Numerical'!AN130&lt;0,'Physical Effects - Numerical'!AN130,"")</f>
        <v/>
      </c>
      <c r="AL130" s="72" t="str">
        <f>IF('Physical Effects - Numerical'!AO130&lt;0,'Physical Effects - Numerical'!AO130,"")</f>
        <v/>
      </c>
      <c r="AM130" s="72" t="str">
        <f>IF('Physical Effects - Numerical'!AP130&lt;0,'Physical Effects - Numerical'!AP130,"")</f>
        <v/>
      </c>
      <c r="AN130" s="72" t="str">
        <f>IF('Physical Effects - Numerical'!AQ130&lt;0,'Physical Effects - Numerical'!AQ130,"")</f>
        <v/>
      </c>
      <c r="AO130" s="72" t="str">
        <f>IF('Physical Effects - Numerical'!AR130&lt;0,'Physical Effects - Numerical'!AR130,"")</f>
        <v/>
      </c>
      <c r="AP130" s="72" t="str">
        <f>IF('Physical Effects - Numerical'!AS130&lt;0,'Physical Effects - Numerical'!AS130,"")</f>
        <v/>
      </c>
      <c r="AQ130" s="72" t="str">
        <f>IF('Physical Effects - Numerical'!AT130&lt;0,'Physical Effects - Numerical'!AT130,"")</f>
        <v/>
      </c>
      <c r="AR130" s="72" t="str">
        <f>IF('Physical Effects - Numerical'!AU130&lt;0,'Physical Effects - Numerical'!AU130,"")</f>
        <v/>
      </c>
      <c r="AS130" s="72" t="str">
        <f>IF('Physical Effects - Numerical'!AV130&lt;0,'Physical Effects - Numerical'!AV130,"")</f>
        <v/>
      </c>
      <c r="AT130" s="72" t="str">
        <f>IF('Physical Effects - Numerical'!AW130&lt;0,'Physical Effects - Numerical'!AW130,"")</f>
        <v/>
      </c>
      <c r="AU130" s="72" t="str">
        <f>IF('Physical Effects - Numerical'!AX130&lt;0,'Physical Effects - Numerical'!AX130,"")</f>
        <v/>
      </c>
      <c r="AV130" s="84" t="str">
        <f>IF('Physical Effects - Numerical'!AY130&lt;0,'Physical Effects - Numerical'!AY130,"")</f>
        <v/>
      </c>
      <c r="AW130" t="str">
        <f>IF('Physical Effects - Numerical'!AZ130&lt;0,'Physical Effects - Numerical'!AZ130,"")</f>
        <v/>
      </c>
      <c r="AX130" t="str">
        <f>IF('Physical Effects - Numerical'!BA130&lt;0,'Physical Effects - Numerical'!BA130,"")</f>
        <v/>
      </c>
      <c r="AY130" t="str">
        <f>IF('Physical Effects - Numerical'!BB130&lt;0,'Physical Effects - Numerical'!BB130,"")</f>
        <v/>
      </c>
      <c r="AZ130" t="str">
        <f>IF('Physical Effects - Numerical'!BC130&lt;0,'Physical Effects - Numerical'!BC130,"")</f>
        <v/>
      </c>
      <c r="BA130" t="str">
        <f>IF('Physical Effects - Numerical'!BD130&lt;0,'Physical Effects - Numerical'!BD130,"")</f>
        <v/>
      </c>
      <c r="BB130" t="str">
        <f>IF('Physical Effects - Numerical'!BE130&lt;0,'Physical Effects - Numerical'!BE130,"")</f>
        <v/>
      </c>
      <c r="BC130" t="str">
        <f>IF('Physical Effects - Numerical'!BF130&lt;0,'Physical Effects - Numerical'!BF130,"")</f>
        <v/>
      </c>
      <c r="BD130" t="str">
        <f>IF('Physical Effects - Numerical'!BG130&lt;0,'Physical Effects - Numerical'!BG130,"")</f>
        <v/>
      </c>
      <c r="BE130" t="str">
        <f>IF('Physical Effects - Numerical'!BH130&lt;0,'Physical Effects - Numerical'!BH130,"")</f>
        <v/>
      </c>
      <c r="BF130" t="str">
        <f>IF('Physical Effects - Numerical'!BI130&lt;0,'Physical Effects - Numerical'!BI130,"")</f>
        <v/>
      </c>
      <c r="BG130" t="str">
        <f>IF('Physical Effects - Numerical'!BJ130&lt;0,'Physical Effects - Numerical'!BJ130,"")</f>
        <v/>
      </c>
      <c r="BH130" t="str">
        <f>IF('Physical Effects - Numerical'!BK130&lt;0,'Physical Effects - Numerical'!BK130,"")</f>
        <v/>
      </c>
      <c r="BI130" t="str">
        <f>IF('Physical Effects - Numerical'!BL130&lt;0,'Physical Effects - Numerical'!BL130,"")</f>
        <v/>
      </c>
    </row>
    <row r="131" spans="1:61">
      <c r="A131" s="120" t="s">
        <v>2096</v>
      </c>
      <c r="B131" s="72" t="str">
        <f>IF('Physical Effects - Numerical'!E131&lt;0,'Physical Effects - Numerical'!E131,"")</f>
        <v/>
      </c>
      <c r="C131" s="72" t="str">
        <f>IF('Physical Effects - Numerical'!F131&lt;0,'Physical Effects - Numerical'!F131,"")</f>
        <v/>
      </c>
      <c r="D131" s="72" t="str">
        <f>IF('Physical Effects - Numerical'!G131&lt;0,'Physical Effects - Numerical'!G131,"")</f>
        <v/>
      </c>
      <c r="E131" s="72" t="str">
        <f>IF('Physical Effects - Numerical'!H131&lt;0,'Physical Effects - Numerical'!H131,"")</f>
        <v/>
      </c>
      <c r="F131" s="72" t="str">
        <f>IF('Physical Effects - Numerical'!I131&lt;0,'Physical Effects - Numerical'!I131,"")</f>
        <v/>
      </c>
      <c r="G131" s="72" t="str">
        <f>IF('Physical Effects - Numerical'!J131&lt;0,'Physical Effects - Numerical'!J131,"")</f>
        <v/>
      </c>
      <c r="H131" s="72" t="str">
        <f>IF('Physical Effects - Numerical'!K131&lt;0,'Physical Effects - Numerical'!K131,"")</f>
        <v/>
      </c>
      <c r="I131" s="72" t="str">
        <f>IF('Physical Effects - Numerical'!L131&lt;0,'Physical Effects - Numerical'!L131,"")</f>
        <v/>
      </c>
      <c r="J131" s="72" t="str">
        <f>IF('Physical Effects - Numerical'!M131&lt;0,'Physical Effects - Numerical'!M131,"")</f>
        <v/>
      </c>
      <c r="K131" s="72" t="str">
        <f>IF('Physical Effects - Numerical'!N131&lt;0,'Physical Effects - Numerical'!N131,"")</f>
        <v/>
      </c>
      <c r="L131" s="72" t="str">
        <f>IF('Physical Effects - Numerical'!O131&lt;0,'Physical Effects - Numerical'!O131,"")</f>
        <v/>
      </c>
      <c r="M131" s="72" t="str">
        <f>IF('Physical Effects - Numerical'!P131&lt;0,'Physical Effects - Numerical'!P131,"")</f>
        <v/>
      </c>
      <c r="N131" s="72" t="str">
        <f>IF('Physical Effects - Numerical'!Q131&lt;0,'Physical Effects - Numerical'!Q131,"")</f>
        <v/>
      </c>
      <c r="O131" s="72" t="str">
        <f>IF('Physical Effects - Numerical'!R131&lt;0,'Physical Effects - Numerical'!R131,"")</f>
        <v/>
      </c>
      <c r="P131" s="72" t="str">
        <f>IF('Physical Effects - Numerical'!S131&lt;0,'Physical Effects - Numerical'!S131,"")</f>
        <v/>
      </c>
      <c r="Q131" s="72" t="str">
        <f>IF('Physical Effects - Numerical'!T131&lt;0,'Physical Effects - Numerical'!T131,"")</f>
        <v/>
      </c>
      <c r="R131" s="72" t="str">
        <f>IF('Physical Effects - Numerical'!U131&lt;0,'Physical Effects - Numerical'!U131,"")</f>
        <v/>
      </c>
      <c r="S131" s="72" t="str">
        <f>IF('Physical Effects - Numerical'!V131&lt;0,'Physical Effects - Numerical'!V131,"")</f>
        <v/>
      </c>
      <c r="T131" s="72" t="str">
        <f>IF('Physical Effects - Numerical'!W131&lt;0,'Physical Effects - Numerical'!W131,"")</f>
        <v/>
      </c>
      <c r="U131" s="72" t="str">
        <f>IF('Physical Effects - Numerical'!X131&lt;0,'Physical Effects - Numerical'!X131,"")</f>
        <v/>
      </c>
      <c r="V131" s="72" t="str">
        <f>IF('Physical Effects - Numerical'!Y131&lt;0,'Physical Effects - Numerical'!Y131,"")</f>
        <v/>
      </c>
      <c r="W131" s="72" t="str">
        <f>IF('Physical Effects - Numerical'!Z131&lt;0,'Physical Effects - Numerical'!Z131,"")</f>
        <v/>
      </c>
      <c r="X131" s="72" t="str">
        <f>IF('Physical Effects - Numerical'!AA131&lt;0,'Physical Effects - Numerical'!AA131,"")</f>
        <v/>
      </c>
      <c r="Y131" s="72" t="str">
        <f>IF('Physical Effects - Numerical'!AB131&lt;0,'Physical Effects - Numerical'!AB131,"")</f>
        <v/>
      </c>
      <c r="Z131" s="72" t="str">
        <f>IF('Physical Effects - Numerical'!AC131&lt;0,'Physical Effects - Numerical'!AC131,"")</f>
        <v/>
      </c>
      <c r="AA131" s="72" t="str">
        <f>IF('Physical Effects - Numerical'!AD131&lt;0,'Physical Effects - Numerical'!AD131,"")</f>
        <v/>
      </c>
      <c r="AB131" s="72" t="str">
        <f>IF('Physical Effects - Numerical'!AE131&lt;0,'Physical Effects - Numerical'!AE131,"")</f>
        <v/>
      </c>
      <c r="AC131" s="72" t="str">
        <f>IF('Physical Effects - Numerical'!AF131&lt;0,'Physical Effects - Numerical'!AF131,"")</f>
        <v/>
      </c>
      <c r="AD131" s="72" t="str">
        <f>IF('Physical Effects - Numerical'!AG131&lt;0,'Physical Effects - Numerical'!AG131,"")</f>
        <v/>
      </c>
      <c r="AE131" s="72" t="str">
        <f>IF('Physical Effects - Numerical'!AH131&lt;0,'Physical Effects - Numerical'!AH131,"")</f>
        <v/>
      </c>
      <c r="AF131" s="72" t="str">
        <f>IF('Physical Effects - Numerical'!AI131&lt;0,'Physical Effects - Numerical'!AI131,"")</f>
        <v/>
      </c>
      <c r="AG131" s="72" t="str">
        <f>IF('Physical Effects - Numerical'!AJ131&lt;0,'Physical Effects - Numerical'!AJ131,"")</f>
        <v/>
      </c>
      <c r="AH131" s="72" t="str">
        <f>IF('Physical Effects - Numerical'!AK131&lt;0,'Physical Effects - Numerical'!AK131,"")</f>
        <v/>
      </c>
      <c r="AI131" s="72" t="str">
        <f>IF('Physical Effects - Numerical'!AL131&lt;0,'Physical Effects - Numerical'!AL131,"")</f>
        <v/>
      </c>
      <c r="AJ131" s="72" t="str">
        <f>IF('Physical Effects - Numerical'!AM131&lt;0,'Physical Effects - Numerical'!AM131,"")</f>
        <v/>
      </c>
      <c r="AK131" s="72" t="str">
        <f>IF('Physical Effects - Numerical'!AN131&lt;0,'Physical Effects - Numerical'!AN131,"")</f>
        <v/>
      </c>
      <c r="AL131" s="72" t="str">
        <f>IF('Physical Effects - Numerical'!AO131&lt;0,'Physical Effects - Numerical'!AO131,"")</f>
        <v/>
      </c>
      <c r="AM131" s="72" t="str">
        <f>IF('Physical Effects - Numerical'!AP131&lt;0,'Physical Effects - Numerical'!AP131,"")</f>
        <v/>
      </c>
      <c r="AN131" s="72" t="str">
        <f>IF('Physical Effects - Numerical'!AQ131&lt;0,'Physical Effects - Numerical'!AQ131,"")</f>
        <v/>
      </c>
      <c r="AO131" s="72" t="str">
        <f>IF('Physical Effects - Numerical'!AR131&lt;0,'Physical Effects - Numerical'!AR131,"")</f>
        <v/>
      </c>
      <c r="AP131" s="72" t="str">
        <f>IF('Physical Effects - Numerical'!AS131&lt;0,'Physical Effects - Numerical'!AS131,"")</f>
        <v/>
      </c>
      <c r="AQ131" s="72" t="str">
        <f>IF('Physical Effects - Numerical'!AT131&lt;0,'Physical Effects - Numerical'!AT131,"")</f>
        <v/>
      </c>
      <c r="AR131" s="72" t="str">
        <f>IF('Physical Effects - Numerical'!AU131&lt;0,'Physical Effects - Numerical'!AU131,"")</f>
        <v/>
      </c>
      <c r="AS131" s="72" t="str">
        <f>IF('Physical Effects - Numerical'!AV131&lt;0,'Physical Effects - Numerical'!AV131,"")</f>
        <v/>
      </c>
      <c r="AT131" s="72" t="str">
        <f>IF('Physical Effects - Numerical'!AW131&lt;0,'Physical Effects - Numerical'!AW131,"")</f>
        <v/>
      </c>
      <c r="AU131" s="72" t="str">
        <f>IF('Physical Effects - Numerical'!AX131&lt;0,'Physical Effects - Numerical'!AX131,"")</f>
        <v/>
      </c>
      <c r="AV131" s="84" t="str">
        <f>IF('Physical Effects - Numerical'!AY131&lt;0,'Physical Effects - Numerical'!AY131,"")</f>
        <v/>
      </c>
      <c r="AW131" t="str">
        <f>IF('Physical Effects - Numerical'!AZ131&lt;0,'Physical Effects - Numerical'!AZ131,"")</f>
        <v/>
      </c>
      <c r="AX131" t="str">
        <f>IF('Physical Effects - Numerical'!BA131&lt;0,'Physical Effects - Numerical'!BA131,"")</f>
        <v/>
      </c>
      <c r="AY131" t="str">
        <f>IF('Physical Effects - Numerical'!BB131&lt;0,'Physical Effects - Numerical'!BB131,"")</f>
        <v/>
      </c>
      <c r="AZ131" t="str">
        <f>IF('Physical Effects - Numerical'!BC131&lt;0,'Physical Effects - Numerical'!BC131,"")</f>
        <v/>
      </c>
      <c r="BA131" t="str">
        <f>IF('Physical Effects - Numerical'!BD131&lt;0,'Physical Effects - Numerical'!BD131,"")</f>
        <v/>
      </c>
      <c r="BB131" t="str">
        <f>IF('Physical Effects - Numerical'!BE131&lt;0,'Physical Effects - Numerical'!BE131,"")</f>
        <v/>
      </c>
      <c r="BC131" t="str">
        <f>IF('Physical Effects - Numerical'!BF131&lt;0,'Physical Effects - Numerical'!BF131,"")</f>
        <v/>
      </c>
      <c r="BD131" t="str">
        <f>IF('Physical Effects - Numerical'!BG131&lt;0,'Physical Effects - Numerical'!BG131,"")</f>
        <v/>
      </c>
      <c r="BE131" t="str">
        <f>IF('Physical Effects - Numerical'!BH131&lt;0,'Physical Effects - Numerical'!BH131,"")</f>
        <v/>
      </c>
      <c r="BF131" t="str">
        <f>IF('Physical Effects - Numerical'!BI131&lt;0,'Physical Effects - Numerical'!BI131,"")</f>
        <v/>
      </c>
      <c r="BG131" t="str">
        <f>IF('Physical Effects - Numerical'!BJ131&lt;0,'Physical Effects - Numerical'!BJ131,"")</f>
        <v/>
      </c>
      <c r="BH131" t="str">
        <f>IF('Physical Effects - Numerical'!BK131&lt;0,'Physical Effects - Numerical'!BK131,"")</f>
        <v/>
      </c>
      <c r="BI131" t="str">
        <f>IF('Physical Effects - Numerical'!BL131&lt;0,'Physical Effects - Numerical'!BL131,"")</f>
        <v/>
      </c>
    </row>
    <row r="132" spans="1:61">
      <c r="A132" s="120" t="s">
        <v>2111</v>
      </c>
      <c r="B132" s="72" t="str">
        <f>IF('Physical Effects - Numerical'!E132&lt;0,'Physical Effects - Numerical'!E132,"")</f>
        <v/>
      </c>
      <c r="C132" s="72" t="str">
        <f>IF('Physical Effects - Numerical'!F132&lt;0,'Physical Effects - Numerical'!F132,"")</f>
        <v/>
      </c>
      <c r="D132" s="72" t="str">
        <f>IF('Physical Effects - Numerical'!G132&lt;0,'Physical Effects - Numerical'!G132,"")</f>
        <v/>
      </c>
      <c r="E132" s="72" t="str">
        <f>IF('Physical Effects - Numerical'!H132&lt;0,'Physical Effects - Numerical'!H132,"")</f>
        <v/>
      </c>
      <c r="F132" s="72" t="str">
        <f>IF('Physical Effects - Numerical'!I132&lt;0,'Physical Effects - Numerical'!I132,"")</f>
        <v/>
      </c>
      <c r="G132" s="72" t="str">
        <f>IF('Physical Effects - Numerical'!J132&lt;0,'Physical Effects - Numerical'!J132,"")</f>
        <v/>
      </c>
      <c r="H132" s="72" t="str">
        <f>IF('Physical Effects - Numerical'!K132&lt;0,'Physical Effects - Numerical'!K132,"")</f>
        <v/>
      </c>
      <c r="I132" s="72" t="str">
        <f>IF('Physical Effects - Numerical'!L132&lt;0,'Physical Effects - Numerical'!L132,"")</f>
        <v/>
      </c>
      <c r="J132" s="72" t="str">
        <f>IF('Physical Effects - Numerical'!M132&lt;0,'Physical Effects - Numerical'!M132,"")</f>
        <v/>
      </c>
      <c r="K132" s="72" t="str">
        <f>IF('Physical Effects - Numerical'!N132&lt;0,'Physical Effects - Numerical'!N132,"")</f>
        <v/>
      </c>
      <c r="L132" s="72" t="str">
        <f>IF('Physical Effects - Numerical'!O132&lt;0,'Physical Effects - Numerical'!O132,"")</f>
        <v/>
      </c>
      <c r="M132" s="72" t="str">
        <f>IF('Physical Effects - Numerical'!P132&lt;0,'Physical Effects - Numerical'!P132,"")</f>
        <v/>
      </c>
      <c r="N132" s="72" t="str">
        <f>IF('Physical Effects - Numerical'!Q132&lt;0,'Physical Effects - Numerical'!Q132,"")</f>
        <v/>
      </c>
      <c r="O132" s="72">
        <f>IF('Physical Effects - Numerical'!R132&lt;0,'Physical Effects - Numerical'!R132,"")</f>
        <v>-1</v>
      </c>
      <c r="P132" s="72" t="str">
        <f>IF('Physical Effects - Numerical'!S132&lt;0,'Physical Effects - Numerical'!S132,"")</f>
        <v/>
      </c>
      <c r="Q132" s="72" t="str">
        <f>IF('Physical Effects - Numerical'!T132&lt;0,'Physical Effects - Numerical'!T132,"")</f>
        <v/>
      </c>
      <c r="R132" s="72" t="str">
        <f>IF('Physical Effects - Numerical'!U132&lt;0,'Physical Effects - Numerical'!U132,"")</f>
        <v/>
      </c>
      <c r="S132" s="72" t="str">
        <f>IF('Physical Effects - Numerical'!V132&lt;0,'Physical Effects - Numerical'!V132,"")</f>
        <v/>
      </c>
      <c r="T132" s="72" t="str">
        <f>IF('Physical Effects - Numerical'!W132&lt;0,'Physical Effects - Numerical'!W132,"")</f>
        <v/>
      </c>
      <c r="U132" s="72" t="str">
        <f>IF('Physical Effects - Numerical'!X132&lt;0,'Physical Effects - Numerical'!X132,"")</f>
        <v/>
      </c>
      <c r="V132" s="72" t="str">
        <f>IF('Physical Effects - Numerical'!Y132&lt;0,'Physical Effects - Numerical'!Y132,"")</f>
        <v/>
      </c>
      <c r="W132" s="72" t="str">
        <f>IF('Physical Effects - Numerical'!Z132&lt;0,'Physical Effects - Numerical'!Z132,"")</f>
        <v/>
      </c>
      <c r="X132" s="72" t="str">
        <f>IF('Physical Effects - Numerical'!AA132&lt;0,'Physical Effects - Numerical'!AA132,"")</f>
        <v/>
      </c>
      <c r="Y132" s="72" t="str">
        <f>IF('Physical Effects - Numerical'!AB132&lt;0,'Physical Effects - Numerical'!AB132,"")</f>
        <v/>
      </c>
      <c r="Z132" s="72" t="str">
        <f>IF('Physical Effects - Numerical'!AC132&lt;0,'Physical Effects - Numerical'!AC132,"")</f>
        <v/>
      </c>
      <c r="AA132" s="72" t="str">
        <f>IF('Physical Effects - Numerical'!AD132&lt;0,'Physical Effects - Numerical'!AD132,"")</f>
        <v/>
      </c>
      <c r="AB132" s="72" t="str">
        <f>IF('Physical Effects - Numerical'!AE132&lt;0,'Physical Effects - Numerical'!AE132,"")</f>
        <v/>
      </c>
      <c r="AC132" s="72" t="str">
        <f>IF('Physical Effects - Numerical'!AF132&lt;0,'Physical Effects - Numerical'!AF132,"")</f>
        <v/>
      </c>
      <c r="AD132" s="72" t="str">
        <f>IF('Physical Effects - Numerical'!AG132&lt;0,'Physical Effects - Numerical'!AG132,"")</f>
        <v/>
      </c>
      <c r="AE132" s="72" t="str">
        <f>IF('Physical Effects - Numerical'!AH132&lt;0,'Physical Effects - Numerical'!AH132,"")</f>
        <v/>
      </c>
      <c r="AF132" s="72" t="str">
        <f>IF('Physical Effects - Numerical'!AI132&lt;0,'Physical Effects - Numerical'!AI132,"")</f>
        <v/>
      </c>
      <c r="AG132" s="72" t="str">
        <f>IF('Physical Effects - Numerical'!AJ132&lt;0,'Physical Effects - Numerical'!AJ132,"")</f>
        <v/>
      </c>
      <c r="AH132" s="72" t="str">
        <f>IF('Physical Effects - Numerical'!AK132&lt;0,'Physical Effects - Numerical'!AK132,"")</f>
        <v/>
      </c>
      <c r="AI132" s="72" t="str">
        <f>IF('Physical Effects - Numerical'!AL132&lt;0,'Physical Effects - Numerical'!AL132,"")</f>
        <v/>
      </c>
      <c r="AJ132" s="72" t="str">
        <f>IF('Physical Effects - Numerical'!AM132&lt;0,'Physical Effects - Numerical'!AM132,"")</f>
        <v/>
      </c>
      <c r="AK132" s="72" t="str">
        <f>IF('Physical Effects - Numerical'!AN132&lt;0,'Physical Effects - Numerical'!AN132,"")</f>
        <v/>
      </c>
      <c r="AL132" s="72" t="str">
        <f>IF('Physical Effects - Numerical'!AO132&lt;0,'Physical Effects - Numerical'!AO132,"")</f>
        <v/>
      </c>
      <c r="AM132" s="72" t="str">
        <f>IF('Physical Effects - Numerical'!AP132&lt;0,'Physical Effects - Numerical'!AP132,"")</f>
        <v/>
      </c>
      <c r="AN132" s="72" t="str">
        <f>IF('Physical Effects - Numerical'!AQ132&lt;0,'Physical Effects - Numerical'!AQ132,"")</f>
        <v/>
      </c>
      <c r="AO132" s="72" t="str">
        <f>IF('Physical Effects - Numerical'!AR132&lt;0,'Physical Effects - Numerical'!AR132,"")</f>
        <v/>
      </c>
      <c r="AP132" s="72" t="str">
        <f>IF('Physical Effects - Numerical'!AS132&lt;0,'Physical Effects - Numerical'!AS132,"")</f>
        <v/>
      </c>
      <c r="AQ132" s="72" t="str">
        <f>IF('Physical Effects - Numerical'!AT132&lt;0,'Physical Effects - Numerical'!AT132,"")</f>
        <v/>
      </c>
      <c r="AR132" s="72" t="str">
        <f>IF('Physical Effects - Numerical'!AU132&lt;0,'Physical Effects - Numerical'!AU132,"")</f>
        <v/>
      </c>
      <c r="AS132" s="72" t="str">
        <f>IF('Physical Effects - Numerical'!AV132&lt;0,'Physical Effects - Numerical'!AV132,"")</f>
        <v/>
      </c>
      <c r="AT132" s="72" t="str">
        <f>IF('Physical Effects - Numerical'!AW132&lt;0,'Physical Effects - Numerical'!AW132,"")</f>
        <v/>
      </c>
      <c r="AU132" s="72" t="str">
        <f>IF('Physical Effects - Numerical'!AX132&lt;0,'Physical Effects - Numerical'!AX132,"")</f>
        <v/>
      </c>
      <c r="AV132" s="84" t="str">
        <f>IF('Physical Effects - Numerical'!AY132&lt;0,'Physical Effects - Numerical'!AY132,"")</f>
        <v/>
      </c>
      <c r="AW132" t="str">
        <f>IF('Physical Effects - Numerical'!AZ132&lt;0,'Physical Effects - Numerical'!AZ132,"")</f>
        <v/>
      </c>
      <c r="AX132" t="str">
        <f>IF('Physical Effects - Numerical'!BA132&lt;0,'Physical Effects - Numerical'!BA132,"")</f>
        <v/>
      </c>
      <c r="AY132" t="str">
        <f>IF('Physical Effects - Numerical'!BB132&lt;0,'Physical Effects - Numerical'!BB132,"")</f>
        <v/>
      </c>
      <c r="AZ132" t="str">
        <f>IF('Physical Effects - Numerical'!BC132&lt;0,'Physical Effects - Numerical'!BC132,"")</f>
        <v/>
      </c>
      <c r="BA132" t="str">
        <f>IF('Physical Effects - Numerical'!BD132&lt;0,'Physical Effects - Numerical'!BD132,"")</f>
        <v/>
      </c>
      <c r="BB132" t="str">
        <f>IF('Physical Effects - Numerical'!BE132&lt;0,'Physical Effects - Numerical'!BE132,"")</f>
        <v/>
      </c>
      <c r="BC132" t="str">
        <f>IF('Physical Effects - Numerical'!BF132&lt;0,'Physical Effects - Numerical'!BF132,"")</f>
        <v/>
      </c>
      <c r="BD132" t="str">
        <f>IF('Physical Effects - Numerical'!BG132&lt;0,'Physical Effects - Numerical'!BG132,"")</f>
        <v/>
      </c>
      <c r="BE132" t="str">
        <f>IF('Physical Effects - Numerical'!BH132&lt;0,'Physical Effects - Numerical'!BH132,"")</f>
        <v/>
      </c>
      <c r="BF132" t="str">
        <f>IF('Physical Effects - Numerical'!BI132&lt;0,'Physical Effects - Numerical'!BI132,"")</f>
        <v/>
      </c>
      <c r="BG132" t="str">
        <f>IF('Physical Effects - Numerical'!BJ132&lt;0,'Physical Effects - Numerical'!BJ132,"")</f>
        <v/>
      </c>
      <c r="BH132" t="str">
        <f>IF('Physical Effects - Numerical'!BK132&lt;0,'Physical Effects - Numerical'!BK132,"")</f>
        <v/>
      </c>
      <c r="BI132" t="str">
        <f>IF('Physical Effects - Numerical'!BL132&lt;0,'Physical Effects - Numerical'!BL132,"")</f>
        <v/>
      </c>
    </row>
    <row r="133" spans="1:61">
      <c r="A133" s="120" t="s">
        <v>2129</v>
      </c>
      <c r="B133" s="72" t="str">
        <f>IF('Physical Effects - Numerical'!E133&lt;0,'Physical Effects - Numerical'!E133,"")</f>
        <v/>
      </c>
      <c r="C133" s="72" t="str">
        <f>IF('Physical Effects - Numerical'!F133&lt;0,'Physical Effects - Numerical'!F133,"")</f>
        <v/>
      </c>
      <c r="D133" s="72" t="str">
        <f>IF('Physical Effects - Numerical'!G133&lt;0,'Physical Effects - Numerical'!G133,"")</f>
        <v/>
      </c>
      <c r="E133" s="72" t="str">
        <f>IF('Physical Effects - Numerical'!H133&lt;0,'Physical Effects - Numerical'!H133,"")</f>
        <v/>
      </c>
      <c r="F133" s="72" t="str">
        <f>IF('Physical Effects - Numerical'!I133&lt;0,'Physical Effects - Numerical'!I133,"")</f>
        <v/>
      </c>
      <c r="G133" s="72" t="str">
        <f>IF('Physical Effects - Numerical'!J133&lt;0,'Physical Effects - Numerical'!J133,"")</f>
        <v/>
      </c>
      <c r="H133" s="72" t="str">
        <f>IF('Physical Effects - Numerical'!K133&lt;0,'Physical Effects - Numerical'!K133,"")</f>
        <v/>
      </c>
      <c r="I133" s="72" t="str">
        <f>IF('Physical Effects - Numerical'!L133&lt;0,'Physical Effects - Numerical'!L133,"")</f>
        <v/>
      </c>
      <c r="J133" s="72" t="str">
        <f>IF('Physical Effects - Numerical'!M133&lt;0,'Physical Effects - Numerical'!M133,"")</f>
        <v/>
      </c>
      <c r="K133" s="72" t="str">
        <f>IF('Physical Effects - Numerical'!N133&lt;0,'Physical Effects - Numerical'!N133,"")</f>
        <v/>
      </c>
      <c r="L133" s="72" t="str">
        <f>IF('Physical Effects - Numerical'!O133&lt;0,'Physical Effects - Numerical'!O133,"")</f>
        <v/>
      </c>
      <c r="M133" s="72" t="str">
        <f>IF('Physical Effects - Numerical'!P133&lt;0,'Physical Effects - Numerical'!P133,"")</f>
        <v/>
      </c>
      <c r="N133" s="72" t="str">
        <f>IF('Physical Effects - Numerical'!Q133&lt;0,'Physical Effects - Numerical'!Q133,"")</f>
        <v/>
      </c>
      <c r="O133" s="72" t="str">
        <f>IF('Physical Effects - Numerical'!R133&lt;0,'Physical Effects - Numerical'!R133,"")</f>
        <v/>
      </c>
      <c r="P133" s="72" t="str">
        <f>IF('Physical Effects - Numerical'!S133&lt;0,'Physical Effects - Numerical'!S133,"")</f>
        <v/>
      </c>
      <c r="Q133" s="72" t="str">
        <f>IF('Physical Effects - Numerical'!T133&lt;0,'Physical Effects - Numerical'!T133,"")</f>
        <v/>
      </c>
      <c r="R133" s="72" t="str">
        <f>IF('Physical Effects - Numerical'!U133&lt;0,'Physical Effects - Numerical'!U133,"")</f>
        <v/>
      </c>
      <c r="S133" s="72" t="str">
        <f>IF('Physical Effects - Numerical'!V133&lt;0,'Physical Effects - Numerical'!V133,"")</f>
        <v/>
      </c>
      <c r="T133" s="72" t="str">
        <f>IF('Physical Effects - Numerical'!W133&lt;0,'Physical Effects - Numerical'!W133,"")</f>
        <v/>
      </c>
      <c r="U133" s="72" t="str">
        <f>IF('Physical Effects - Numerical'!X133&lt;0,'Physical Effects - Numerical'!X133,"")</f>
        <v/>
      </c>
      <c r="V133" s="72" t="str">
        <f>IF('Physical Effects - Numerical'!Y133&lt;0,'Physical Effects - Numerical'!Y133,"")</f>
        <v/>
      </c>
      <c r="W133" s="72" t="str">
        <f>IF('Physical Effects - Numerical'!Z133&lt;0,'Physical Effects - Numerical'!Z133,"")</f>
        <v/>
      </c>
      <c r="X133" s="72" t="str">
        <f>IF('Physical Effects - Numerical'!AA133&lt;0,'Physical Effects - Numerical'!AA133,"")</f>
        <v/>
      </c>
      <c r="Y133" s="72" t="str">
        <f>IF('Physical Effects - Numerical'!AB133&lt;0,'Physical Effects - Numerical'!AB133,"")</f>
        <v/>
      </c>
      <c r="Z133" s="72" t="str">
        <f>IF('Physical Effects - Numerical'!AC133&lt;0,'Physical Effects - Numerical'!AC133,"")</f>
        <v/>
      </c>
      <c r="AA133" s="72" t="str">
        <f>IF('Physical Effects - Numerical'!AD133&lt;0,'Physical Effects - Numerical'!AD133,"")</f>
        <v/>
      </c>
      <c r="AB133" s="72" t="str">
        <f>IF('Physical Effects - Numerical'!AE133&lt;0,'Physical Effects - Numerical'!AE133,"")</f>
        <v/>
      </c>
      <c r="AC133" s="72" t="str">
        <f>IF('Physical Effects - Numerical'!AF133&lt;0,'Physical Effects - Numerical'!AF133,"")</f>
        <v/>
      </c>
      <c r="AD133" s="72" t="str">
        <f>IF('Physical Effects - Numerical'!AG133&lt;0,'Physical Effects - Numerical'!AG133,"")</f>
        <v/>
      </c>
      <c r="AE133" s="72" t="str">
        <f>IF('Physical Effects - Numerical'!AH133&lt;0,'Physical Effects - Numerical'!AH133,"")</f>
        <v/>
      </c>
      <c r="AF133" s="72" t="str">
        <f>IF('Physical Effects - Numerical'!AI133&lt;0,'Physical Effects - Numerical'!AI133,"")</f>
        <v/>
      </c>
      <c r="AG133" s="72" t="str">
        <f>IF('Physical Effects - Numerical'!AJ133&lt;0,'Physical Effects - Numerical'!AJ133,"")</f>
        <v/>
      </c>
      <c r="AH133" s="72" t="str">
        <f>IF('Physical Effects - Numerical'!AK133&lt;0,'Physical Effects - Numerical'!AK133,"")</f>
        <v/>
      </c>
      <c r="AI133" s="72" t="str">
        <f>IF('Physical Effects - Numerical'!AL133&lt;0,'Physical Effects - Numerical'!AL133,"")</f>
        <v/>
      </c>
      <c r="AJ133" s="72" t="str">
        <f>IF('Physical Effects - Numerical'!AM133&lt;0,'Physical Effects - Numerical'!AM133,"")</f>
        <v/>
      </c>
      <c r="AK133" s="72" t="str">
        <f>IF('Physical Effects - Numerical'!AN133&lt;0,'Physical Effects - Numerical'!AN133,"")</f>
        <v/>
      </c>
      <c r="AL133" s="72" t="str">
        <f>IF('Physical Effects - Numerical'!AO133&lt;0,'Physical Effects - Numerical'!AO133,"")</f>
        <v/>
      </c>
      <c r="AM133" s="72" t="str">
        <f>IF('Physical Effects - Numerical'!AP133&lt;0,'Physical Effects - Numerical'!AP133,"")</f>
        <v/>
      </c>
      <c r="AN133" s="72" t="str">
        <f>IF('Physical Effects - Numerical'!AQ133&lt;0,'Physical Effects - Numerical'!AQ133,"")</f>
        <v/>
      </c>
      <c r="AO133" s="72" t="str">
        <f>IF('Physical Effects - Numerical'!AR133&lt;0,'Physical Effects - Numerical'!AR133,"")</f>
        <v/>
      </c>
      <c r="AP133" s="72" t="str">
        <f>IF('Physical Effects - Numerical'!AS133&lt;0,'Physical Effects - Numerical'!AS133,"")</f>
        <v/>
      </c>
      <c r="AQ133" s="72" t="str">
        <f>IF('Physical Effects - Numerical'!AT133&lt;0,'Physical Effects - Numerical'!AT133,"")</f>
        <v/>
      </c>
      <c r="AR133" s="72" t="str">
        <f>IF('Physical Effects - Numerical'!AU133&lt;0,'Physical Effects - Numerical'!AU133,"")</f>
        <v/>
      </c>
      <c r="AS133" s="72" t="str">
        <f>IF('Physical Effects - Numerical'!AV133&lt;0,'Physical Effects - Numerical'!AV133,"")</f>
        <v/>
      </c>
      <c r="AT133" s="72" t="str">
        <f>IF('Physical Effects - Numerical'!AW133&lt;0,'Physical Effects - Numerical'!AW133,"")</f>
        <v/>
      </c>
      <c r="AU133" s="72" t="str">
        <f>IF('Physical Effects - Numerical'!AX133&lt;0,'Physical Effects - Numerical'!AX133,"")</f>
        <v/>
      </c>
      <c r="AV133" s="84" t="str">
        <f>IF('Physical Effects - Numerical'!AY133&lt;0,'Physical Effects - Numerical'!AY133,"")</f>
        <v/>
      </c>
      <c r="AW133" t="str">
        <f>IF('Physical Effects - Numerical'!AZ133&lt;0,'Physical Effects - Numerical'!AZ133,"")</f>
        <v/>
      </c>
      <c r="AX133" t="str">
        <f>IF('Physical Effects - Numerical'!BA133&lt;0,'Physical Effects - Numerical'!BA133,"")</f>
        <v/>
      </c>
      <c r="AY133" t="str">
        <f>IF('Physical Effects - Numerical'!BB133&lt;0,'Physical Effects - Numerical'!BB133,"")</f>
        <v/>
      </c>
      <c r="AZ133" t="str">
        <f>IF('Physical Effects - Numerical'!BC133&lt;0,'Physical Effects - Numerical'!BC133,"")</f>
        <v/>
      </c>
      <c r="BA133" t="str">
        <f>IF('Physical Effects - Numerical'!BD133&lt;0,'Physical Effects - Numerical'!BD133,"")</f>
        <v/>
      </c>
      <c r="BB133" t="str">
        <f>IF('Physical Effects - Numerical'!BE133&lt;0,'Physical Effects - Numerical'!BE133,"")</f>
        <v/>
      </c>
      <c r="BC133" t="str">
        <f>IF('Physical Effects - Numerical'!BF133&lt;0,'Physical Effects - Numerical'!BF133,"")</f>
        <v/>
      </c>
      <c r="BD133" t="str">
        <f>IF('Physical Effects - Numerical'!BG133&lt;0,'Physical Effects - Numerical'!BG133,"")</f>
        <v/>
      </c>
      <c r="BE133" t="str">
        <f>IF('Physical Effects - Numerical'!BH133&lt;0,'Physical Effects - Numerical'!BH133,"")</f>
        <v/>
      </c>
      <c r="BF133" t="str">
        <f>IF('Physical Effects - Numerical'!BI133&lt;0,'Physical Effects - Numerical'!BI133,"")</f>
        <v/>
      </c>
      <c r="BG133" t="str">
        <f>IF('Physical Effects - Numerical'!BJ133&lt;0,'Physical Effects - Numerical'!BJ133,"")</f>
        <v/>
      </c>
      <c r="BH133" t="str">
        <f>IF('Physical Effects - Numerical'!BK133&lt;0,'Physical Effects - Numerical'!BK133,"")</f>
        <v/>
      </c>
      <c r="BI133" t="str">
        <f>IF('Physical Effects - Numerical'!BL133&lt;0,'Physical Effects - Numerical'!BL133,"")</f>
        <v/>
      </c>
    </row>
    <row r="134" spans="1:61">
      <c r="A134" s="120" t="s">
        <v>2137</v>
      </c>
      <c r="B134" s="72" t="str">
        <f>IF('Physical Effects - Numerical'!E134&lt;0,'Physical Effects - Numerical'!E134,"")</f>
        <v/>
      </c>
      <c r="C134" s="72" t="str">
        <f>IF('Physical Effects - Numerical'!F134&lt;0,'Physical Effects - Numerical'!F134,"")</f>
        <v/>
      </c>
      <c r="D134" s="72" t="str">
        <f>IF('Physical Effects - Numerical'!G134&lt;0,'Physical Effects - Numerical'!G134,"")</f>
        <v/>
      </c>
      <c r="E134" s="72" t="str">
        <f>IF('Physical Effects - Numerical'!H134&lt;0,'Physical Effects - Numerical'!H134,"")</f>
        <v/>
      </c>
      <c r="F134" s="72" t="str">
        <f>IF('Physical Effects - Numerical'!I134&lt;0,'Physical Effects - Numerical'!I134,"")</f>
        <v/>
      </c>
      <c r="G134" s="72" t="str">
        <f>IF('Physical Effects - Numerical'!J134&lt;0,'Physical Effects - Numerical'!J134,"")</f>
        <v/>
      </c>
      <c r="H134" s="72" t="str">
        <f>IF('Physical Effects - Numerical'!K134&lt;0,'Physical Effects - Numerical'!K134,"")</f>
        <v/>
      </c>
      <c r="I134" s="72" t="str">
        <f>IF('Physical Effects - Numerical'!L134&lt;0,'Physical Effects - Numerical'!L134,"")</f>
        <v/>
      </c>
      <c r="J134" s="72" t="str">
        <f>IF('Physical Effects - Numerical'!M134&lt;0,'Physical Effects - Numerical'!M134,"")</f>
        <v/>
      </c>
      <c r="K134" s="72" t="str">
        <f>IF('Physical Effects - Numerical'!N134&lt;0,'Physical Effects - Numerical'!N134,"")</f>
        <v/>
      </c>
      <c r="L134" s="72" t="str">
        <f>IF('Physical Effects - Numerical'!O134&lt;0,'Physical Effects - Numerical'!O134,"")</f>
        <v/>
      </c>
      <c r="M134" s="72" t="str">
        <f>IF('Physical Effects - Numerical'!P134&lt;0,'Physical Effects - Numerical'!P134,"")</f>
        <v/>
      </c>
      <c r="N134" s="72" t="str">
        <f>IF('Physical Effects - Numerical'!Q134&lt;0,'Physical Effects - Numerical'!Q134,"")</f>
        <v/>
      </c>
      <c r="O134" s="72" t="str">
        <f>IF('Physical Effects - Numerical'!R134&lt;0,'Physical Effects - Numerical'!R134,"")</f>
        <v/>
      </c>
      <c r="P134" s="72" t="str">
        <f>IF('Physical Effects - Numerical'!S134&lt;0,'Physical Effects - Numerical'!S134,"")</f>
        <v/>
      </c>
      <c r="Q134" s="72" t="str">
        <f>IF('Physical Effects - Numerical'!T134&lt;0,'Physical Effects - Numerical'!T134,"")</f>
        <v/>
      </c>
      <c r="R134" s="72" t="str">
        <f>IF('Physical Effects - Numerical'!U134&lt;0,'Physical Effects - Numerical'!U134,"")</f>
        <v/>
      </c>
      <c r="S134" s="72" t="str">
        <f>IF('Physical Effects - Numerical'!V134&lt;0,'Physical Effects - Numerical'!V134,"")</f>
        <v/>
      </c>
      <c r="T134" s="72" t="str">
        <f>IF('Physical Effects - Numerical'!W134&lt;0,'Physical Effects - Numerical'!W134,"")</f>
        <v/>
      </c>
      <c r="U134" s="72" t="str">
        <f>IF('Physical Effects - Numerical'!X134&lt;0,'Physical Effects - Numerical'!X134,"")</f>
        <v/>
      </c>
      <c r="V134" s="72" t="str">
        <f>IF('Physical Effects - Numerical'!Y134&lt;0,'Physical Effects - Numerical'!Y134,"")</f>
        <v/>
      </c>
      <c r="W134" s="72" t="str">
        <f>IF('Physical Effects - Numerical'!Z134&lt;0,'Physical Effects - Numerical'!Z134,"")</f>
        <v/>
      </c>
      <c r="X134" s="72" t="str">
        <f>IF('Physical Effects - Numerical'!AA134&lt;0,'Physical Effects - Numerical'!AA134,"")</f>
        <v/>
      </c>
      <c r="Y134" s="72" t="str">
        <f>IF('Physical Effects - Numerical'!AB134&lt;0,'Physical Effects - Numerical'!AB134,"")</f>
        <v/>
      </c>
      <c r="Z134" s="72" t="str">
        <f>IF('Physical Effects - Numerical'!AC134&lt;0,'Physical Effects - Numerical'!AC134,"")</f>
        <v/>
      </c>
      <c r="AA134" s="72" t="str">
        <f>IF('Physical Effects - Numerical'!AD134&lt;0,'Physical Effects - Numerical'!AD134,"")</f>
        <v/>
      </c>
      <c r="AB134" s="72" t="str">
        <f>IF('Physical Effects - Numerical'!AE134&lt;0,'Physical Effects - Numerical'!AE134,"")</f>
        <v/>
      </c>
      <c r="AC134" s="72" t="str">
        <f>IF('Physical Effects - Numerical'!AF134&lt;0,'Physical Effects - Numerical'!AF134,"")</f>
        <v/>
      </c>
      <c r="AD134" s="72" t="str">
        <f>IF('Physical Effects - Numerical'!AG134&lt;0,'Physical Effects - Numerical'!AG134,"")</f>
        <v/>
      </c>
      <c r="AE134" s="72" t="str">
        <f>IF('Physical Effects - Numerical'!AH134&lt;0,'Physical Effects - Numerical'!AH134,"")</f>
        <v/>
      </c>
      <c r="AF134" s="72" t="str">
        <f>IF('Physical Effects - Numerical'!AI134&lt;0,'Physical Effects - Numerical'!AI134,"")</f>
        <v/>
      </c>
      <c r="AG134" s="72" t="str">
        <f>IF('Physical Effects - Numerical'!AJ134&lt;0,'Physical Effects - Numerical'!AJ134,"")</f>
        <v/>
      </c>
      <c r="AH134" s="72" t="str">
        <f>IF('Physical Effects - Numerical'!AK134&lt;0,'Physical Effects - Numerical'!AK134,"")</f>
        <v/>
      </c>
      <c r="AI134" s="72" t="str">
        <f>IF('Physical Effects - Numerical'!AL134&lt;0,'Physical Effects - Numerical'!AL134,"")</f>
        <v/>
      </c>
      <c r="AJ134" s="72" t="str">
        <f>IF('Physical Effects - Numerical'!AM134&lt;0,'Physical Effects - Numerical'!AM134,"")</f>
        <v/>
      </c>
      <c r="AK134" s="72" t="str">
        <f>IF('Physical Effects - Numerical'!AN134&lt;0,'Physical Effects - Numerical'!AN134,"")</f>
        <v/>
      </c>
      <c r="AL134" s="72" t="str">
        <f>IF('Physical Effects - Numerical'!AO134&lt;0,'Physical Effects - Numerical'!AO134,"")</f>
        <v/>
      </c>
      <c r="AM134" s="72" t="str">
        <f>IF('Physical Effects - Numerical'!AP134&lt;0,'Physical Effects - Numerical'!AP134,"")</f>
        <v/>
      </c>
      <c r="AN134" s="72" t="str">
        <f>IF('Physical Effects - Numerical'!AQ134&lt;0,'Physical Effects - Numerical'!AQ134,"")</f>
        <v/>
      </c>
      <c r="AO134" s="72" t="str">
        <f>IF('Physical Effects - Numerical'!AR134&lt;0,'Physical Effects - Numerical'!AR134,"")</f>
        <v/>
      </c>
      <c r="AP134" s="72" t="str">
        <f>IF('Physical Effects - Numerical'!AS134&lt;0,'Physical Effects - Numerical'!AS134,"")</f>
        <v/>
      </c>
      <c r="AQ134" s="72" t="str">
        <f>IF('Physical Effects - Numerical'!AT134&lt;0,'Physical Effects - Numerical'!AT134,"")</f>
        <v/>
      </c>
      <c r="AR134" s="72" t="str">
        <f>IF('Physical Effects - Numerical'!AU134&lt;0,'Physical Effects - Numerical'!AU134,"")</f>
        <v/>
      </c>
      <c r="AS134" s="72" t="str">
        <f>IF('Physical Effects - Numerical'!AV134&lt;0,'Physical Effects - Numerical'!AV134,"")</f>
        <v/>
      </c>
      <c r="AT134" s="72" t="str">
        <f>IF('Physical Effects - Numerical'!AW134&lt;0,'Physical Effects - Numerical'!AW134,"")</f>
        <v/>
      </c>
      <c r="AU134" s="72" t="str">
        <f>IF('Physical Effects - Numerical'!AX134&lt;0,'Physical Effects - Numerical'!AX134,"")</f>
        <v/>
      </c>
      <c r="AV134" s="84" t="str">
        <f>IF('Physical Effects - Numerical'!AY134&lt;0,'Physical Effects - Numerical'!AY134,"")</f>
        <v/>
      </c>
      <c r="AW134" t="str">
        <f>IF('Physical Effects - Numerical'!AZ134&lt;0,'Physical Effects - Numerical'!AZ134,"")</f>
        <v/>
      </c>
      <c r="AX134" t="str">
        <f>IF('Physical Effects - Numerical'!BA134&lt;0,'Physical Effects - Numerical'!BA134,"")</f>
        <v/>
      </c>
      <c r="AY134" t="str">
        <f>IF('Physical Effects - Numerical'!BB134&lt;0,'Physical Effects - Numerical'!BB134,"")</f>
        <v/>
      </c>
      <c r="AZ134" t="str">
        <f>IF('Physical Effects - Numerical'!BC134&lt;0,'Physical Effects - Numerical'!BC134,"")</f>
        <v/>
      </c>
      <c r="BA134" t="str">
        <f>IF('Physical Effects - Numerical'!BD134&lt;0,'Physical Effects - Numerical'!BD134,"")</f>
        <v/>
      </c>
      <c r="BB134" t="str">
        <f>IF('Physical Effects - Numerical'!BE134&lt;0,'Physical Effects - Numerical'!BE134,"")</f>
        <v/>
      </c>
      <c r="BC134" t="str">
        <f>IF('Physical Effects - Numerical'!BF134&lt;0,'Physical Effects - Numerical'!BF134,"")</f>
        <v/>
      </c>
      <c r="BD134" t="str">
        <f>IF('Physical Effects - Numerical'!BG134&lt;0,'Physical Effects - Numerical'!BG134,"")</f>
        <v/>
      </c>
      <c r="BE134" t="str">
        <f>IF('Physical Effects - Numerical'!BH134&lt;0,'Physical Effects - Numerical'!BH134,"")</f>
        <v/>
      </c>
      <c r="BF134" t="str">
        <f>IF('Physical Effects - Numerical'!BI134&lt;0,'Physical Effects - Numerical'!BI134,"")</f>
        <v/>
      </c>
      <c r="BG134" t="str">
        <f>IF('Physical Effects - Numerical'!BJ134&lt;0,'Physical Effects - Numerical'!BJ134,"")</f>
        <v/>
      </c>
      <c r="BH134" t="str">
        <f>IF('Physical Effects - Numerical'!BK134&lt;0,'Physical Effects - Numerical'!BK134,"")</f>
        <v/>
      </c>
      <c r="BI134" t="str">
        <f>IF('Physical Effects - Numerical'!BL134&lt;0,'Physical Effects - Numerical'!BL134,"")</f>
        <v/>
      </c>
    </row>
    <row r="135" spans="1:61">
      <c r="A135" s="120" t="s">
        <v>2140</v>
      </c>
      <c r="B135" s="72" t="str">
        <f>IF('Physical Effects - Numerical'!E135&lt;0,'Physical Effects - Numerical'!E135,"")</f>
        <v/>
      </c>
      <c r="C135" s="72">
        <f>IF('Physical Effects - Numerical'!F135&lt;0,'Physical Effects - Numerical'!F135,"")</f>
        <v>-1</v>
      </c>
      <c r="D135" s="72" t="str">
        <f>IF('Physical Effects - Numerical'!G135&lt;0,'Physical Effects - Numerical'!G135,"")</f>
        <v/>
      </c>
      <c r="E135" s="72" t="str">
        <f>IF('Physical Effects - Numerical'!H135&lt;0,'Physical Effects - Numerical'!H135,"")</f>
        <v/>
      </c>
      <c r="F135" s="72" t="str">
        <f>IF('Physical Effects - Numerical'!I135&lt;0,'Physical Effects - Numerical'!I135,"")</f>
        <v/>
      </c>
      <c r="G135" s="72">
        <f>IF('Physical Effects - Numerical'!J135&lt;0,'Physical Effects - Numerical'!J135,"")</f>
        <v>-2</v>
      </c>
      <c r="H135" s="72" t="str">
        <f>IF('Physical Effects - Numerical'!K135&lt;0,'Physical Effects - Numerical'!K135,"")</f>
        <v/>
      </c>
      <c r="I135" s="72">
        <f>IF('Physical Effects - Numerical'!L135&lt;0,'Physical Effects - Numerical'!L135,"")</f>
        <v>-2</v>
      </c>
      <c r="J135" s="72" t="str">
        <f>IF('Physical Effects - Numerical'!M135&lt;0,'Physical Effects - Numerical'!M135,"")</f>
        <v/>
      </c>
      <c r="K135" s="72" t="str">
        <f>IF('Physical Effects - Numerical'!N135&lt;0,'Physical Effects - Numerical'!N135,"")</f>
        <v/>
      </c>
      <c r="L135" s="72" t="str">
        <f>IF('Physical Effects - Numerical'!O135&lt;0,'Physical Effects - Numerical'!O135,"")</f>
        <v/>
      </c>
      <c r="M135" s="72" t="str">
        <f>IF('Physical Effects - Numerical'!P135&lt;0,'Physical Effects - Numerical'!P135,"")</f>
        <v/>
      </c>
      <c r="N135" s="72" t="str">
        <f>IF('Physical Effects - Numerical'!Q135&lt;0,'Physical Effects - Numerical'!Q135,"")</f>
        <v/>
      </c>
      <c r="O135" s="72" t="str">
        <f>IF('Physical Effects - Numerical'!R135&lt;0,'Physical Effects - Numerical'!R135,"")</f>
        <v/>
      </c>
      <c r="P135" s="72" t="str">
        <f>IF('Physical Effects - Numerical'!S135&lt;0,'Physical Effects - Numerical'!S135,"")</f>
        <v/>
      </c>
      <c r="Q135" s="72" t="str">
        <f>IF('Physical Effects - Numerical'!T135&lt;0,'Physical Effects - Numerical'!T135,"")</f>
        <v/>
      </c>
      <c r="R135" s="72" t="str">
        <f>IF('Physical Effects - Numerical'!U135&lt;0,'Physical Effects - Numerical'!U135,"")</f>
        <v/>
      </c>
      <c r="S135" s="72" t="str">
        <f>IF('Physical Effects - Numerical'!V135&lt;0,'Physical Effects - Numerical'!V135,"")</f>
        <v/>
      </c>
      <c r="T135" s="72" t="str">
        <f>IF('Physical Effects - Numerical'!W135&lt;0,'Physical Effects - Numerical'!W135,"")</f>
        <v/>
      </c>
      <c r="U135" s="72">
        <f>IF('Physical Effects - Numerical'!X135&lt;0,'Physical Effects - Numerical'!X135,"")</f>
        <v>-2</v>
      </c>
      <c r="V135" s="72" t="str">
        <f>IF('Physical Effects - Numerical'!Y135&lt;0,'Physical Effects - Numerical'!Y135,"")</f>
        <v/>
      </c>
      <c r="W135" s="72" t="str">
        <f>IF('Physical Effects - Numerical'!Z135&lt;0,'Physical Effects - Numerical'!Z135,"")</f>
        <v/>
      </c>
      <c r="X135" s="72" t="str">
        <f>IF('Physical Effects - Numerical'!AA135&lt;0,'Physical Effects - Numerical'!AA135,"")</f>
        <v/>
      </c>
      <c r="Y135" s="72" t="str">
        <f>IF('Physical Effects - Numerical'!AB135&lt;0,'Physical Effects - Numerical'!AB135,"")</f>
        <v/>
      </c>
      <c r="Z135" s="72" t="str">
        <f>IF('Physical Effects - Numerical'!AC135&lt;0,'Physical Effects - Numerical'!AC135,"")</f>
        <v/>
      </c>
      <c r="AA135" s="72" t="str">
        <f>IF('Physical Effects - Numerical'!AD135&lt;0,'Physical Effects - Numerical'!AD135,"")</f>
        <v/>
      </c>
      <c r="AB135" s="72" t="str">
        <f>IF('Physical Effects - Numerical'!AE135&lt;0,'Physical Effects - Numerical'!AE135,"")</f>
        <v/>
      </c>
      <c r="AC135" s="72" t="str">
        <f>IF('Physical Effects - Numerical'!AF135&lt;0,'Physical Effects - Numerical'!AF135,"")</f>
        <v/>
      </c>
      <c r="AD135" s="72">
        <f>IF('Physical Effects - Numerical'!AG135&lt;0,'Physical Effects - Numerical'!AG135,"")</f>
        <v>-2</v>
      </c>
      <c r="AE135" s="72" t="str">
        <f>IF('Physical Effects - Numerical'!AH135&lt;0,'Physical Effects - Numerical'!AH135,"")</f>
        <v/>
      </c>
      <c r="AF135" s="72" t="str">
        <f>IF('Physical Effects - Numerical'!AI135&lt;0,'Physical Effects - Numerical'!AI135,"")</f>
        <v/>
      </c>
      <c r="AG135" s="72" t="str">
        <f>IF('Physical Effects - Numerical'!AJ135&lt;0,'Physical Effects - Numerical'!AJ135,"")</f>
        <v/>
      </c>
      <c r="AH135" s="72" t="str">
        <f>IF('Physical Effects - Numerical'!AK135&lt;0,'Physical Effects - Numerical'!AK135,"")</f>
        <v/>
      </c>
      <c r="AI135" s="72" t="str">
        <f>IF('Physical Effects - Numerical'!AL135&lt;0,'Physical Effects - Numerical'!AL135,"")</f>
        <v/>
      </c>
      <c r="AJ135" s="72" t="str">
        <f>IF('Physical Effects - Numerical'!AM135&lt;0,'Physical Effects - Numerical'!AM135,"")</f>
        <v/>
      </c>
      <c r="AK135" s="72" t="str">
        <f>IF('Physical Effects - Numerical'!AN135&lt;0,'Physical Effects - Numerical'!AN135,"")</f>
        <v/>
      </c>
      <c r="AL135" s="72" t="str">
        <f>IF('Physical Effects - Numerical'!AO135&lt;0,'Physical Effects - Numerical'!AO135,"")</f>
        <v/>
      </c>
      <c r="AM135" s="72" t="str">
        <f>IF('Physical Effects - Numerical'!AP135&lt;0,'Physical Effects - Numerical'!AP135,"")</f>
        <v/>
      </c>
      <c r="AN135" s="72" t="str">
        <f>IF('Physical Effects - Numerical'!AQ135&lt;0,'Physical Effects - Numerical'!AQ135,"")</f>
        <v/>
      </c>
      <c r="AO135" s="72" t="str">
        <f>IF('Physical Effects - Numerical'!AR135&lt;0,'Physical Effects - Numerical'!AR135,"")</f>
        <v/>
      </c>
      <c r="AP135" s="72" t="str">
        <f>IF('Physical Effects - Numerical'!AS135&lt;0,'Physical Effects - Numerical'!AS135,"")</f>
        <v/>
      </c>
      <c r="AQ135" s="72" t="str">
        <f>IF('Physical Effects - Numerical'!AT135&lt;0,'Physical Effects - Numerical'!AT135,"")</f>
        <v/>
      </c>
      <c r="AR135" s="72" t="str">
        <f>IF('Physical Effects - Numerical'!AU135&lt;0,'Physical Effects - Numerical'!AU135,"")</f>
        <v/>
      </c>
      <c r="AS135" s="72" t="str">
        <f>IF('Physical Effects - Numerical'!AV135&lt;0,'Physical Effects - Numerical'!AV135,"")</f>
        <v/>
      </c>
      <c r="AT135" s="72" t="str">
        <f>IF('Physical Effects - Numerical'!AW135&lt;0,'Physical Effects - Numerical'!AW135,"")</f>
        <v/>
      </c>
      <c r="AU135" s="72" t="str">
        <f>IF('Physical Effects - Numerical'!AX135&lt;0,'Physical Effects - Numerical'!AX135,"")</f>
        <v/>
      </c>
      <c r="AV135" s="84" t="str">
        <f>IF('Physical Effects - Numerical'!AY135&lt;0,'Physical Effects - Numerical'!AY135,"")</f>
        <v/>
      </c>
      <c r="AW135" t="str">
        <f>IF('Physical Effects - Numerical'!AZ135&lt;0,'Physical Effects - Numerical'!AZ135,"")</f>
        <v/>
      </c>
      <c r="AX135" t="str">
        <f>IF('Physical Effects - Numerical'!BA135&lt;0,'Physical Effects - Numerical'!BA135,"")</f>
        <v/>
      </c>
      <c r="AY135" t="str">
        <f>IF('Physical Effects - Numerical'!BB135&lt;0,'Physical Effects - Numerical'!BB135,"")</f>
        <v/>
      </c>
      <c r="AZ135" t="str">
        <f>IF('Physical Effects - Numerical'!BC135&lt;0,'Physical Effects - Numerical'!BC135,"")</f>
        <v/>
      </c>
      <c r="BA135" t="str">
        <f>IF('Physical Effects - Numerical'!BD135&lt;0,'Physical Effects - Numerical'!BD135,"")</f>
        <v/>
      </c>
      <c r="BB135" t="str">
        <f>IF('Physical Effects - Numerical'!BE135&lt;0,'Physical Effects - Numerical'!BE135,"")</f>
        <v/>
      </c>
      <c r="BC135" t="str">
        <f>IF('Physical Effects - Numerical'!BF135&lt;0,'Physical Effects - Numerical'!BF135,"")</f>
        <v/>
      </c>
      <c r="BD135" t="str">
        <f>IF('Physical Effects - Numerical'!BG135&lt;0,'Physical Effects - Numerical'!BG135,"")</f>
        <v/>
      </c>
      <c r="BE135" t="str">
        <f>IF('Physical Effects - Numerical'!BH135&lt;0,'Physical Effects - Numerical'!BH135,"")</f>
        <v/>
      </c>
      <c r="BF135" t="str">
        <f>IF('Physical Effects - Numerical'!BI135&lt;0,'Physical Effects - Numerical'!BI135,"")</f>
        <v/>
      </c>
      <c r="BG135" t="str">
        <f>IF('Physical Effects - Numerical'!BJ135&lt;0,'Physical Effects - Numerical'!BJ135,"")</f>
        <v/>
      </c>
      <c r="BH135" t="str">
        <f>IF('Physical Effects - Numerical'!BK135&lt;0,'Physical Effects - Numerical'!BK135,"")</f>
        <v/>
      </c>
      <c r="BI135" t="str">
        <f>IF('Physical Effects - Numerical'!BL135&lt;0,'Physical Effects - Numerical'!BL135,"")</f>
        <v/>
      </c>
    </row>
    <row r="136" spans="1:61">
      <c r="A136" s="120" t="s">
        <v>2166</v>
      </c>
      <c r="B136" s="72" t="str">
        <f>IF('Physical Effects - Numerical'!E136&lt;0,'Physical Effects - Numerical'!E136,"")</f>
        <v/>
      </c>
      <c r="C136" s="72">
        <f>IF('Physical Effects - Numerical'!F136&lt;0,'Physical Effects - Numerical'!F136,"")</f>
        <v>-1</v>
      </c>
      <c r="D136" s="72" t="str">
        <f>IF('Physical Effects - Numerical'!G136&lt;0,'Physical Effects - Numerical'!G136,"")</f>
        <v/>
      </c>
      <c r="E136" s="72" t="str">
        <f>IF('Physical Effects - Numerical'!H136&lt;0,'Physical Effects - Numerical'!H136,"")</f>
        <v/>
      </c>
      <c r="F136" s="72" t="str">
        <f>IF('Physical Effects - Numerical'!I136&lt;0,'Physical Effects - Numerical'!I136,"")</f>
        <v/>
      </c>
      <c r="G136" s="72">
        <f>IF('Physical Effects - Numerical'!J136&lt;0,'Physical Effects - Numerical'!J136,"")</f>
        <v>-1</v>
      </c>
      <c r="H136" s="72" t="str">
        <f>IF('Physical Effects - Numerical'!K136&lt;0,'Physical Effects - Numerical'!K136,"")</f>
        <v/>
      </c>
      <c r="I136" s="72">
        <f>IF('Physical Effects - Numerical'!L136&lt;0,'Physical Effects - Numerical'!L136,"")</f>
        <v>-2</v>
      </c>
      <c r="J136" s="72" t="str">
        <f>IF('Physical Effects - Numerical'!M136&lt;0,'Physical Effects - Numerical'!M136,"")</f>
        <v/>
      </c>
      <c r="K136" s="72" t="str">
        <f>IF('Physical Effects - Numerical'!N136&lt;0,'Physical Effects - Numerical'!N136,"")</f>
        <v/>
      </c>
      <c r="L136" s="72" t="str">
        <f>IF('Physical Effects - Numerical'!O136&lt;0,'Physical Effects - Numerical'!O136,"")</f>
        <v/>
      </c>
      <c r="M136" s="72" t="str">
        <f>IF('Physical Effects - Numerical'!P136&lt;0,'Physical Effects - Numerical'!P136,"")</f>
        <v/>
      </c>
      <c r="N136" s="72" t="str">
        <f>IF('Physical Effects - Numerical'!Q136&lt;0,'Physical Effects - Numerical'!Q136,"")</f>
        <v/>
      </c>
      <c r="O136" s="72" t="str">
        <f>IF('Physical Effects - Numerical'!R136&lt;0,'Physical Effects - Numerical'!R136,"")</f>
        <v/>
      </c>
      <c r="P136" s="72" t="str">
        <f>IF('Physical Effects - Numerical'!S136&lt;0,'Physical Effects - Numerical'!S136,"")</f>
        <v/>
      </c>
      <c r="Q136" s="72" t="str">
        <f>IF('Physical Effects - Numerical'!T136&lt;0,'Physical Effects - Numerical'!T136,"")</f>
        <v/>
      </c>
      <c r="R136" s="72" t="str">
        <f>IF('Physical Effects - Numerical'!U136&lt;0,'Physical Effects - Numerical'!U136,"")</f>
        <v/>
      </c>
      <c r="S136" s="72" t="str">
        <f>IF('Physical Effects - Numerical'!V136&lt;0,'Physical Effects - Numerical'!V136,"")</f>
        <v/>
      </c>
      <c r="T136" s="72" t="str">
        <f>IF('Physical Effects - Numerical'!W136&lt;0,'Physical Effects - Numerical'!W136,"")</f>
        <v/>
      </c>
      <c r="U136" s="72">
        <f>IF('Physical Effects - Numerical'!X136&lt;0,'Physical Effects - Numerical'!X136,"")</f>
        <v>-2</v>
      </c>
      <c r="V136" s="72" t="str">
        <f>IF('Physical Effects - Numerical'!Y136&lt;0,'Physical Effects - Numerical'!Y136,"")</f>
        <v/>
      </c>
      <c r="W136" s="72">
        <f>IF('Physical Effects - Numerical'!Z136&lt;0,'Physical Effects - Numerical'!Z136,"")</f>
        <v>-2</v>
      </c>
      <c r="X136" s="72" t="str">
        <f>IF('Physical Effects - Numerical'!AA136&lt;0,'Physical Effects - Numerical'!AA136,"")</f>
        <v/>
      </c>
      <c r="Y136" s="72" t="str">
        <f>IF('Physical Effects - Numerical'!AB136&lt;0,'Physical Effects - Numerical'!AB136,"")</f>
        <v/>
      </c>
      <c r="Z136" s="72" t="str">
        <f>IF('Physical Effects - Numerical'!AC136&lt;0,'Physical Effects - Numerical'!AC136,"")</f>
        <v/>
      </c>
      <c r="AA136" s="72" t="str">
        <f>IF('Physical Effects - Numerical'!AD136&lt;0,'Physical Effects - Numerical'!AD136,"")</f>
        <v/>
      </c>
      <c r="AB136" s="72">
        <f>IF('Physical Effects - Numerical'!AE136&lt;0,'Physical Effects - Numerical'!AE136,"")</f>
        <v>-2</v>
      </c>
      <c r="AC136" s="72" t="str">
        <f>IF('Physical Effects - Numerical'!AF136&lt;0,'Physical Effects - Numerical'!AF136,"")</f>
        <v/>
      </c>
      <c r="AD136" s="72">
        <f>IF('Physical Effects - Numerical'!AG136&lt;0,'Physical Effects - Numerical'!AG136,"")</f>
        <v>-2</v>
      </c>
      <c r="AE136" s="72" t="str">
        <f>IF('Physical Effects - Numerical'!AH136&lt;0,'Physical Effects - Numerical'!AH136,"")</f>
        <v/>
      </c>
      <c r="AF136" s="72" t="str">
        <f>IF('Physical Effects - Numerical'!AI136&lt;0,'Physical Effects - Numerical'!AI136,"")</f>
        <v/>
      </c>
      <c r="AG136" s="72" t="str">
        <f>IF('Physical Effects - Numerical'!AJ136&lt;0,'Physical Effects - Numerical'!AJ136,"")</f>
        <v/>
      </c>
      <c r="AH136" s="72" t="str">
        <f>IF('Physical Effects - Numerical'!AK136&lt;0,'Physical Effects - Numerical'!AK136,"")</f>
        <v/>
      </c>
      <c r="AI136" s="72" t="str">
        <f>IF('Physical Effects - Numerical'!AL136&lt;0,'Physical Effects - Numerical'!AL136,"")</f>
        <v/>
      </c>
      <c r="AJ136" s="72" t="str">
        <f>IF('Physical Effects - Numerical'!AM136&lt;0,'Physical Effects - Numerical'!AM136,"")</f>
        <v/>
      </c>
      <c r="AK136" s="72" t="str">
        <f>IF('Physical Effects - Numerical'!AN136&lt;0,'Physical Effects - Numerical'!AN136,"")</f>
        <v/>
      </c>
      <c r="AL136" s="72" t="str">
        <f>IF('Physical Effects - Numerical'!AO136&lt;0,'Physical Effects - Numerical'!AO136,"")</f>
        <v/>
      </c>
      <c r="AM136" s="72" t="str">
        <f>IF('Physical Effects - Numerical'!AP136&lt;0,'Physical Effects - Numerical'!AP136,"")</f>
        <v/>
      </c>
      <c r="AN136" s="72" t="str">
        <f>IF('Physical Effects - Numerical'!AQ136&lt;0,'Physical Effects - Numerical'!AQ136,"")</f>
        <v/>
      </c>
      <c r="AO136" s="72" t="str">
        <f>IF('Physical Effects - Numerical'!AR136&lt;0,'Physical Effects - Numerical'!AR136,"")</f>
        <v/>
      </c>
      <c r="AP136" s="72" t="str">
        <f>IF('Physical Effects - Numerical'!AS136&lt;0,'Physical Effects - Numerical'!AS136,"")</f>
        <v/>
      </c>
      <c r="AQ136" s="72" t="str">
        <f>IF('Physical Effects - Numerical'!AT136&lt;0,'Physical Effects - Numerical'!AT136,"")</f>
        <v/>
      </c>
      <c r="AR136" s="72" t="str">
        <f>IF('Physical Effects - Numerical'!AU136&lt;0,'Physical Effects - Numerical'!AU136,"")</f>
        <v/>
      </c>
      <c r="AS136" s="72" t="str">
        <f>IF('Physical Effects - Numerical'!AV136&lt;0,'Physical Effects - Numerical'!AV136,"")</f>
        <v/>
      </c>
      <c r="AT136" s="72" t="str">
        <f>IF('Physical Effects - Numerical'!AW136&lt;0,'Physical Effects - Numerical'!AW136,"")</f>
        <v/>
      </c>
      <c r="AU136" s="72" t="str">
        <f>IF('Physical Effects - Numerical'!AX136&lt;0,'Physical Effects - Numerical'!AX136,"")</f>
        <v/>
      </c>
      <c r="AV136" s="84" t="str">
        <f>IF('Physical Effects - Numerical'!AY136&lt;0,'Physical Effects - Numerical'!AY136,"")</f>
        <v/>
      </c>
      <c r="AW136" t="str">
        <f>IF('Physical Effects - Numerical'!AZ136&lt;0,'Physical Effects - Numerical'!AZ136,"")</f>
        <v/>
      </c>
      <c r="AX136" t="str">
        <f>IF('Physical Effects - Numerical'!BA136&lt;0,'Physical Effects - Numerical'!BA136,"")</f>
        <v/>
      </c>
      <c r="AY136" t="str">
        <f>IF('Physical Effects - Numerical'!BB136&lt;0,'Physical Effects - Numerical'!BB136,"")</f>
        <v/>
      </c>
      <c r="AZ136" t="str">
        <f>IF('Physical Effects - Numerical'!BC136&lt;0,'Physical Effects - Numerical'!BC136,"")</f>
        <v/>
      </c>
      <c r="BA136" t="str">
        <f>IF('Physical Effects - Numerical'!BD136&lt;0,'Physical Effects - Numerical'!BD136,"")</f>
        <v/>
      </c>
      <c r="BB136" t="str">
        <f>IF('Physical Effects - Numerical'!BE136&lt;0,'Physical Effects - Numerical'!BE136,"")</f>
        <v/>
      </c>
      <c r="BC136" t="str">
        <f>IF('Physical Effects - Numerical'!BF136&lt;0,'Physical Effects - Numerical'!BF136,"")</f>
        <v/>
      </c>
      <c r="BD136" t="str">
        <f>IF('Physical Effects - Numerical'!BG136&lt;0,'Physical Effects - Numerical'!BG136,"")</f>
        <v/>
      </c>
      <c r="BE136" t="str">
        <f>IF('Physical Effects - Numerical'!BH136&lt;0,'Physical Effects - Numerical'!BH136,"")</f>
        <v/>
      </c>
      <c r="BF136" t="str">
        <f>IF('Physical Effects - Numerical'!BI136&lt;0,'Physical Effects - Numerical'!BI136,"")</f>
        <v/>
      </c>
      <c r="BG136" t="str">
        <f>IF('Physical Effects - Numerical'!BJ136&lt;0,'Physical Effects - Numerical'!BJ136,"")</f>
        <v/>
      </c>
      <c r="BH136" t="str">
        <f>IF('Physical Effects - Numerical'!BK136&lt;0,'Physical Effects - Numerical'!BK136,"")</f>
        <v/>
      </c>
      <c r="BI136" t="str">
        <f>IF('Physical Effects - Numerical'!BL136&lt;0,'Physical Effects - Numerical'!BL136,"")</f>
        <v/>
      </c>
    </row>
    <row r="137" spans="1:61">
      <c r="A137" s="120" t="s">
        <v>2181</v>
      </c>
      <c r="B137" s="72" t="str">
        <f>IF('Physical Effects - Numerical'!E137&lt;0,'Physical Effects - Numerical'!E137,"")</f>
        <v/>
      </c>
      <c r="C137" s="72">
        <f>IF('Physical Effects - Numerical'!F137&lt;0,'Physical Effects - Numerical'!F137,"")</f>
        <v>-1</v>
      </c>
      <c r="D137" s="72" t="str">
        <f>IF('Physical Effects - Numerical'!G137&lt;0,'Physical Effects - Numerical'!G137,"")</f>
        <v/>
      </c>
      <c r="E137" s="72" t="str">
        <f>IF('Physical Effects - Numerical'!H137&lt;0,'Physical Effects - Numerical'!H137,"")</f>
        <v/>
      </c>
      <c r="F137" s="72" t="str">
        <f>IF('Physical Effects - Numerical'!I137&lt;0,'Physical Effects - Numerical'!I137,"")</f>
        <v/>
      </c>
      <c r="G137" s="72" t="str">
        <f>IF('Physical Effects - Numerical'!J137&lt;0,'Physical Effects - Numerical'!J137,"")</f>
        <v/>
      </c>
      <c r="H137" s="72" t="str">
        <f>IF('Physical Effects - Numerical'!K137&lt;0,'Physical Effects - Numerical'!K137,"")</f>
        <v/>
      </c>
      <c r="I137" s="72" t="str">
        <f>IF('Physical Effects - Numerical'!L137&lt;0,'Physical Effects - Numerical'!L137,"")</f>
        <v/>
      </c>
      <c r="J137" s="72" t="str">
        <f>IF('Physical Effects - Numerical'!M137&lt;0,'Physical Effects - Numerical'!M137,"")</f>
        <v/>
      </c>
      <c r="K137" s="72" t="str">
        <f>IF('Physical Effects - Numerical'!N137&lt;0,'Physical Effects - Numerical'!N137,"")</f>
        <v/>
      </c>
      <c r="L137" s="72" t="str">
        <f>IF('Physical Effects - Numerical'!O137&lt;0,'Physical Effects - Numerical'!O137,"")</f>
        <v/>
      </c>
      <c r="M137" s="72" t="str">
        <f>IF('Physical Effects - Numerical'!P137&lt;0,'Physical Effects - Numerical'!P137,"")</f>
        <v/>
      </c>
      <c r="N137" s="72" t="str">
        <f>IF('Physical Effects - Numerical'!Q137&lt;0,'Physical Effects - Numerical'!Q137,"")</f>
        <v/>
      </c>
      <c r="O137" s="72" t="str">
        <f>IF('Physical Effects - Numerical'!R137&lt;0,'Physical Effects - Numerical'!R137,"")</f>
        <v/>
      </c>
      <c r="P137" s="72" t="str">
        <f>IF('Physical Effects - Numerical'!S137&lt;0,'Physical Effects - Numerical'!S137,"")</f>
        <v/>
      </c>
      <c r="Q137" s="72" t="str">
        <f>IF('Physical Effects - Numerical'!T137&lt;0,'Physical Effects - Numerical'!T137,"")</f>
        <v/>
      </c>
      <c r="R137" s="72" t="str">
        <f>IF('Physical Effects - Numerical'!U137&lt;0,'Physical Effects - Numerical'!U137,"")</f>
        <v/>
      </c>
      <c r="S137" s="72" t="str">
        <f>IF('Physical Effects - Numerical'!V137&lt;0,'Physical Effects - Numerical'!V137,"")</f>
        <v/>
      </c>
      <c r="T137" s="72" t="str">
        <f>IF('Physical Effects - Numerical'!W137&lt;0,'Physical Effects - Numerical'!W137,"")</f>
        <v/>
      </c>
      <c r="U137" s="72">
        <f>IF('Physical Effects - Numerical'!X137&lt;0,'Physical Effects - Numerical'!X137,"")</f>
        <v>-2</v>
      </c>
      <c r="V137" s="72" t="str">
        <f>IF('Physical Effects - Numerical'!Y137&lt;0,'Physical Effects - Numerical'!Y137,"")</f>
        <v/>
      </c>
      <c r="W137" s="72">
        <f>IF('Physical Effects - Numerical'!Z137&lt;0,'Physical Effects - Numerical'!Z137,"")</f>
        <v>-2</v>
      </c>
      <c r="X137" s="72" t="str">
        <f>IF('Physical Effects - Numerical'!AA137&lt;0,'Physical Effects - Numerical'!AA137,"")</f>
        <v/>
      </c>
      <c r="Y137" s="72">
        <f>IF('Physical Effects - Numerical'!AB137&lt;0,'Physical Effects - Numerical'!AB137,"")</f>
        <v>-1</v>
      </c>
      <c r="Z137" s="72" t="str">
        <f>IF('Physical Effects - Numerical'!AC137&lt;0,'Physical Effects - Numerical'!AC137,"")</f>
        <v/>
      </c>
      <c r="AA137" s="72" t="str">
        <f>IF('Physical Effects - Numerical'!AD137&lt;0,'Physical Effects - Numerical'!AD137,"")</f>
        <v/>
      </c>
      <c r="AB137" s="72">
        <f>IF('Physical Effects - Numerical'!AE137&lt;0,'Physical Effects - Numerical'!AE137,"")</f>
        <v>-2</v>
      </c>
      <c r="AC137" s="72" t="str">
        <f>IF('Physical Effects - Numerical'!AF137&lt;0,'Physical Effects - Numerical'!AF137,"")</f>
        <v/>
      </c>
      <c r="AD137" s="72">
        <f>IF('Physical Effects - Numerical'!AG137&lt;0,'Physical Effects - Numerical'!AG137,"")</f>
        <v>-2</v>
      </c>
      <c r="AE137" s="72" t="str">
        <f>IF('Physical Effects - Numerical'!AH137&lt;0,'Physical Effects - Numerical'!AH137,"")</f>
        <v/>
      </c>
      <c r="AF137" s="72" t="str">
        <f>IF('Physical Effects - Numerical'!AI137&lt;0,'Physical Effects - Numerical'!AI137,"")</f>
        <v/>
      </c>
      <c r="AG137" s="72" t="str">
        <f>IF('Physical Effects - Numerical'!AJ137&lt;0,'Physical Effects - Numerical'!AJ137,"")</f>
        <v/>
      </c>
      <c r="AH137" s="72" t="str">
        <f>IF('Physical Effects - Numerical'!AK137&lt;0,'Physical Effects - Numerical'!AK137,"")</f>
        <v/>
      </c>
      <c r="AI137" s="72" t="str">
        <f>IF('Physical Effects - Numerical'!AL137&lt;0,'Physical Effects - Numerical'!AL137,"")</f>
        <v/>
      </c>
      <c r="AJ137" s="72" t="str">
        <f>IF('Physical Effects - Numerical'!AM137&lt;0,'Physical Effects - Numerical'!AM137,"")</f>
        <v/>
      </c>
      <c r="AK137" s="72" t="str">
        <f>IF('Physical Effects - Numerical'!AN137&lt;0,'Physical Effects - Numerical'!AN137,"")</f>
        <v/>
      </c>
      <c r="AL137" s="72" t="str">
        <f>IF('Physical Effects - Numerical'!AO137&lt;0,'Physical Effects - Numerical'!AO137,"")</f>
        <v/>
      </c>
      <c r="AM137" s="72" t="str">
        <f>IF('Physical Effects - Numerical'!AP137&lt;0,'Physical Effects - Numerical'!AP137,"")</f>
        <v/>
      </c>
      <c r="AN137" s="72" t="str">
        <f>IF('Physical Effects - Numerical'!AQ137&lt;0,'Physical Effects - Numerical'!AQ137,"")</f>
        <v/>
      </c>
      <c r="AO137" s="72" t="str">
        <f>IF('Physical Effects - Numerical'!AR137&lt;0,'Physical Effects - Numerical'!AR137,"")</f>
        <v/>
      </c>
      <c r="AP137" s="72" t="str">
        <f>IF('Physical Effects - Numerical'!AS137&lt;0,'Physical Effects - Numerical'!AS137,"")</f>
        <v/>
      </c>
      <c r="AQ137" s="72" t="str">
        <f>IF('Physical Effects - Numerical'!AT137&lt;0,'Physical Effects - Numerical'!AT137,"")</f>
        <v/>
      </c>
      <c r="AR137" s="72" t="str">
        <f>IF('Physical Effects - Numerical'!AU137&lt;0,'Physical Effects - Numerical'!AU137,"")</f>
        <v/>
      </c>
      <c r="AS137" s="72" t="str">
        <f>IF('Physical Effects - Numerical'!AV137&lt;0,'Physical Effects - Numerical'!AV137,"")</f>
        <v/>
      </c>
      <c r="AT137" s="72" t="str">
        <f>IF('Physical Effects - Numerical'!AW137&lt;0,'Physical Effects - Numerical'!AW137,"")</f>
        <v/>
      </c>
      <c r="AU137" s="72" t="str">
        <f>IF('Physical Effects - Numerical'!AX137&lt;0,'Physical Effects - Numerical'!AX137,"")</f>
        <v/>
      </c>
      <c r="AV137" s="84" t="str">
        <f>IF('Physical Effects - Numerical'!AY137&lt;0,'Physical Effects - Numerical'!AY137,"")</f>
        <v/>
      </c>
      <c r="AW137" t="str">
        <f>IF('Physical Effects - Numerical'!AZ137&lt;0,'Physical Effects - Numerical'!AZ137,"")</f>
        <v/>
      </c>
      <c r="AX137" t="str">
        <f>IF('Physical Effects - Numerical'!BA137&lt;0,'Physical Effects - Numerical'!BA137,"")</f>
        <v/>
      </c>
      <c r="AY137" t="str">
        <f>IF('Physical Effects - Numerical'!BB137&lt;0,'Physical Effects - Numerical'!BB137,"")</f>
        <v/>
      </c>
      <c r="AZ137" t="str">
        <f>IF('Physical Effects - Numerical'!BC137&lt;0,'Physical Effects - Numerical'!BC137,"")</f>
        <v/>
      </c>
      <c r="BA137" t="str">
        <f>IF('Physical Effects - Numerical'!BD137&lt;0,'Physical Effects - Numerical'!BD137,"")</f>
        <v/>
      </c>
      <c r="BB137" t="str">
        <f>IF('Physical Effects - Numerical'!BE137&lt;0,'Physical Effects - Numerical'!BE137,"")</f>
        <v/>
      </c>
      <c r="BC137" t="str">
        <f>IF('Physical Effects - Numerical'!BF137&lt;0,'Physical Effects - Numerical'!BF137,"")</f>
        <v/>
      </c>
      <c r="BD137" t="str">
        <f>IF('Physical Effects - Numerical'!BG137&lt;0,'Physical Effects - Numerical'!BG137,"")</f>
        <v/>
      </c>
      <c r="BE137" t="str">
        <f>IF('Physical Effects - Numerical'!BH137&lt;0,'Physical Effects - Numerical'!BH137,"")</f>
        <v/>
      </c>
      <c r="BF137" t="str">
        <f>IF('Physical Effects - Numerical'!BI137&lt;0,'Physical Effects - Numerical'!BI137,"")</f>
        <v/>
      </c>
      <c r="BG137" t="str">
        <f>IF('Physical Effects - Numerical'!BJ137&lt;0,'Physical Effects - Numerical'!BJ137,"")</f>
        <v/>
      </c>
      <c r="BH137" t="str">
        <f>IF('Physical Effects - Numerical'!BK137&lt;0,'Physical Effects - Numerical'!BK137,"")</f>
        <v/>
      </c>
      <c r="BI137" t="str">
        <f>IF('Physical Effects - Numerical'!BL137&lt;0,'Physical Effects - Numerical'!BL137,"")</f>
        <v/>
      </c>
    </row>
    <row r="138" spans="1:61">
      <c r="A138" s="120" t="s">
        <v>2184</v>
      </c>
      <c r="B138" s="72" t="str">
        <f>IF('Physical Effects - Numerical'!E138&lt;0,'Physical Effects - Numerical'!E138,"")</f>
        <v/>
      </c>
      <c r="C138" s="72" t="str">
        <f>IF('Physical Effects - Numerical'!F138&lt;0,'Physical Effects - Numerical'!F138,"")</f>
        <v/>
      </c>
      <c r="D138" s="72" t="str">
        <f>IF('Physical Effects - Numerical'!G138&lt;0,'Physical Effects - Numerical'!G138,"")</f>
        <v/>
      </c>
      <c r="E138" s="72" t="str">
        <f>IF('Physical Effects - Numerical'!H138&lt;0,'Physical Effects - Numerical'!H138,"")</f>
        <v/>
      </c>
      <c r="F138" s="72" t="str">
        <f>IF('Physical Effects - Numerical'!I138&lt;0,'Physical Effects - Numerical'!I138,"")</f>
        <v/>
      </c>
      <c r="G138" s="72">
        <f>IF('Physical Effects - Numerical'!J138&lt;0,'Physical Effects - Numerical'!J138,"")</f>
        <v>-1</v>
      </c>
      <c r="H138" s="72" t="str">
        <f>IF('Physical Effects - Numerical'!K138&lt;0,'Physical Effects - Numerical'!K138,"")</f>
        <v/>
      </c>
      <c r="I138" s="72" t="str">
        <f>IF('Physical Effects - Numerical'!L138&lt;0,'Physical Effects - Numerical'!L138,"")</f>
        <v/>
      </c>
      <c r="J138" s="72" t="str">
        <f>IF('Physical Effects - Numerical'!M138&lt;0,'Physical Effects - Numerical'!M138,"")</f>
        <v/>
      </c>
      <c r="K138" s="72" t="str">
        <f>IF('Physical Effects - Numerical'!N138&lt;0,'Physical Effects - Numerical'!N138,"")</f>
        <v/>
      </c>
      <c r="L138" s="72" t="str">
        <f>IF('Physical Effects - Numerical'!O138&lt;0,'Physical Effects - Numerical'!O138,"")</f>
        <v/>
      </c>
      <c r="M138" s="72" t="str">
        <f>IF('Physical Effects - Numerical'!P138&lt;0,'Physical Effects - Numerical'!P138,"")</f>
        <v/>
      </c>
      <c r="N138" s="72" t="str">
        <f>IF('Physical Effects - Numerical'!Q138&lt;0,'Physical Effects - Numerical'!Q138,"")</f>
        <v/>
      </c>
      <c r="O138" s="72" t="str">
        <f>IF('Physical Effects - Numerical'!R138&lt;0,'Physical Effects - Numerical'!R138,"")</f>
        <v/>
      </c>
      <c r="P138" s="72" t="str">
        <f>IF('Physical Effects - Numerical'!S138&lt;0,'Physical Effects - Numerical'!S138,"")</f>
        <v/>
      </c>
      <c r="Q138" s="72" t="str">
        <f>IF('Physical Effects - Numerical'!T138&lt;0,'Physical Effects - Numerical'!T138,"")</f>
        <v/>
      </c>
      <c r="R138" s="72" t="str">
        <f>IF('Physical Effects - Numerical'!U138&lt;0,'Physical Effects - Numerical'!U138,"")</f>
        <v/>
      </c>
      <c r="S138" s="72" t="str">
        <f>IF('Physical Effects - Numerical'!V138&lt;0,'Physical Effects - Numerical'!V138,"")</f>
        <v/>
      </c>
      <c r="T138" s="72" t="str">
        <f>IF('Physical Effects - Numerical'!W138&lt;0,'Physical Effects - Numerical'!W138,"")</f>
        <v/>
      </c>
      <c r="U138" s="72" t="str">
        <f>IF('Physical Effects - Numerical'!X138&lt;0,'Physical Effects - Numerical'!X138,"")</f>
        <v/>
      </c>
      <c r="V138" s="72" t="str">
        <f>IF('Physical Effects - Numerical'!Y138&lt;0,'Physical Effects - Numerical'!Y138,"")</f>
        <v/>
      </c>
      <c r="W138" s="72" t="str">
        <f>IF('Physical Effects - Numerical'!Z138&lt;0,'Physical Effects - Numerical'!Z138,"")</f>
        <v/>
      </c>
      <c r="X138" s="72" t="str">
        <f>IF('Physical Effects - Numerical'!AA138&lt;0,'Physical Effects - Numerical'!AA138,"")</f>
        <v/>
      </c>
      <c r="Y138" s="72" t="str">
        <f>IF('Physical Effects - Numerical'!AB138&lt;0,'Physical Effects - Numerical'!AB138,"")</f>
        <v/>
      </c>
      <c r="Z138" s="72" t="str">
        <f>IF('Physical Effects - Numerical'!AC138&lt;0,'Physical Effects - Numerical'!AC138,"")</f>
        <v/>
      </c>
      <c r="AA138" s="72" t="str">
        <f>IF('Physical Effects - Numerical'!AD138&lt;0,'Physical Effects - Numerical'!AD138,"")</f>
        <v/>
      </c>
      <c r="AB138" s="72" t="str">
        <f>IF('Physical Effects - Numerical'!AE138&lt;0,'Physical Effects - Numerical'!AE138,"")</f>
        <v/>
      </c>
      <c r="AC138" s="72" t="str">
        <f>IF('Physical Effects - Numerical'!AF138&lt;0,'Physical Effects - Numerical'!AF138,"")</f>
        <v/>
      </c>
      <c r="AD138" s="72" t="str">
        <f>IF('Physical Effects - Numerical'!AG138&lt;0,'Physical Effects - Numerical'!AG138,"")</f>
        <v/>
      </c>
      <c r="AE138" s="72" t="str">
        <f>IF('Physical Effects - Numerical'!AH138&lt;0,'Physical Effects - Numerical'!AH138,"")</f>
        <v/>
      </c>
      <c r="AF138" s="72" t="str">
        <f>IF('Physical Effects - Numerical'!AI138&lt;0,'Physical Effects - Numerical'!AI138,"")</f>
        <v/>
      </c>
      <c r="AG138" s="72" t="str">
        <f>IF('Physical Effects - Numerical'!AJ138&lt;0,'Physical Effects - Numerical'!AJ138,"")</f>
        <v/>
      </c>
      <c r="AH138" s="72">
        <f>IF('Physical Effects - Numerical'!AK138&lt;0,'Physical Effects - Numerical'!AK138,"")</f>
        <v>-1</v>
      </c>
      <c r="AI138" s="72" t="str">
        <f>IF('Physical Effects - Numerical'!AL138&lt;0,'Physical Effects - Numerical'!AL138,"")</f>
        <v/>
      </c>
      <c r="AJ138" s="72" t="str">
        <f>IF('Physical Effects - Numerical'!AM138&lt;0,'Physical Effects - Numerical'!AM138,"")</f>
        <v/>
      </c>
      <c r="AK138" s="72" t="str">
        <f>IF('Physical Effects - Numerical'!AN138&lt;0,'Physical Effects - Numerical'!AN138,"")</f>
        <v/>
      </c>
      <c r="AL138" s="72" t="str">
        <f>IF('Physical Effects - Numerical'!AO138&lt;0,'Physical Effects - Numerical'!AO138,"")</f>
        <v/>
      </c>
      <c r="AM138" s="72" t="str">
        <f>IF('Physical Effects - Numerical'!AP138&lt;0,'Physical Effects - Numerical'!AP138,"")</f>
        <v/>
      </c>
      <c r="AN138" s="72" t="str">
        <f>IF('Physical Effects - Numerical'!AQ138&lt;0,'Physical Effects - Numerical'!AQ138,"")</f>
        <v/>
      </c>
      <c r="AO138" s="72" t="str">
        <f>IF('Physical Effects - Numerical'!AR138&lt;0,'Physical Effects - Numerical'!AR138,"")</f>
        <v/>
      </c>
      <c r="AP138" s="72" t="str">
        <f>IF('Physical Effects - Numerical'!AS138&lt;0,'Physical Effects - Numerical'!AS138,"")</f>
        <v/>
      </c>
      <c r="AQ138" s="72" t="str">
        <f>IF('Physical Effects - Numerical'!AT138&lt;0,'Physical Effects - Numerical'!AT138,"")</f>
        <v/>
      </c>
      <c r="AR138" s="72" t="str">
        <f>IF('Physical Effects - Numerical'!AU138&lt;0,'Physical Effects - Numerical'!AU138,"")</f>
        <v/>
      </c>
      <c r="AS138" s="72" t="str">
        <f>IF('Physical Effects - Numerical'!AV138&lt;0,'Physical Effects - Numerical'!AV138,"")</f>
        <v/>
      </c>
      <c r="AT138" s="72" t="str">
        <f>IF('Physical Effects - Numerical'!AW138&lt;0,'Physical Effects - Numerical'!AW138,"")</f>
        <v/>
      </c>
      <c r="AU138" s="72" t="str">
        <f>IF('Physical Effects - Numerical'!AX138&lt;0,'Physical Effects - Numerical'!AX138,"")</f>
        <v/>
      </c>
      <c r="AV138" s="84" t="str">
        <f>IF('Physical Effects - Numerical'!AY138&lt;0,'Physical Effects - Numerical'!AY138,"")</f>
        <v/>
      </c>
      <c r="AW138" t="str">
        <f>IF('Physical Effects - Numerical'!AZ138&lt;0,'Physical Effects - Numerical'!AZ138,"")</f>
        <v/>
      </c>
      <c r="AX138" t="str">
        <f>IF('Physical Effects - Numerical'!BA138&lt;0,'Physical Effects - Numerical'!BA138,"")</f>
        <v/>
      </c>
      <c r="AY138" t="str">
        <f>IF('Physical Effects - Numerical'!BB138&lt;0,'Physical Effects - Numerical'!BB138,"")</f>
        <v/>
      </c>
      <c r="AZ138" t="str">
        <f>IF('Physical Effects - Numerical'!BC138&lt;0,'Physical Effects - Numerical'!BC138,"")</f>
        <v/>
      </c>
      <c r="BA138" t="str">
        <f>IF('Physical Effects - Numerical'!BD138&lt;0,'Physical Effects - Numerical'!BD138,"")</f>
        <v/>
      </c>
      <c r="BB138" t="str">
        <f>IF('Physical Effects - Numerical'!BE138&lt;0,'Physical Effects - Numerical'!BE138,"")</f>
        <v/>
      </c>
      <c r="BC138" t="str">
        <f>IF('Physical Effects - Numerical'!BF138&lt;0,'Physical Effects - Numerical'!BF138,"")</f>
        <v/>
      </c>
      <c r="BD138" t="str">
        <f>IF('Physical Effects - Numerical'!BG138&lt;0,'Physical Effects - Numerical'!BG138,"")</f>
        <v/>
      </c>
      <c r="BE138" t="str">
        <f>IF('Physical Effects - Numerical'!BH138&lt;0,'Physical Effects - Numerical'!BH138,"")</f>
        <v/>
      </c>
      <c r="BF138" t="str">
        <f>IF('Physical Effects - Numerical'!BI138&lt;0,'Physical Effects - Numerical'!BI138,"")</f>
        <v/>
      </c>
      <c r="BG138" t="str">
        <f>IF('Physical Effects - Numerical'!BJ138&lt;0,'Physical Effects - Numerical'!BJ138,"")</f>
        <v/>
      </c>
      <c r="BH138" t="str">
        <f>IF('Physical Effects - Numerical'!BK138&lt;0,'Physical Effects - Numerical'!BK138,"")</f>
        <v/>
      </c>
      <c r="BI138" t="str">
        <f>IF('Physical Effects - Numerical'!BL138&lt;0,'Physical Effects - Numerical'!BL138,"")</f>
        <v/>
      </c>
    </row>
    <row r="139" spans="1:61">
      <c r="A139" s="120" t="s">
        <v>2192</v>
      </c>
      <c r="B139" s="72" t="str">
        <f>IF('Physical Effects - Numerical'!E139&lt;0,'Physical Effects - Numerical'!E139,"")</f>
        <v/>
      </c>
      <c r="C139" s="72" t="str">
        <f>IF('Physical Effects - Numerical'!F139&lt;0,'Physical Effects - Numerical'!F139,"")</f>
        <v/>
      </c>
      <c r="D139" s="72" t="str">
        <f>IF('Physical Effects - Numerical'!G139&lt;0,'Physical Effects - Numerical'!G139,"")</f>
        <v/>
      </c>
      <c r="E139" s="72" t="str">
        <f>IF('Physical Effects - Numerical'!H139&lt;0,'Physical Effects - Numerical'!H139,"")</f>
        <v/>
      </c>
      <c r="F139" s="72" t="str">
        <f>IF('Physical Effects - Numerical'!I139&lt;0,'Physical Effects - Numerical'!I139,"")</f>
        <v/>
      </c>
      <c r="G139" s="72" t="str">
        <f>IF('Physical Effects - Numerical'!J139&lt;0,'Physical Effects - Numerical'!J139,"")</f>
        <v/>
      </c>
      <c r="H139" s="72">
        <f>IF('Physical Effects - Numerical'!K139&lt;0,'Physical Effects - Numerical'!K139,"")</f>
        <v>-1</v>
      </c>
      <c r="I139" s="72" t="str">
        <f>IF('Physical Effects - Numerical'!L139&lt;0,'Physical Effects - Numerical'!L139,"")</f>
        <v/>
      </c>
      <c r="J139" s="72" t="str">
        <f>IF('Physical Effects - Numerical'!M139&lt;0,'Physical Effects - Numerical'!M139,"")</f>
        <v/>
      </c>
      <c r="K139" s="72">
        <f>IF('Physical Effects - Numerical'!N139&lt;0,'Physical Effects - Numerical'!N139,"")</f>
        <v>-1</v>
      </c>
      <c r="L139" s="72" t="str">
        <f>IF('Physical Effects - Numerical'!O139&lt;0,'Physical Effects - Numerical'!O139,"")</f>
        <v/>
      </c>
      <c r="M139" s="72" t="str">
        <f>IF('Physical Effects - Numerical'!P139&lt;0,'Physical Effects - Numerical'!P139,"")</f>
        <v/>
      </c>
      <c r="N139" s="72">
        <f>IF('Physical Effects - Numerical'!Q139&lt;0,'Physical Effects - Numerical'!Q139,"")</f>
        <v>-1</v>
      </c>
      <c r="O139" s="72">
        <f>IF('Physical Effects - Numerical'!R139&lt;0,'Physical Effects - Numerical'!R139,"")</f>
        <v>-1</v>
      </c>
      <c r="P139" s="72">
        <f>IF('Physical Effects - Numerical'!S139&lt;0,'Physical Effects - Numerical'!S139,"")</f>
        <v>-1</v>
      </c>
      <c r="Q139" s="72" t="str">
        <f>IF('Physical Effects - Numerical'!T139&lt;0,'Physical Effects - Numerical'!T139,"")</f>
        <v/>
      </c>
      <c r="R139" s="72">
        <f>IF('Physical Effects - Numerical'!U139&lt;0,'Physical Effects - Numerical'!U139,"")</f>
        <v>-1</v>
      </c>
      <c r="S139" s="72" t="str">
        <f>IF('Physical Effects - Numerical'!V139&lt;0,'Physical Effects - Numerical'!V139,"")</f>
        <v/>
      </c>
      <c r="T139" s="72" t="str">
        <f>IF('Physical Effects - Numerical'!W139&lt;0,'Physical Effects - Numerical'!W139,"")</f>
        <v/>
      </c>
      <c r="U139" s="72" t="str">
        <f>IF('Physical Effects - Numerical'!X139&lt;0,'Physical Effects - Numerical'!X139,"")</f>
        <v/>
      </c>
      <c r="V139" s="72">
        <f>IF('Physical Effects - Numerical'!Y139&lt;0,'Physical Effects - Numerical'!Y139,"")</f>
        <v>-2</v>
      </c>
      <c r="W139" s="72" t="str">
        <f>IF('Physical Effects - Numerical'!Z139&lt;0,'Physical Effects - Numerical'!Z139,"")</f>
        <v/>
      </c>
      <c r="X139" s="72" t="str">
        <f>IF('Physical Effects - Numerical'!AA139&lt;0,'Physical Effects - Numerical'!AA139,"")</f>
        <v/>
      </c>
      <c r="Y139" s="72" t="str">
        <f>IF('Physical Effects - Numerical'!AB139&lt;0,'Physical Effects - Numerical'!AB139,"")</f>
        <v/>
      </c>
      <c r="Z139" s="72" t="str">
        <f>IF('Physical Effects - Numerical'!AC139&lt;0,'Physical Effects - Numerical'!AC139,"")</f>
        <v/>
      </c>
      <c r="AA139" s="72">
        <f>IF('Physical Effects - Numerical'!AD139&lt;0,'Physical Effects - Numerical'!AD139,"")</f>
        <v>-2</v>
      </c>
      <c r="AB139" s="72" t="str">
        <f>IF('Physical Effects - Numerical'!AE139&lt;0,'Physical Effects - Numerical'!AE139,"")</f>
        <v/>
      </c>
      <c r="AC139" s="72">
        <f>IF('Physical Effects - Numerical'!AF139&lt;0,'Physical Effects - Numerical'!AF139,"")</f>
        <v>-1</v>
      </c>
      <c r="AD139" s="72" t="str">
        <f>IF('Physical Effects - Numerical'!AG139&lt;0,'Physical Effects - Numerical'!AG139,"")</f>
        <v/>
      </c>
      <c r="AE139" s="72">
        <f>IF('Physical Effects - Numerical'!AH139&lt;0,'Physical Effects - Numerical'!AH139,"")</f>
        <v>-2</v>
      </c>
      <c r="AF139" s="72" t="str">
        <f>IF('Physical Effects - Numerical'!AI139&lt;0,'Physical Effects - Numerical'!AI139,"")</f>
        <v/>
      </c>
      <c r="AG139" s="72" t="str">
        <f>IF('Physical Effects - Numerical'!AJ139&lt;0,'Physical Effects - Numerical'!AJ139,"")</f>
        <v/>
      </c>
      <c r="AH139" s="72" t="str">
        <f>IF('Physical Effects - Numerical'!AK139&lt;0,'Physical Effects - Numerical'!AK139,"")</f>
        <v/>
      </c>
      <c r="AI139" s="72" t="str">
        <f>IF('Physical Effects - Numerical'!AL139&lt;0,'Physical Effects - Numerical'!AL139,"")</f>
        <v/>
      </c>
      <c r="AJ139" s="72" t="str">
        <f>IF('Physical Effects - Numerical'!AM139&lt;0,'Physical Effects - Numerical'!AM139,"")</f>
        <v/>
      </c>
      <c r="AK139" s="72" t="str">
        <f>IF('Physical Effects - Numerical'!AN139&lt;0,'Physical Effects - Numerical'!AN139,"")</f>
        <v/>
      </c>
      <c r="AL139" s="72" t="str">
        <f>IF('Physical Effects - Numerical'!AO139&lt;0,'Physical Effects - Numerical'!AO139,"")</f>
        <v/>
      </c>
      <c r="AM139" s="72" t="str">
        <f>IF('Physical Effects - Numerical'!AP139&lt;0,'Physical Effects - Numerical'!AP139,"")</f>
        <v/>
      </c>
      <c r="AN139" s="72" t="str">
        <f>IF('Physical Effects - Numerical'!AQ139&lt;0,'Physical Effects - Numerical'!AQ139,"")</f>
        <v/>
      </c>
      <c r="AO139" s="72" t="str">
        <f>IF('Physical Effects - Numerical'!AR139&lt;0,'Physical Effects - Numerical'!AR139,"")</f>
        <v/>
      </c>
      <c r="AP139" s="72" t="str">
        <f>IF('Physical Effects - Numerical'!AS139&lt;0,'Physical Effects - Numerical'!AS139,"")</f>
        <v/>
      </c>
      <c r="AQ139" s="72" t="str">
        <f>IF('Physical Effects - Numerical'!AT139&lt;0,'Physical Effects - Numerical'!AT139,"")</f>
        <v/>
      </c>
      <c r="AR139" s="72" t="str">
        <f>IF('Physical Effects - Numerical'!AU139&lt;0,'Physical Effects - Numerical'!AU139,"")</f>
        <v/>
      </c>
      <c r="AS139" s="72" t="str">
        <f>IF('Physical Effects - Numerical'!AV139&lt;0,'Physical Effects - Numerical'!AV139,"")</f>
        <v/>
      </c>
      <c r="AT139" s="72" t="str">
        <f>IF('Physical Effects - Numerical'!AW139&lt;0,'Physical Effects - Numerical'!AW139,"")</f>
        <v/>
      </c>
      <c r="AU139" s="72" t="str">
        <f>IF('Physical Effects - Numerical'!AX139&lt;0,'Physical Effects - Numerical'!AX139,"")</f>
        <v/>
      </c>
      <c r="AV139" s="84" t="str">
        <f>IF('Physical Effects - Numerical'!AY139&lt;0,'Physical Effects - Numerical'!AY139,"")</f>
        <v/>
      </c>
      <c r="AW139" t="str">
        <f>IF('Physical Effects - Numerical'!AZ139&lt;0,'Physical Effects - Numerical'!AZ139,"")</f>
        <v/>
      </c>
      <c r="AX139" t="str">
        <f>IF('Physical Effects - Numerical'!BA139&lt;0,'Physical Effects - Numerical'!BA139,"")</f>
        <v/>
      </c>
      <c r="AY139" t="str">
        <f>IF('Physical Effects - Numerical'!BB139&lt;0,'Physical Effects - Numerical'!BB139,"")</f>
        <v/>
      </c>
      <c r="AZ139" t="str">
        <f>IF('Physical Effects - Numerical'!BC139&lt;0,'Physical Effects - Numerical'!BC139,"")</f>
        <v/>
      </c>
      <c r="BA139" t="str">
        <f>IF('Physical Effects - Numerical'!BD139&lt;0,'Physical Effects - Numerical'!BD139,"")</f>
        <v/>
      </c>
      <c r="BB139" t="str">
        <f>IF('Physical Effects - Numerical'!BE139&lt;0,'Physical Effects - Numerical'!BE139,"")</f>
        <v/>
      </c>
      <c r="BC139" t="str">
        <f>IF('Physical Effects - Numerical'!BF139&lt;0,'Physical Effects - Numerical'!BF139,"")</f>
        <v/>
      </c>
      <c r="BD139" t="str">
        <f>IF('Physical Effects - Numerical'!BG139&lt;0,'Physical Effects - Numerical'!BG139,"")</f>
        <v/>
      </c>
      <c r="BE139" t="str">
        <f>IF('Physical Effects - Numerical'!BH139&lt;0,'Physical Effects - Numerical'!BH139,"")</f>
        <v/>
      </c>
      <c r="BF139" t="str">
        <f>IF('Physical Effects - Numerical'!BI139&lt;0,'Physical Effects - Numerical'!BI139,"")</f>
        <v/>
      </c>
      <c r="BG139" t="str">
        <f>IF('Physical Effects - Numerical'!BJ139&lt;0,'Physical Effects - Numerical'!BJ139,"")</f>
        <v/>
      </c>
      <c r="BH139" t="str">
        <f>IF('Physical Effects - Numerical'!BK139&lt;0,'Physical Effects - Numerical'!BK139,"")</f>
        <v/>
      </c>
      <c r="BI139" t="str">
        <f>IF('Physical Effects - Numerical'!BL139&lt;0,'Physical Effects - Numerical'!BL139,"")</f>
        <v/>
      </c>
    </row>
    <row r="140" spans="1:61">
      <c r="A140" s="120" t="s">
        <v>2215</v>
      </c>
      <c r="B140" s="72" t="str">
        <f>IF('Physical Effects - Numerical'!E140&lt;0,'Physical Effects - Numerical'!E140,"")</f>
        <v/>
      </c>
      <c r="C140" s="72" t="str">
        <f>IF('Physical Effects - Numerical'!F140&lt;0,'Physical Effects - Numerical'!F140,"")</f>
        <v/>
      </c>
      <c r="D140" s="72" t="str">
        <f>IF('Physical Effects - Numerical'!G140&lt;0,'Physical Effects - Numerical'!G140,"")</f>
        <v/>
      </c>
      <c r="E140" s="72" t="str">
        <f>IF('Physical Effects - Numerical'!H140&lt;0,'Physical Effects - Numerical'!H140,"")</f>
        <v/>
      </c>
      <c r="F140" s="72" t="str">
        <f>IF('Physical Effects - Numerical'!I140&lt;0,'Physical Effects - Numerical'!I140,"")</f>
        <v/>
      </c>
      <c r="G140" s="72" t="str">
        <f>IF('Physical Effects - Numerical'!J140&lt;0,'Physical Effects - Numerical'!J140,"")</f>
        <v/>
      </c>
      <c r="H140" s="72" t="str">
        <f>IF('Physical Effects - Numerical'!K140&lt;0,'Physical Effects - Numerical'!K140,"")</f>
        <v/>
      </c>
      <c r="I140" s="72" t="str">
        <f>IF('Physical Effects - Numerical'!L140&lt;0,'Physical Effects - Numerical'!L140,"")</f>
        <v/>
      </c>
      <c r="J140" s="72" t="str">
        <f>IF('Physical Effects - Numerical'!M140&lt;0,'Physical Effects - Numerical'!M140,"")</f>
        <v/>
      </c>
      <c r="K140" s="72" t="str">
        <f>IF('Physical Effects - Numerical'!N140&lt;0,'Physical Effects - Numerical'!N140,"")</f>
        <v/>
      </c>
      <c r="L140" s="72">
        <f>IF('Physical Effects - Numerical'!O140&lt;0,'Physical Effects - Numerical'!O140,"")</f>
        <v>-1</v>
      </c>
      <c r="M140" s="72" t="str">
        <f>IF('Physical Effects - Numerical'!P140&lt;0,'Physical Effects - Numerical'!P140,"")</f>
        <v/>
      </c>
      <c r="N140" s="72" t="str">
        <f>IF('Physical Effects - Numerical'!Q140&lt;0,'Physical Effects - Numerical'!Q140,"")</f>
        <v/>
      </c>
      <c r="O140" s="72" t="str">
        <f>IF('Physical Effects - Numerical'!R140&lt;0,'Physical Effects - Numerical'!R140,"")</f>
        <v/>
      </c>
      <c r="P140" s="72" t="str">
        <f>IF('Physical Effects - Numerical'!S140&lt;0,'Physical Effects - Numerical'!S140,"")</f>
        <v/>
      </c>
      <c r="Q140" s="72" t="str">
        <f>IF('Physical Effects - Numerical'!T140&lt;0,'Physical Effects - Numerical'!T140,"")</f>
        <v/>
      </c>
      <c r="R140" s="72" t="str">
        <f>IF('Physical Effects - Numerical'!U140&lt;0,'Physical Effects - Numerical'!U140,"")</f>
        <v/>
      </c>
      <c r="S140" s="72" t="str">
        <f>IF('Physical Effects - Numerical'!V140&lt;0,'Physical Effects - Numerical'!V140,"")</f>
        <v/>
      </c>
      <c r="T140" s="72" t="str">
        <f>IF('Physical Effects - Numerical'!W140&lt;0,'Physical Effects - Numerical'!W140,"")</f>
        <v/>
      </c>
      <c r="U140" s="72" t="str">
        <f>IF('Physical Effects - Numerical'!X140&lt;0,'Physical Effects - Numerical'!X140,"")</f>
        <v/>
      </c>
      <c r="V140" s="72" t="str">
        <f>IF('Physical Effects - Numerical'!Y140&lt;0,'Physical Effects - Numerical'!Y140,"")</f>
        <v/>
      </c>
      <c r="W140" s="72" t="str">
        <f>IF('Physical Effects - Numerical'!Z140&lt;0,'Physical Effects - Numerical'!Z140,"")</f>
        <v/>
      </c>
      <c r="X140" s="72" t="str">
        <f>IF('Physical Effects - Numerical'!AA140&lt;0,'Physical Effects - Numerical'!AA140,"")</f>
        <v/>
      </c>
      <c r="Y140" s="72" t="str">
        <f>IF('Physical Effects - Numerical'!AB140&lt;0,'Physical Effects - Numerical'!AB140,"")</f>
        <v/>
      </c>
      <c r="Z140" s="72" t="str">
        <f>IF('Physical Effects - Numerical'!AC140&lt;0,'Physical Effects - Numerical'!AC140,"")</f>
        <v/>
      </c>
      <c r="AA140" s="72" t="str">
        <f>IF('Physical Effects - Numerical'!AD140&lt;0,'Physical Effects - Numerical'!AD140,"")</f>
        <v/>
      </c>
      <c r="AB140" s="72" t="str">
        <f>IF('Physical Effects - Numerical'!AE140&lt;0,'Physical Effects - Numerical'!AE140,"")</f>
        <v/>
      </c>
      <c r="AC140" s="72" t="str">
        <f>IF('Physical Effects - Numerical'!AF140&lt;0,'Physical Effects - Numerical'!AF140,"")</f>
        <v/>
      </c>
      <c r="AD140" s="72" t="str">
        <f>IF('Physical Effects - Numerical'!AG140&lt;0,'Physical Effects - Numerical'!AG140,"")</f>
        <v/>
      </c>
      <c r="AE140" s="72" t="str">
        <f>IF('Physical Effects - Numerical'!AH140&lt;0,'Physical Effects - Numerical'!AH140,"")</f>
        <v/>
      </c>
      <c r="AF140" s="72" t="str">
        <f>IF('Physical Effects - Numerical'!AI140&lt;0,'Physical Effects - Numerical'!AI140,"")</f>
        <v/>
      </c>
      <c r="AG140" s="72" t="str">
        <f>IF('Physical Effects - Numerical'!AJ140&lt;0,'Physical Effects - Numerical'!AJ140,"")</f>
        <v/>
      </c>
      <c r="AH140" s="72" t="str">
        <f>IF('Physical Effects - Numerical'!AK140&lt;0,'Physical Effects - Numerical'!AK140,"")</f>
        <v/>
      </c>
      <c r="AI140" s="72" t="str">
        <f>IF('Physical Effects - Numerical'!AL140&lt;0,'Physical Effects - Numerical'!AL140,"")</f>
        <v/>
      </c>
      <c r="AJ140" s="72" t="str">
        <f>IF('Physical Effects - Numerical'!AM140&lt;0,'Physical Effects - Numerical'!AM140,"")</f>
        <v/>
      </c>
      <c r="AK140" s="72" t="str">
        <f>IF('Physical Effects - Numerical'!AN140&lt;0,'Physical Effects - Numerical'!AN140,"")</f>
        <v/>
      </c>
      <c r="AL140" s="72" t="str">
        <f>IF('Physical Effects - Numerical'!AO140&lt;0,'Physical Effects - Numerical'!AO140,"")</f>
        <v/>
      </c>
      <c r="AM140" s="72" t="str">
        <f>IF('Physical Effects - Numerical'!AP140&lt;0,'Physical Effects - Numerical'!AP140,"")</f>
        <v/>
      </c>
      <c r="AN140" s="72" t="str">
        <f>IF('Physical Effects - Numerical'!AQ140&lt;0,'Physical Effects - Numerical'!AQ140,"")</f>
        <v/>
      </c>
      <c r="AO140" s="72" t="str">
        <f>IF('Physical Effects - Numerical'!AR140&lt;0,'Physical Effects - Numerical'!AR140,"")</f>
        <v/>
      </c>
      <c r="AP140" s="72" t="str">
        <f>IF('Physical Effects - Numerical'!AS140&lt;0,'Physical Effects - Numerical'!AS140,"")</f>
        <v/>
      </c>
      <c r="AQ140" s="72" t="str">
        <f>IF('Physical Effects - Numerical'!AT140&lt;0,'Physical Effects - Numerical'!AT140,"")</f>
        <v/>
      </c>
      <c r="AR140" s="72" t="str">
        <f>IF('Physical Effects - Numerical'!AU140&lt;0,'Physical Effects - Numerical'!AU140,"")</f>
        <v/>
      </c>
      <c r="AS140" s="72" t="str">
        <f>IF('Physical Effects - Numerical'!AV140&lt;0,'Physical Effects - Numerical'!AV140,"")</f>
        <v/>
      </c>
      <c r="AT140" s="72" t="str">
        <f>IF('Physical Effects - Numerical'!AW140&lt;0,'Physical Effects - Numerical'!AW140,"")</f>
        <v/>
      </c>
      <c r="AU140" s="72" t="str">
        <f>IF('Physical Effects - Numerical'!AX140&lt;0,'Physical Effects - Numerical'!AX140,"")</f>
        <v/>
      </c>
      <c r="AV140" s="84" t="str">
        <f>IF('Physical Effects - Numerical'!AY140&lt;0,'Physical Effects - Numerical'!AY140,"")</f>
        <v/>
      </c>
      <c r="AW140" t="str">
        <f>IF('Physical Effects - Numerical'!AZ140&lt;0,'Physical Effects - Numerical'!AZ140,"")</f>
        <v/>
      </c>
      <c r="AX140" t="str">
        <f>IF('Physical Effects - Numerical'!BA140&lt;0,'Physical Effects - Numerical'!BA140,"")</f>
        <v/>
      </c>
      <c r="AY140" t="str">
        <f>IF('Physical Effects - Numerical'!BB140&lt;0,'Physical Effects - Numerical'!BB140,"")</f>
        <v/>
      </c>
      <c r="AZ140" t="str">
        <f>IF('Physical Effects - Numerical'!BC140&lt;0,'Physical Effects - Numerical'!BC140,"")</f>
        <v/>
      </c>
      <c r="BA140" t="str">
        <f>IF('Physical Effects - Numerical'!BD140&lt;0,'Physical Effects - Numerical'!BD140,"")</f>
        <v/>
      </c>
      <c r="BB140" t="str">
        <f>IF('Physical Effects - Numerical'!BE140&lt;0,'Physical Effects - Numerical'!BE140,"")</f>
        <v/>
      </c>
      <c r="BC140" t="str">
        <f>IF('Physical Effects - Numerical'!BF140&lt;0,'Physical Effects - Numerical'!BF140,"")</f>
        <v/>
      </c>
      <c r="BD140" t="str">
        <f>IF('Physical Effects - Numerical'!BG140&lt;0,'Physical Effects - Numerical'!BG140,"")</f>
        <v/>
      </c>
      <c r="BE140" t="str">
        <f>IF('Physical Effects - Numerical'!BH140&lt;0,'Physical Effects - Numerical'!BH140,"")</f>
        <v/>
      </c>
      <c r="BF140" t="str">
        <f>IF('Physical Effects - Numerical'!BI140&lt;0,'Physical Effects - Numerical'!BI140,"")</f>
        <v/>
      </c>
      <c r="BG140" t="str">
        <f>IF('Physical Effects - Numerical'!BJ140&lt;0,'Physical Effects - Numerical'!BJ140,"")</f>
        <v/>
      </c>
      <c r="BH140" t="str">
        <f>IF('Physical Effects - Numerical'!BK140&lt;0,'Physical Effects - Numerical'!BK140,"")</f>
        <v/>
      </c>
      <c r="BI140" t="str">
        <f>IF('Physical Effects - Numerical'!BL140&lt;0,'Physical Effects - Numerical'!BL140,"")</f>
        <v/>
      </c>
    </row>
    <row r="141" spans="1:61">
      <c r="A141" s="120" t="s">
        <v>2231</v>
      </c>
      <c r="B141" s="72" t="str">
        <f>IF('Physical Effects - Numerical'!E141&lt;0,'Physical Effects - Numerical'!E141,"")</f>
        <v/>
      </c>
      <c r="C141" s="72" t="str">
        <f>IF('Physical Effects - Numerical'!F141&lt;0,'Physical Effects - Numerical'!F141,"")</f>
        <v/>
      </c>
      <c r="D141" s="72" t="str">
        <f>IF('Physical Effects - Numerical'!G141&lt;0,'Physical Effects - Numerical'!G141,"")</f>
        <v/>
      </c>
      <c r="E141" s="72" t="str">
        <f>IF('Physical Effects - Numerical'!H141&lt;0,'Physical Effects - Numerical'!H141,"")</f>
        <v/>
      </c>
      <c r="F141" s="72" t="str">
        <f>IF('Physical Effects - Numerical'!I141&lt;0,'Physical Effects - Numerical'!I141,"")</f>
        <v/>
      </c>
      <c r="G141" s="72" t="str">
        <f>IF('Physical Effects - Numerical'!J141&lt;0,'Physical Effects - Numerical'!J141,"")</f>
        <v/>
      </c>
      <c r="H141" s="72" t="str">
        <f>IF('Physical Effects - Numerical'!K141&lt;0,'Physical Effects - Numerical'!K141,"")</f>
        <v/>
      </c>
      <c r="I141" s="72" t="str">
        <f>IF('Physical Effects - Numerical'!L141&lt;0,'Physical Effects - Numerical'!L141,"")</f>
        <v/>
      </c>
      <c r="J141" s="72" t="str">
        <f>IF('Physical Effects - Numerical'!M141&lt;0,'Physical Effects - Numerical'!M141,"")</f>
        <v/>
      </c>
      <c r="K141" s="72" t="str">
        <f>IF('Physical Effects - Numerical'!N141&lt;0,'Physical Effects - Numerical'!N141,"")</f>
        <v/>
      </c>
      <c r="L141" s="72" t="str">
        <f>IF('Physical Effects - Numerical'!O141&lt;0,'Physical Effects - Numerical'!O141,"")</f>
        <v/>
      </c>
      <c r="M141" s="72" t="str">
        <f>IF('Physical Effects - Numerical'!P141&lt;0,'Physical Effects - Numerical'!P141,"")</f>
        <v/>
      </c>
      <c r="N141" s="72" t="str">
        <f>IF('Physical Effects - Numerical'!Q141&lt;0,'Physical Effects - Numerical'!Q141,"")</f>
        <v/>
      </c>
      <c r="O141" s="72" t="str">
        <f>IF('Physical Effects - Numerical'!R141&lt;0,'Physical Effects - Numerical'!R141,"")</f>
        <v/>
      </c>
      <c r="P141" s="72" t="str">
        <f>IF('Physical Effects - Numerical'!S141&lt;0,'Physical Effects - Numerical'!S141,"")</f>
        <v/>
      </c>
      <c r="Q141" s="72" t="str">
        <f>IF('Physical Effects - Numerical'!T141&lt;0,'Physical Effects - Numerical'!T141,"")</f>
        <v/>
      </c>
      <c r="R141" s="72" t="str">
        <f>IF('Physical Effects - Numerical'!U141&lt;0,'Physical Effects - Numerical'!U141,"")</f>
        <v/>
      </c>
      <c r="S141" s="72" t="str">
        <f>IF('Physical Effects - Numerical'!V141&lt;0,'Physical Effects - Numerical'!V141,"")</f>
        <v/>
      </c>
      <c r="T141" s="72" t="str">
        <f>IF('Physical Effects - Numerical'!W141&lt;0,'Physical Effects - Numerical'!W141,"")</f>
        <v/>
      </c>
      <c r="U141" s="72" t="str">
        <f>IF('Physical Effects - Numerical'!X141&lt;0,'Physical Effects - Numerical'!X141,"")</f>
        <v/>
      </c>
      <c r="V141" s="72" t="str">
        <f>IF('Physical Effects - Numerical'!Y141&lt;0,'Physical Effects - Numerical'!Y141,"")</f>
        <v/>
      </c>
      <c r="W141" s="72" t="str">
        <f>IF('Physical Effects - Numerical'!Z141&lt;0,'Physical Effects - Numerical'!Z141,"")</f>
        <v/>
      </c>
      <c r="X141" s="72" t="str">
        <f>IF('Physical Effects - Numerical'!AA141&lt;0,'Physical Effects - Numerical'!AA141,"")</f>
        <v/>
      </c>
      <c r="Y141" s="72" t="str">
        <f>IF('Physical Effects - Numerical'!AB141&lt;0,'Physical Effects - Numerical'!AB141,"")</f>
        <v/>
      </c>
      <c r="Z141" s="72" t="str">
        <f>IF('Physical Effects - Numerical'!AC141&lt;0,'Physical Effects - Numerical'!AC141,"")</f>
        <v/>
      </c>
      <c r="AA141" s="72" t="str">
        <f>IF('Physical Effects - Numerical'!AD141&lt;0,'Physical Effects - Numerical'!AD141,"")</f>
        <v/>
      </c>
      <c r="AB141" s="72" t="str">
        <f>IF('Physical Effects - Numerical'!AE141&lt;0,'Physical Effects - Numerical'!AE141,"")</f>
        <v/>
      </c>
      <c r="AC141" s="72" t="str">
        <f>IF('Physical Effects - Numerical'!AF141&lt;0,'Physical Effects - Numerical'!AF141,"")</f>
        <v/>
      </c>
      <c r="AD141" s="72" t="str">
        <f>IF('Physical Effects - Numerical'!AG141&lt;0,'Physical Effects - Numerical'!AG141,"")</f>
        <v/>
      </c>
      <c r="AE141" s="72" t="str">
        <f>IF('Physical Effects - Numerical'!AH141&lt;0,'Physical Effects - Numerical'!AH141,"")</f>
        <v/>
      </c>
      <c r="AF141" s="72" t="str">
        <f>IF('Physical Effects - Numerical'!AI141&lt;0,'Physical Effects - Numerical'!AI141,"")</f>
        <v/>
      </c>
      <c r="AG141" s="72" t="str">
        <f>IF('Physical Effects - Numerical'!AJ141&lt;0,'Physical Effects - Numerical'!AJ141,"")</f>
        <v/>
      </c>
      <c r="AH141" s="72" t="str">
        <f>IF('Physical Effects - Numerical'!AK141&lt;0,'Physical Effects - Numerical'!AK141,"")</f>
        <v/>
      </c>
      <c r="AI141" s="72" t="str">
        <f>IF('Physical Effects - Numerical'!AL141&lt;0,'Physical Effects - Numerical'!AL141,"")</f>
        <v/>
      </c>
      <c r="AJ141" s="72" t="str">
        <f>IF('Physical Effects - Numerical'!AM141&lt;0,'Physical Effects - Numerical'!AM141,"")</f>
        <v/>
      </c>
      <c r="AK141" s="72" t="str">
        <f>IF('Physical Effects - Numerical'!AN141&lt;0,'Physical Effects - Numerical'!AN141,"")</f>
        <v/>
      </c>
      <c r="AL141" s="72" t="str">
        <f>IF('Physical Effects - Numerical'!AO141&lt;0,'Physical Effects - Numerical'!AO141,"")</f>
        <v/>
      </c>
      <c r="AM141" s="72" t="str">
        <f>IF('Physical Effects - Numerical'!AP141&lt;0,'Physical Effects - Numerical'!AP141,"")</f>
        <v/>
      </c>
      <c r="AN141" s="72" t="str">
        <f>IF('Physical Effects - Numerical'!AQ141&lt;0,'Physical Effects - Numerical'!AQ141,"")</f>
        <v/>
      </c>
      <c r="AO141" s="72" t="str">
        <f>IF('Physical Effects - Numerical'!AR141&lt;0,'Physical Effects - Numerical'!AR141,"")</f>
        <v/>
      </c>
      <c r="AP141" s="72" t="str">
        <f>IF('Physical Effects - Numerical'!AS141&lt;0,'Physical Effects - Numerical'!AS141,"")</f>
        <v/>
      </c>
      <c r="AQ141" s="72" t="str">
        <f>IF('Physical Effects - Numerical'!AT141&lt;0,'Physical Effects - Numerical'!AT141,"")</f>
        <v/>
      </c>
      <c r="AR141" s="72" t="str">
        <f>IF('Physical Effects - Numerical'!AU141&lt;0,'Physical Effects - Numerical'!AU141,"")</f>
        <v/>
      </c>
      <c r="AS141" s="72" t="str">
        <f>IF('Physical Effects - Numerical'!AV141&lt;0,'Physical Effects - Numerical'!AV141,"")</f>
        <v/>
      </c>
      <c r="AT141" s="72" t="str">
        <f>IF('Physical Effects - Numerical'!AW141&lt;0,'Physical Effects - Numerical'!AW141,"")</f>
        <v/>
      </c>
      <c r="AU141" s="72" t="str">
        <f>IF('Physical Effects - Numerical'!AX141&lt;0,'Physical Effects - Numerical'!AX141,"")</f>
        <v/>
      </c>
      <c r="AV141" s="84" t="str">
        <f>IF('Physical Effects - Numerical'!AY141&lt;0,'Physical Effects - Numerical'!AY141,"")</f>
        <v/>
      </c>
      <c r="AW141" t="str">
        <f>IF('Physical Effects - Numerical'!AZ141&lt;0,'Physical Effects - Numerical'!AZ141,"")</f>
        <v/>
      </c>
      <c r="AX141" t="str">
        <f>IF('Physical Effects - Numerical'!BA141&lt;0,'Physical Effects - Numerical'!BA141,"")</f>
        <v/>
      </c>
      <c r="AY141" t="str">
        <f>IF('Physical Effects - Numerical'!BB141&lt;0,'Physical Effects - Numerical'!BB141,"")</f>
        <v/>
      </c>
      <c r="AZ141" t="str">
        <f>IF('Physical Effects - Numerical'!BC141&lt;0,'Physical Effects - Numerical'!BC141,"")</f>
        <v/>
      </c>
      <c r="BA141" t="str">
        <f>IF('Physical Effects - Numerical'!BD141&lt;0,'Physical Effects - Numerical'!BD141,"")</f>
        <v/>
      </c>
      <c r="BB141" t="str">
        <f>IF('Physical Effects - Numerical'!BE141&lt;0,'Physical Effects - Numerical'!BE141,"")</f>
        <v/>
      </c>
      <c r="BC141" t="str">
        <f>IF('Physical Effects - Numerical'!BF141&lt;0,'Physical Effects - Numerical'!BF141,"")</f>
        <v/>
      </c>
      <c r="BD141" t="str">
        <f>IF('Physical Effects - Numerical'!BG141&lt;0,'Physical Effects - Numerical'!BG141,"")</f>
        <v/>
      </c>
      <c r="BE141" t="str">
        <f>IF('Physical Effects - Numerical'!BH141&lt;0,'Physical Effects - Numerical'!BH141,"")</f>
        <v/>
      </c>
      <c r="BF141" t="str">
        <f>IF('Physical Effects - Numerical'!BI141&lt;0,'Physical Effects - Numerical'!BI141,"")</f>
        <v/>
      </c>
      <c r="BG141" t="str">
        <f>IF('Physical Effects - Numerical'!BJ141&lt;0,'Physical Effects - Numerical'!BJ141,"")</f>
        <v/>
      </c>
      <c r="BH141" t="str">
        <f>IF('Physical Effects - Numerical'!BK141&lt;0,'Physical Effects - Numerical'!BK141,"")</f>
        <v/>
      </c>
      <c r="BI141" t="str">
        <f>IF('Physical Effects - Numerical'!BL141&lt;0,'Physical Effects - Numerical'!BL141,"")</f>
        <v/>
      </c>
    </row>
    <row r="142" spans="1:61">
      <c r="A142" s="120" t="s">
        <v>2261</v>
      </c>
      <c r="B142" s="72" t="str">
        <f>IF('Physical Effects - Numerical'!E142&lt;0,'Physical Effects - Numerical'!E142,"")</f>
        <v/>
      </c>
      <c r="C142" s="72" t="str">
        <f>IF('Physical Effects - Numerical'!F142&lt;0,'Physical Effects - Numerical'!F142,"")</f>
        <v/>
      </c>
      <c r="D142" s="72" t="str">
        <f>IF('Physical Effects - Numerical'!G142&lt;0,'Physical Effects - Numerical'!G142,"")</f>
        <v/>
      </c>
      <c r="E142" s="72" t="str">
        <f>IF('Physical Effects - Numerical'!H142&lt;0,'Physical Effects - Numerical'!H142,"")</f>
        <v/>
      </c>
      <c r="F142" s="72" t="str">
        <f>IF('Physical Effects - Numerical'!I142&lt;0,'Physical Effects - Numerical'!I142,"")</f>
        <v/>
      </c>
      <c r="G142" s="72" t="str">
        <f>IF('Physical Effects - Numerical'!J142&lt;0,'Physical Effects - Numerical'!J142,"")</f>
        <v/>
      </c>
      <c r="H142" s="72" t="str">
        <f>IF('Physical Effects - Numerical'!K142&lt;0,'Physical Effects - Numerical'!K142,"")</f>
        <v/>
      </c>
      <c r="I142" s="72" t="str">
        <f>IF('Physical Effects - Numerical'!L142&lt;0,'Physical Effects - Numerical'!L142,"")</f>
        <v/>
      </c>
      <c r="J142" s="72" t="str">
        <f>IF('Physical Effects - Numerical'!M142&lt;0,'Physical Effects - Numerical'!M142,"")</f>
        <v/>
      </c>
      <c r="K142" s="72" t="str">
        <f>IF('Physical Effects - Numerical'!N142&lt;0,'Physical Effects - Numerical'!N142,"")</f>
        <v/>
      </c>
      <c r="L142" s="72" t="str">
        <f>IF('Physical Effects - Numerical'!O142&lt;0,'Physical Effects - Numerical'!O142,"")</f>
        <v/>
      </c>
      <c r="M142" s="72" t="str">
        <f>IF('Physical Effects - Numerical'!P142&lt;0,'Physical Effects - Numerical'!P142,"")</f>
        <v/>
      </c>
      <c r="N142" s="72" t="str">
        <f>IF('Physical Effects - Numerical'!Q142&lt;0,'Physical Effects - Numerical'!Q142,"")</f>
        <v/>
      </c>
      <c r="O142" s="72" t="str">
        <f>IF('Physical Effects - Numerical'!R142&lt;0,'Physical Effects - Numerical'!R142,"")</f>
        <v/>
      </c>
      <c r="P142" s="72" t="str">
        <f>IF('Physical Effects - Numerical'!S142&lt;0,'Physical Effects - Numerical'!S142,"")</f>
        <v/>
      </c>
      <c r="Q142" s="72" t="str">
        <f>IF('Physical Effects - Numerical'!T142&lt;0,'Physical Effects - Numerical'!T142,"")</f>
        <v/>
      </c>
      <c r="R142" s="72" t="str">
        <f>IF('Physical Effects - Numerical'!U142&lt;0,'Physical Effects - Numerical'!U142,"")</f>
        <v/>
      </c>
      <c r="S142" s="72" t="str">
        <f>IF('Physical Effects - Numerical'!V142&lt;0,'Physical Effects - Numerical'!V142,"")</f>
        <v/>
      </c>
      <c r="T142" s="72" t="str">
        <f>IF('Physical Effects - Numerical'!W142&lt;0,'Physical Effects - Numerical'!W142,"")</f>
        <v/>
      </c>
      <c r="U142" s="72" t="str">
        <f>IF('Physical Effects - Numerical'!X142&lt;0,'Physical Effects - Numerical'!X142,"")</f>
        <v/>
      </c>
      <c r="V142" s="72" t="str">
        <f>IF('Physical Effects - Numerical'!Y142&lt;0,'Physical Effects - Numerical'!Y142,"")</f>
        <v/>
      </c>
      <c r="W142" s="72" t="str">
        <f>IF('Physical Effects - Numerical'!Z142&lt;0,'Physical Effects - Numerical'!Z142,"")</f>
        <v/>
      </c>
      <c r="X142" s="72" t="str">
        <f>IF('Physical Effects - Numerical'!AA142&lt;0,'Physical Effects - Numerical'!AA142,"")</f>
        <v/>
      </c>
      <c r="Y142" s="72" t="str">
        <f>IF('Physical Effects - Numerical'!AB142&lt;0,'Physical Effects - Numerical'!AB142,"")</f>
        <v/>
      </c>
      <c r="Z142" s="72" t="str">
        <f>IF('Physical Effects - Numerical'!AC142&lt;0,'Physical Effects - Numerical'!AC142,"")</f>
        <v/>
      </c>
      <c r="AA142" s="72" t="str">
        <f>IF('Physical Effects - Numerical'!AD142&lt;0,'Physical Effects - Numerical'!AD142,"")</f>
        <v/>
      </c>
      <c r="AB142" s="72" t="str">
        <f>IF('Physical Effects - Numerical'!AE142&lt;0,'Physical Effects - Numerical'!AE142,"")</f>
        <v/>
      </c>
      <c r="AC142" s="72" t="str">
        <f>IF('Physical Effects - Numerical'!AF142&lt;0,'Physical Effects - Numerical'!AF142,"")</f>
        <v/>
      </c>
      <c r="AD142" s="72" t="str">
        <f>IF('Physical Effects - Numerical'!AG142&lt;0,'Physical Effects - Numerical'!AG142,"")</f>
        <v/>
      </c>
      <c r="AE142" s="72" t="str">
        <f>IF('Physical Effects - Numerical'!AH142&lt;0,'Physical Effects - Numerical'!AH142,"")</f>
        <v/>
      </c>
      <c r="AF142" s="72" t="str">
        <f>IF('Physical Effects - Numerical'!AI142&lt;0,'Physical Effects - Numerical'!AI142,"")</f>
        <v/>
      </c>
      <c r="AG142" s="72" t="str">
        <f>IF('Physical Effects - Numerical'!AJ142&lt;0,'Physical Effects - Numerical'!AJ142,"")</f>
        <v/>
      </c>
      <c r="AH142" s="72" t="str">
        <f>IF('Physical Effects - Numerical'!AK142&lt;0,'Physical Effects - Numerical'!AK142,"")</f>
        <v/>
      </c>
      <c r="AI142" s="72" t="str">
        <f>IF('Physical Effects - Numerical'!AL142&lt;0,'Physical Effects - Numerical'!AL142,"")</f>
        <v/>
      </c>
      <c r="AJ142" s="72" t="str">
        <f>IF('Physical Effects - Numerical'!AM142&lt;0,'Physical Effects - Numerical'!AM142,"")</f>
        <v/>
      </c>
      <c r="AK142" s="72" t="str">
        <f>IF('Physical Effects - Numerical'!AN142&lt;0,'Physical Effects - Numerical'!AN142,"")</f>
        <v/>
      </c>
      <c r="AL142" s="72" t="str">
        <f>IF('Physical Effects - Numerical'!AO142&lt;0,'Physical Effects - Numerical'!AO142,"")</f>
        <v/>
      </c>
      <c r="AM142" s="72" t="str">
        <f>IF('Physical Effects - Numerical'!AP142&lt;0,'Physical Effects - Numerical'!AP142,"")</f>
        <v/>
      </c>
      <c r="AN142" s="72" t="str">
        <f>IF('Physical Effects - Numerical'!AQ142&lt;0,'Physical Effects - Numerical'!AQ142,"")</f>
        <v/>
      </c>
      <c r="AO142" s="72" t="str">
        <f>IF('Physical Effects - Numerical'!AR142&lt;0,'Physical Effects - Numerical'!AR142,"")</f>
        <v/>
      </c>
      <c r="AP142" s="72" t="str">
        <f>IF('Physical Effects - Numerical'!AS142&lt;0,'Physical Effects - Numerical'!AS142,"")</f>
        <v/>
      </c>
      <c r="AQ142" s="72" t="str">
        <f>IF('Physical Effects - Numerical'!AT142&lt;0,'Physical Effects - Numerical'!AT142,"")</f>
        <v/>
      </c>
      <c r="AR142" s="72" t="str">
        <f>IF('Physical Effects - Numerical'!AU142&lt;0,'Physical Effects - Numerical'!AU142,"")</f>
        <v/>
      </c>
      <c r="AS142" s="72" t="str">
        <f>IF('Physical Effects - Numerical'!AV142&lt;0,'Physical Effects - Numerical'!AV142,"")</f>
        <v/>
      </c>
      <c r="AT142" s="72" t="str">
        <f>IF('Physical Effects - Numerical'!AW142&lt;0,'Physical Effects - Numerical'!AW142,"")</f>
        <v/>
      </c>
      <c r="AU142" s="72" t="str">
        <f>IF('Physical Effects - Numerical'!AX142&lt;0,'Physical Effects - Numerical'!AX142,"")</f>
        <v/>
      </c>
      <c r="AV142" s="84" t="str">
        <f>IF('Physical Effects - Numerical'!AY142&lt;0,'Physical Effects - Numerical'!AY142,"")</f>
        <v/>
      </c>
      <c r="AW142" t="str">
        <f>IF('Physical Effects - Numerical'!AZ142&lt;0,'Physical Effects - Numerical'!AZ142,"")</f>
        <v/>
      </c>
      <c r="AX142" t="str">
        <f>IF('Physical Effects - Numerical'!BA142&lt;0,'Physical Effects - Numerical'!BA142,"")</f>
        <v/>
      </c>
      <c r="AY142" t="str">
        <f>IF('Physical Effects - Numerical'!BB142&lt;0,'Physical Effects - Numerical'!BB142,"")</f>
        <v/>
      </c>
      <c r="AZ142" t="str">
        <f>IF('Physical Effects - Numerical'!BC142&lt;0,'Physical Effects - Numerical'!BC142,"")</f>
        <v/>
      </c>
      <c r="BA142" t="str">
        <f>IF('Physical Effects - Numerical'!BD142&lt;0,'Physical Effects - Numerical'!BD142,"")</f>
        <v/>
      </c>
      <c r="BB142" t="str">
        <f>IF('Physical Effects - Numerical'!BE142&lt;0,'Physical Effects - Numerical'!BE142,"")</f>
        <v/>
      </c>
      <c r="BC142" t="str">
        <f>IF('Physical Effects - Numerical'!BF142&lt;0,'Physical Effects - Numerical'!BF142,"")</f>
        <v/>
      </c>
      <c r="BD142" t="str">
        <f>IF('Physical Effects - Numerical'!BG142&lt;0,'Physical Effects - Numerical'!BG142,"")</f>
        <v/>
      </c>
      <c r="BE142" t="str">
        <f>IF('Physical Effects - Numerical'!BH142&lt;0,'Physical Effects - Numerical'!BH142,"")</f>
        <v/>
      </c>
      <c r="BF142" t="str">
        <f>IF('Physical Effects - Numerical'!BI142&lt;0,'Physical Effects - Numerical'!BI142,"")</f>
        <v/>
      </c>
      <c r="BG142" t="str">
        <f>IF('Physical Effects - Numerical'!BJ142&lt;0,'Physical Effects - Numerical'!BJ142,"")</f>
        <v/>
      </c>
      <c r="BH142" t="str">
        <f>IF('Physical Effects - Numerical'!BK142&lt;0,'Physical Effects - Numerical'!BK142,"")</f>
        <v/>
      </c>
      <c r="BI142" t="str">
        <f>IF('Physical Effects - Numerical'!BL142&lt;0,'Physical Effects - Numerical'!BL142,"")</f>
        <v/>
      </c>
    </row>
    <row r="143" spans="1:61">
      <c r="A143" s="120" t="s">
        <v>2284</v>
      </c>
      <c r="B143" s="72">
        <f>IF('Physical Effects - Numerical'!E143&lt;0,'Physical Effects - Numerical'!E143,"")</f>
        <v>-1</v>
      </c>
      <c r="C143" s="72">
        <f>IF('Physical Effects - Numerical'!F143&lt;0,'Physical Effects - Numerical'!F143,"")</f>
        <v>-1</v>
      </c>
      <c r="D143" s="72">
        <f>IF('Physical Effects - Numerical'!G143&lt;0,'Physical Effects - Numerical'!G143,"")</f>
        <v>-2</v>
      </c>
      <c r="E143" s="72">
        <f>IF('Physical Effects - Numerical'!H143&lt;0,'Physical Effects - Numerical'!H143,"")</f>
        <v>-1</v>
      </c>
      <c r="F143" s="72" t="str">
        <f>IF('Physical Effects - Numerical'!I143&lt;0,'Physical Effects - Numerical'!I143,"")</f>
        <v/>
      </c>
      <c r="G143" s="72" t="str">
        <f>IF('Physical Effects - Numerical'!J143&lt;0,'Physical Effects - Numerical'!J143,"")</f>
        <v/>
      </c>
      <c r="H143" s="72">
        <f>IF('Physical Effects - Numerical'!K143&lt;0,'Physical Effects - Numerical'!K143,"")</f>
        <v>-1</v>
      </c>
      <c r="I143" s="72">
        <f>IF('Physical Effects - Numerical'!L143&lt;0,'Physical Effects - Numerical'!L143,"")</f>
        <v>-2</v>
      </c>
      <c r="J143" s="72" t="str">
        <f>IF('Physical Effects - Numerical'!M143&lt;0,'Physical Effects - Numerical'!M143,"")</f>
        <v/>
      </c>
      <c r="K143" s="72">
        <f>IF('Physical Effects - Numerical'!N143&lt;0,'Physical Effects - Numerical'!N143,"")</f>
        <v>-1</v>
      </c>
      <c r="L143" s="72">
        <f>IF('Physical Effects - Numerical'!O143&lt;0,'Physical Effects - Numerical'!O143,"")</f>
        <v>-1</v>
      </c>
      <c r="M143" s="72" t="str">
        <f>IF('Physical Effects - Numerical'!P143&lt;0,'Physical Effects - Numerical'!P143,"")</f>
        <v/>
      </c>
      <c r="N143" s="72" t="str">
        <f>IF('Physical Effects - Numerical'!Q143&lt;0,'Physical Effects - Numerical'!Q143,"")</f>
        <v/>
      </c>
      <c r="O143" s="72" t="str">
        <f>IF('Physical Effects - Numerical'!R143&lt;0,'Physical Effects - Numerical'!R143,"")</f>
        <v/>
      </c>
      <c r="P143" s="72" t="str">
        <f>IF('Physical Effects - Numerical'!S143&lt;0,'Physical Effects - Numerical'!S143,"")</f>
        <v/>
      </c>
      <c r="Q143" s="72" t="str">
        <f>IF('Physical Effects - Numerical'!T143&lt;0,'Physical Effects - Numerical'!T143,"")</f>
        <v/>
      </c>
      <c r="R143" s="72" t="str">
        <f>IF('Physical Effects - Numerical'!U143&lt;0,'Physical Effects - Numerical'!U143,"")</f>
        <v/>
      </c>
      <c r="S143" s="72" t="str">
        <f>IF('Physical Effects - Numerical'!V143&lt;0,'Physical Effects - Numerical'!V143,"")</f>
        <v/>
      </c>
      <c r="T143" s="72" t="str">
        <f>IF('Physical Effects - Numerical'!W143&lt;0,'Physical Effects - Numerical'!W143,"")</f>
        <v/>
      </c>
      <c r="U143" s="72" t="str">
        <f>IF('Physical Effects - Numerical'!X143&lt;0,'Physical Effects - Numerical'!X143,"")</f>
        <v/>
      </c>
      <c r="V143" s="72" t="str">
        <f>IF('Physical Effects - Numerical'!Y143&lt;0,'Physical Effects - Numerical'!Y143,"")</f>
        <v/>
      </c>
      <c r="W143" s="72" t="str">
        <f>IF('Physical Effects - Numerical'!Z143&lt;0,'Physical Effects - Numerical'!Z143,"")</f>
        <v/>
      </c>
      <c r="X143" s="72" t="str">
        <f>IF('Physical Effects - Numerical'!AA143&lt;0,'Physical Effects - Numerical'!AA143,"")</f>
        <v/>
      </c>
      <c r="Y143" s="72">
        <f>IF('Physical Effects - Numerical'!AB143&lt;0,'Physical Effects - Numerical'!AB143,"")</f>
        <v>-1</v>
      </c>
      <c r="Z143" s="72">
        <f>IF('Physical Effects - Numerical'!AC143&lt;0,'Physical Effects - Numerical'!AC143,"")</f>
        <v>-1</v>
      </c>
      <c r="AA143" s="72">
        <f>IF('Physical Effects - Numerical'!AD143&lt;0,'Physical Effects - Numerical'!AD143,"")</f>
        <v>-1</v>
      </c>
      <c r="AB143" s="72" t="str">
        <f>IF('Physical Effects - Numerical'!AE143&lt;0,'Physical Effects - Numerical'!AE143,"")</f>
        <v/>
      </c>
      <c r="AC143" s="72" t="str">
        <f>IF('Physical Effects - Numerical'!AF143&lt;0,'Physical Effects - Numerical'!AF143,"")</f>
        <v/>
      </c>
      <c r="AD143" s="72" t="str">
        <f>IF('Physical Effects - Numerical'!AG143&lt;0,'Physical Effects - Numerical'!AG143,"")</f>
        <v/>
      </c>
      <c r="AE143" s="72" t="str">
        <f>IF('Physical Effects - Numerical'!AH143&lt;0,'Physical Effects - Numerical'!AH143,"")</f>
        <v/>
      </c>
      <c r="AF143" s="72" t="str">
        <f>IF('Physical Effects - Numerical'!AI143&lt;0,'Physical Effects - Numerical'!AI143,"")</f>
        <v/>
      </c>
      <c r="AG143" s="72" t="str">
        <f>IF('Physical Effects - Numerical'!AJ143&lt;0,'Physical Effects - Numerical'!AJ143,"")</f>
        <v/>
      </c>
      <c r="AH143" s="72" t="str">
        <f>IF('Physical Effects - Numerical'!AK143&lt;0,'Physical Effects - Numerical'!AK143,"")</f>
        <v/>
      </c>
      <c r="AI143" s="72" t="str">
        <f>IF('Physical Effects - Numerical'!AL143&lt;0,'Physical Effects - Numerical'!AL143,"")</f>
        <v/>
      </c>
      <c r="AJ143" s="72" t="str">
        <f>IF('Physical Effects - Numerical'!AM143&lt;0,'Physical Effects - Numerical'!AM143,"")</f>
        <v/>
      </c>
      <c r="AK143" s="72" t="str">
        <f>IF('Physical Effects - Numerical'!AN143&lt;0,'Physical Effects - Numerical'!AN143,"")</f>
        <v/>
      </c>
      <c r="AL143" s="72" t="str">
        <f>IF('Physical Effects - Numerical'!AO143&lt;0,'Physical Effects - Numerical'!AO143,"")</f>
        <v/>
      </c>
      <c r="AM143" s="72" t="str">
        <f>IF('Physical Effects - Numerical'!AP143&lt;0,'Physical Effects - Numerical'!AP143,"")</f>
        <v/>
      </c>
      <c r="AN143" s="72" t="str">
        <f>IF('Physical Effects - Numerical'!AQ143&lt;0,'Physical Effects - Numerical'!AQ143,"")</f>
        <v/>
      </c>
      <c r="AO143" s="72" t="str">
        <f>IF('Physical Effects - Numerical'!AR143&lt;0,'Physical Effects - Numerical'!AR143,"")</f>
        <v/>
      </c>
      <c r="AP143" s="72" t="str">
        <f>IF('Physical Effects - Numerical'!AS143&lt;0,'Physical Effects - Numerical'!AS143,"")</f>
        <v/>
      </c>
      <c r="AQ143" s="72" t="str">
        <f>IF('Physical Effects - Numerical'!AT143&lt;0,'Physical Effects - Numerical'!AT143,"")</f>
        <v/>
      </c>
      <c r="AR143" s="72" t="str">
        <f>IF('Physical Effects - Numerical'!AU143&lt;0,'Physical Effects - Numerical'!AU143,"")</f>
        <v/>
      </c>
      <c r="AS143" s="72" t="str">
        <f>IF('Physical Effects - Numerical'!AV143&lt;0,'Physical Effects - Numerical'!AV143,"")</f>
        <v/>
      </c>
      <c r="AT143" s="72" t="str">
        <f>IF('Physical Effects - Numerical'!AW143&lt;0,'Physical Effects - Numerical'!AW143,"")</f>
        <v/>
      </c>
      <c r="AU143" s="72" t="str">
        <f>IF('Physical Effects - Numerical'!AX143&lt;0,'Physical Effects - Numerical'!AX143,"")</f>
        <v/>
      </c>
      <c r="AV143" s="84" t="str">
        <f>IF('Physical Effects - Numerical'!AY143&lt;0,'Physical Effects - Numerical'!AY143,"")</f>
        <v/>
      </c>
      <c r="AW143" t="str">
        <f>IF('Physical Effects - Numerical'!AZ143&lt;0,'Physical Effects - Numerical'!AZ143,"")</f>
        <v/>
      </c>
      <c r="AX143" t="str">
        <f>IF('Physical Effects - Numerical'!BA143&lt;0,'Physical Effects - Numerical'!BA143,"")</f>
        <v/>
      </c>
      <c r="AY143" t="str">
        <f>IF('Physical Effects - Numerical'!BB143&lt;0,'Physical Effects - Numerical'!BB143,"")</f>
        <v/>
      </c>
      <c r="AZ143" t="str">
        <f>IF('Physical Effects - Numerical'!BC143&lt;0,'Physical Effects - Numerical'!BC143,"")</f>
        <v/>
      </c>
      <c r="BA143" t="str">
        <f>IF('Physical Effects - Numerical'!BD143&lt;0,'Physical Effects - Numerical'!BD143,"")</f>
        <v/>
      </c>
      <c r="BB143" t="str">
        <f>IF('Physical Effects - Numerical'!BE143&lt;0,'Physical Effects - Numerical'!BE143,"")</f>
        <v/>
      </c>
      <c r="BC143" t="str">
        <f>IF('Physical Effects - Numerical'!BF143&lt;0,'Physical Effects - Numerical'!BF143,"")</f>
        <v/>
      </c>
      <c r="BD143" t="str">
        <f>IF('Physical Effects - Numerical'!BG143&lt;0,'Physical Effects - Numerical'!BG143,"")</f>
        <v/>
      </c>
      <c r="BE143" t="str">
        <f>IF('Physical Effects - Numerical'!BH143&lt;0,'Physical Effects - Numerical'!BH143,"")</f>
        <v/>
      </c>
      <c r="BF143" t="str">
        <f>IF('Physical Effects - Numerical'!BI143&lt;0,'Physical Effects - Numerical'!BI143,"")</f>
        <v/>
      </c>
      <c r="BG143" t="str">
        <f>IF('Physical Effects - Numerical'!BJ143&lt;0,'Physical Effects - Numerical'!BJ143,"")</f>
        <v/>
      </c>
      <c r="BH143" t="str">
        <f>IF('Physical Effects - Numerical'!BK143&lt;0,'Physical Effects - Numerical'!BK143,"")</f>
        <v/>
      </c>
      <c r="BI143" t="str">
        <f>IF('Physical Effects - Numerical'!BL143&lt;0,'Physical Effects - Numerical'!BL143,"")</f>
        <v/>
      </c>
    </row>
    <row r="144" spans="1:61">
      <c r="A144" s="120" t="s">
        <v>2310</v>
      </c>
      <c r="B144" s="72" t="str">
        <f>IF('Physical Effects - Numerical'!E144&lt;0,'Physical Effects - Numerical'!E144,"")</f>
        <v/>
      </c>
      <c r="C144" s="72" t="str">
        <f>IF('Physical Effects - Numerical'!F144&lt;0,'Physical Effects - Numerical'!F144,"")</f>
        <v/>
      </c>
      <c r="D144" s="72" t="str">
        <f>IF('Physical Effects - Numerical'!G144&lt;0,'Physical Effects - Numerical'!G144,"")</f>
        <v/>
      </c>
      <c r="E144" s="72" t="str">
        <f>IF('Physical Effects - Numerical'!H144&lt;0,'Physical Effects - Numerical'!H144,"")</f>
        <v/>
      </c>
      <c r="F144" s="72">
        <f>IF('Physical Effects - Numerical'!I144&lt;0,'Physical Effects - Numerical'!I144,"")</f>
        <v>-1</v>
      </c>
      <c r="G144" s="72" t="str">
        <f>IF('Physical Effects - Numerical'!J144&lt;0,'Physical Effects - Numerical'!J144,"")</f>
        <v/>
      </c>
      <c r="H144" s="72" t="str">
        <f>IF('Physical Effects - Numerical'!K144&lt;0,'Physical Effects - Numerical'!K144,"")</f>
        <v/>
      </c>
      <c r="I144" s="72" t="str">
        <f>IF('Physical Effects - Numerical'!L144&lt;0,'Physical Effects - Numerical'!L144,"")</f>
        <v/>
      </c>
      <c r="J144" s="72" t="str">
        <f>IF('Physical Effects - Numerical'!M144&lt;0,'Physical Effects - Numerical'!M144,"")</f>
        <v/>
      </c>
      <c r="K144" s="72" t="str">
        <f>IF('Physical Effects - Numerical'!N144&lt;0,'Physical Effects - Numerical'!N144,"")</f>
        <v/>
      </c>
      <c r="L144" s="72" t="str">
        <f>IF('Physical Effects - Numerical'!O144&lt;0,'Physical Effects - Numerical'!O144,"")</f>
        <v/>
      </c>
      <c r="M144" s="72" t="str">
        <f>IF('Physical Effects - Numerical'!P144&lt;0,'Physical Effects - Numerical'!P144,"")</f>
        <v/>
      </c>
      <c r="N144" s="72" t="str">
        <f>IF('Physical Effects - Numerical'!Q144&lt;0,'Physical Effects - Numerical'!Q144,"")</f>
        <v/>
      </c>
      <c r="O144" s="72" t="str">
        <f>IF('Physical Effects - Numerical'!R144&lt;0,'Physical Effects - Numerical'!R144,"")</f>
        <v/>
      </c>
      <c r="P144" s="72" t="str">
        <f>IF('Physical Effects - Numerical'!S144&lt;0,'Physical Effects - Numerical'!S144,"")</f>
        <v/>
      </c>
      <c r="Q144" s="72" t="str">
        <f>IF('Physical Effects - Numerical'!T144&lt;0,'Physical Effects - Numerical'!T144,"")</f>
        <v/>
      </c>
      <c r="R144" s="72">
        <f>IF('Physical Effects - Numerical'!U144&lt;0,'Physical Effects - Numerical'!U144,"")</f>
        <v>-1</v>
      </c>
      <c r="S144" s="72" t="str">
        <f>IF('Physical Effects - Numerical'!V144&lt;0,'Physical Effects - Numerical'!V144,"")</f>
        <v/>
      </c>
      <c r="T144" s="72" t="str">
        <f>IF('Physical Effects - Numerical'!W144&lt;0,'Physical Effects - Numerical'!W144,"")</f>
        <v/>
      </c>
      <c r="U144" s="72">
        <f>IF('Physical Effects - Numerical'!X144&lt;0,'Physical Effects - Numerical'!X144,"")</f>
        <v>-1</v>
      </c>
      <c r="V144" s="72" t="str">
        <f>IF('Physical Effects - Numerical'!Y144&lt;0,'Physical Effects - Numerical'!Y144,"")</f>
        <v/>
      </c>
      <c r="W144" s="72">
        <f>IF('Physical Effects - Numerical'!Z144&lt;0,'Physical Effects - Numerical'!Z144,"")</f>
        <v>-1</v>
      </c>
      <c r="X144" s="72" t="str">
        <f>IF('Physical Effects - Numerical'!AA144&lt;0,'Physical Effects - Numerical'!AA144,"")</f>
        <v/>
      </c>
      <c r="Y144" s="72" t="str">
        <f>IF('Physical Effects - Numerical'!AB144&lt;0,'Physical Effects - Numerical'!AB144,"")</f>
        <v/>
      </c>
      <c r="Z144" s="72">
        <f>IF('Physical Effects - Numerical'!AC144&lt;0,'Physical Effects - Numerical'!AC144,"")</f>
        <v>-1</v>
      </c>
      <c r="AA144" s="72" t="str">
        <f>IF('Physical Effects - Numerical'!AD144&lt;0,'Physical Effects - Numerical'!AD144,"")</f>
        <v/>
      </c>
      <c r="AB144" s="72" t="str">
        <f>IF('Physical Effects - Numerical'!AE144&lt;0,'Physical Effects - Numerical'!AE144,"")</f>
        <v/>
      </c>
      <c r="AC144" s="72" t="str">
        <f>IF('Physical Effects - Numerical'!AF144&lt;0,'Physical Effects - Numerical'!AF144,"")</f>
        <v/>
      </c>
      <c r="AD144" s="72" t="str">
        <f>IF('Physical Effects - Numerical'!AG144&lt;0,'Physical Effects - Numerical'!AG144,"")</f>
        <v/>
      </c>
      <c r="AE144" s="72" t="str">
        <f>IF('Physical Effects - Numerical'!AH144&lt;0,'Physical Effects - Numerical'!AH144,"")</f>
        <v/>
      </c>
      <c r="AF144" s="72" t="str">
        <f>IF('Physical Effects - Numerical'!AI144&lt;0,'Physical Effects - Numerical'!AI144,"")</f>
        <v/>
      </c>
      <c r="AG144" s="72" t="str">
        <f>IF('Physical Effects - Numerical'!AJ144&lt;0,'Physical Effects - Numerical'!AJ144,"")</f>
        <v/>
      </c>
      <c r="AH144" s="72" t="str">
        <f>IF('Physical Effects - Numerical'!AK144&lt;0,'Physical Effects - Numerical'!AK144,"")</f>
        <v/>
      </c>
      <c r="AI144" s="72" t="str">
        <f>IF('Physical Effects - Numerical'!AL144&lt;0,'Physical Effects - Numerical'!AL144,"")</f>
        <v/>
      </c>
      <c r="AJ144" s="72" t="str">
        <f>IF('Physical Effects - Numerical'!AM144&lt;0,'Physical Effects - Numerical'!AM144,"")</f>
        <v/>
      </c>
      <c r="AK144" s="72" t="str">
        <f>IF('Physical Effects - Numerical'!AN144&lt;0,'Physical Effects - Numerical'!AN144,"")</f>
        <v/>
      </c>
      <c r="AL144" s="72" t="str">
        <f>IF('Physical Effects - Numerical'!AO144&lt;0,'Physical Effects - Numerical'!AO144,"")</f>
        <v/>
      </c>
      <c r="AM144" s="72" t="str">
        <f>IF('Physical Effects - Numerical'!AP144&lt;0,'Physical Effects - Numerical'!AP144,"")</f>
        <v/>
      </c>
      <c r="AN144" s="72" t="str">
        <f>IF('Physical Effects - Numerical'!AQ144&lt;0,'Physical Effects - Numerical'!AQ144,"")</f>
        <v/>
      </c>
      <c r="AO144" s="72" t="str">
        <f>IF('Physical Effects - Numerical'!AR144&lt;0,'Physical Effects - Numerical'!AR144,"")</f>
        <v/>
      </c>
      <c r="AP144" s="72" t="str">
        <f>IF('Physical Effects - Numerical'!AS144&lt;0,'Physical Effects - Numerical'!AS144,"")</f>
        <v/>
      </c>
      <c r="AQ144" s="72" t="str">
        <f>IF('Physical Effects - Numerical'!AT144&lt;0,'Physical Effects - Numerical'!AT144,"")</f>
        <v/>
      </c>
      <c r="AR144" s="72" t="str">
        <f>IF('Physical Effects - Numerical'!AU144&lt;0,'Physical Effects - Numerical'!AU144,"")</f>
        <v/>
      </c>
      <c r="AS144" s="72" t="str">
        <f>IF('Physical Effects - Numerical'!AV144&lt;0,'Physical Effects - Numerical'!AV144,"")</f>
        <v/>
      </c>
      <c r="AT144" s="72" t="str">
        <f>IF('Physical Effects - Numerical'!AW144&lt;0,'Physical Effects - Numerical'!AW144,"")</f>
        <v/>
      </c>
      <c r="AU144" s="72" t="str">
        <f>IF('Physical Effects - Numerical'!AX144&lt;0,'Physical Effects - Numerical'!AX144,"")</f>
        <v/>
      </c>
      <c r="AV144" s="84" t="str">
        <f>IF('Physical Effects - Numerical'!AY144&lt;0,'Physical Effects - Numerical'!AY144,"")</f>
        <v/>
      </c>
      <c r="AW144" t="str">
        <f>IF('Physical Effects - Numerical'!AZ144&lt;0,'Physical Effects - Numerical'!AZ144,"")</f>
        <v/>
      </c>
      <c r="AX144" t="str">
        <f>IF('Physical Effects - Numerical'!BA144&lt;0,'Physical Effects - Numerical'!BA144,"")</f>
        <v/>
      </c>
      <c r="AY144" t="str">
        <f>IF('Physical Effects - Numerical'!BB144&lt;0,'Physical Effects - Numerical'!BB144,"")</f>
        <v/>
      </c>
      <c r="AZ144" t="str">
        <f>IF('Physical Effects - Numerical'!BC144&lt;0,'Physical Effects - Numerical'!BC144,"")</f>
        <v/>
      </c>
      <c r="BA144" t="str">
        <f>IF('Physical Effects - Numerical'!BD144&lt;0,'Physical Effects - Numerical'!BD144,"")</f>
        <v/>
      </c>
      <c r="BB144" t="str">
        <f>IF('Physical Effects - Numerical'!BE144&lt;0,'Physical Effects - Numerical'!BE144,"")</f>
        <v/>
      </c>
      <c r="BC144" t="str">
        <f>IF('Physical Effects - Numerical'!BF144&lt;0,'Physical Effects - Numerical'!BF144,"")</f>
        <v/>
      </c>
      <c r="BD144" t="str">
        <f>IF('Physical Effects - Numerical'!BG144&lt;0,'Physical Effects - Numerical'!BG144,"")</f>
        <v/>
      </c>
      <c r="BE144" t="str">
        <f>IF('Physical Effects - Numerical'!BH144&lt;0,'Physical Effects - Numerical'!BH144,"")</f>
        <v/>
      </c>
      <c r="BF144" t="str">
        <f>IF('Physical Effects - Numerical'!BI144&lt;0,'Physical Effects - Numerical'!BI144,"")</f>
        <v/>
      </c>
      <c r="BG144" t="str">
        <f>IF('Physical Effects - Numerical'!BJ144&lt;0,'Physical Effects - Numerical'!BJ144,"")</f>
        <v/>
      </c>
      <c r="BH144" t="str">
        <f>IF('Physical Effects - Numerical'!BK144&lt;0,'Physical Effects - Numerical'!BK144,"")</f>
        <v/>
      </c>
      <c r="BI144" t="str">
        <f>IF('Physical Effects - Numerical'!BL144&lt;0,'Physical Effects - Numerical'!BL144,"")</f>
        <v/>
      </c>
    </row>
    <row r="145" spans="1:61">
      <c r="A145" s="120" t="s">
        <v>2324</v>
      </c>
      <c r="B145" s="72" t="str">
        <f>IF('Physical Effects - Numerical'!E145&lt;0,'Physical Effects - Numerical'!E145,"")</f>
        <v/>
      </c>
      <c r="C145" s="72" t="str">
        <f>IF('Physical Effects - Numerical'!F145&lt;0,'Physical Effects - Numerical'!F145,"")</f>
        <v/>
      </c>
      <c r="D145" s="72" t="str">
        <f>IF('Physical Effects - Numerical'!G145&lt;0,'Physical Effects - Numerical'!G145,"")</f>
        <v/>
      </c>
      <c r="E145" s="72" t="str">
        <f>IF('Physical Effects - Numerical'!H145&lt;0,'Physical Effects - Numerical'!H145,"")</f>
        <v/>
      </c>
      <c r="F145" s="72" t="str">
        <f>IF('Physical Effects - Numerical'!I145&lt;0,'Physical Effects - Numerical'!I145,"")</f>
        <v/>
      </c>
      <c r="G145" s="72" t="str">
        <f>IF('Physical Effects - Numerical'!J145&lt;0,'Physical Effects - Numerical'!J145,"")</f>
        <v/>
      </c>
      <c r="H145" s="72" t="str">
        <f>IF('Physical Effects - Numerical'!K145&lt;0,'Physical Effects - Numerical'!K145,"")</f>
        <v/>
      </c>
      <c r="I145" s="72" t="str">
        <f>IF('Physical Effects - Numerical'!L145&lt;0,'Physical Effects - Numerical'!L145,"")</f>
        <v/>
      </c>
      <c r="J145" s="72" t="str">
        <f>IF('Physical Effects - Numerical'!M145&lt;0,'Physical Effects - Numerical'!M145,"")</f>
        <v/>
      </c>
      <c r="K145" s="72" t="str">
        <f>IF('Physical Effects - Numerical'!N145&lt;0,'Physical Effects - Numerical'!N145,"")</f>
        <v/>
      </c>
      <c r="L145" s="72" t="str">
        <f>IF('Physical Effects - Numerical'!O145&lt;0,'Physical Effects - Numerical'!O145,"")</f>
        <v/>
      </c>
      <c r="M145" s="72" t="str">
        <f>IF('Physical Effects - Numerical'!P145&lt;0,'Physical Effects - Numerical'!P145,"")</f>
        <v/>
      </c>
      <c r="N145" s="72" t="str">
        <f>IF('Physical Effects - Numerical'!Q145&lt;0,'Physical Effects - Numerical'!Q145,"")</f>
        <v/>
      </c>
      <c r="O145" s="72" t="str">
        <f>IF('Physical Effects - Numerical'!R145&lt;0,'Physical Effects - Numerical'!R145,"")</f>
        <v/>
      </c>
      <c r="P145" s="72" t="str">
        <f>IF('Physical Effects - Numerical'!S145&lt;0,'Physical Effects - Numerical'!S145,"")</f>
        <v/>
      </c>
      <c r="Q145" s="72" t="str">
        <f>IF('Physical Effects - Numerical'!T145&lt;0,'Physical Effects - Numerical'!T145,"")</f>
        <v/>
      </c>
      <c r="R145" s="72" t="str">
        <f>IF('Physical Effects - Numerical'!U145&lt;0,'Physical Effects - Numerical'!U145,"")</f>
        <v/>
      </c>
      <c r="S145" s="72" t="str">
        <f>IF('Physical Effects - Numerical'!V145&lt;0,'Physical Effects - Numerical'!V145,"")</f>
        <v/>
      </c>
      <c r="T145" s="72" t="str">
        <f>IF('Physical Effects - Numerical'!W145&lt;0,'Physical Effects - Numerical'!W145,"")</f>
        <v/>
      </c>
      <c r="U145" s="72" t="str">
        <f>IF('Physical Effects - Numerical'!X145&lt;0,'Physical Effects - Numerical'!X145,"")</f>
        <v/>
      </c>
      <c r="V145" s="72" t="str">
        <f>IF('Physical Effects - Numerical'!Y145&lt;0,'Physical Effects - Numerical'!Y145,"")</f>
        <v/>
      </c>
      <c r="W145" s="72" t="str">
        <f>IF('Physical Effects - Numerical'!Z145&lt;0,'Physical Effects - Numerical'!Z145,"")</f>
        <v/>
      </c>
      <c r="X145" s="72" t="str">
        <f>IF('Physical Effects - Numerical'!AA145&lt;0,'Physical Effects - Numerical'!AA145,"")</f>
        <v/>
      </c>
      <c r="Y145" s="72" t="str">
        <f>IF('Physical Effects - Numerical'!AB145&lt;0,'Physical Effects - Numerical'!AB145,"")</f>
        <v/>
      </c>
      <c r="Z145" s="72" t="str">
        <f>IF('Physical Effects - Numerical'!AC145&lt;0,'Physical Effects - Numerical'!AC145,"")</f>
        <v/>
      </c>
      <c r="AA145" s="72" t="str">
        <f>IF('Physical Effects - Numerical'!AD145&lt;0,'Physical Effects - Numerical'!AD145,"")</f>
        <v/>
      </c>
      <c r="AB145" s="72" t="str">
        <f>IF('Physical Effects - Numerical'!AE145&lt;0,'Physical Effects - Numerical'!AE145,"")</f>
        <v/>
      </c>
      <c r="AC145" s="72" t="str">
        <f>IF('Physical Effects - Numerical'!AF145&lt;0,'Physical Effects - Numerical'!AF145,"")</f>
        <v/>
      </c>
      <c r="AD145" s="72" t="str">
        <f>IF('Physical Effects - Numerical'!AG145&lt;0,'Physical Effects - Numerical'!AG145,"")</f>
        <v/>
      </c>
      <c r="AE145" s="72" t="str">
        <f>IF('Physical Effects - Numerical'!AH145&lt;0,'Physical Effects - Numerical'!AH145,"")</f>
        <v/>
      </c>
      <c r="AF145" s="72" t="str">
        <f>IF('Physical Effects - Numerical'!AI145&lt;0,'Physical Effects - Numerical'!AI145,"")</f>
        <v/>
      </c>
      <c r="AG145" s="72" t="str">
        <f>IF('Physical Effects - Numerical'!AJ145&lt;0,'Physical Effects - Numerical'!AJ145,"")</f>
        <v/>
      </c>
      <c r="AH145" s="72" t="str">
        <f>IF('Physical Effects - Numerical'!AK145&lt;0,'Physical Effects - Numerical'!AK145,"")</f>
        <v/>
      </c>
      <c r="AI145" s="72" t="str">
        <f>IF('Physical Effects - Numerical'!AL145&lt;0,'Physical Effects - Numerical'!AL145,"")</f>
        <v/>
      </c>
      <c r="AJ145" s="72" t="str">
        <f>IF('Physical Effects - Numerical'!AM145&lt;0,'Physical Effects - Numerical'!AM145,"")</f>
        <v/>
      </c>
      <c r="AK145" s="72" t="str">
        <f>IF('Physical Effects - Numerical'!AN145&lt;0,'Physical Effects - Numerical'!AN145,"")</f>
        <v/>
      </c>
      <c r="AL145" s="72" t="str">
        <f>IF('Physical Effects - Numerical'!AO145&lt;0,'Physical Effects - Numerical'!AO145,"")</f>
        <v/>
      </c>
      <c r="AM145" s="72" t="str">
        <f>IF('Physical Effects - Numerical'!AP145&lt;0,'Physical Effects - Numerical'!AP145,"")</f>
        <v/>
      </c>
      <c r="AN145" s="72" t="str">
        <f>IF('Physical Effects - Numerical'!AQ145&lt;0,'Physical Effects - Numerical'!AQ145,"")</f>
        <v/>
      </c>
      <c r="AO145" s="72" t="str">
        <f>IF('Physical Effects - Numerical'!AR145&lt;0,'Physical Effects - Numerical'!AR145,"")</f>
        <v/>
      </c>
      <c r="AP145" s="72" t="str">
        <f>IF('Physical Effects - Numerical'!AS145&lt;0,'Physical Effects - Numerical'!AS145,"")</f>
        <v/>
      </c>
      <c r="AQ145" s="72" t="str">
        <f>IF('Physical Effects - Numerical'!AT145&lt;0,'Physical Effects - Numerical'!AT145,"")</f>
        <v/>
      </c>
      <c r="AR145" s="72" t="str">
        <f>IF('Physical Effects - Numerical'!AU145&lt;0,'Physical Effects - Numerical'!AU145,"")</f>
        <v/>
      </c>
      <c r="AS145" s="72" t="str">
        <f>IF('Physical Effects - Numerical'!AV145&lt;0,'Physical Effects - Numerical'!AV145,"")</f>
        <v/>
      </c>
      <c r="AT145" s="72" t="str">
        <f>IF('Physical Effects - Numerical'!AW145&lt;0,'Physical Effects - Numerical'!AW145,"")</f>
        <v/>
      </c>
      <c r="AU145" s="72" t="str">
        <f>IF('Physical Effects - Numerical'!AX145&lt;0,'Physical Effects - Numerical'!AX145,"")</f>
        <v/>
      </c>
      <c r="AV145" s="84" t="str">
        <f>IF('Physical Effects - Numerical'!AY145&lt;0,'Physical Effects - Numerical'!AY145,"")</f>
        <v/>
      </c>
      <c r="AW145" t="str">
        <f>IF('Physical Effects - Numerical'!AZ145&lt;0,'Physical Effects - Numerical'!AZ145,"")</f>
        <v/>
      </c>
      <c r="AX145" t="str">
        <f>IF('Physical Effects - Numerical'!BA145&lt;0,'Physical Effects - Numerical'!BA145,"")</f>
        <v/>
      </c>
      <c r="AY145" t="str">
        <f>IF('Physical Effects - Numerical'!BB145&lt;0,'Physical Effects - Numerical'!BB145,"")</f>
        <v/>
      </c>
      <c r="AZ145" t="str">
        <f>IF('Physical Effects - Numerical'!BC145&lt;0,'Physical Effects - Numerical'!BC145,"")</f>
        <v/>
      </c>
      <c r="BA145" t="str">
        <f>IF('Physical Effects - Numerical'!BD145&lt;0,'Physical Effects - Numerical'!BD145,"")</f>
        <v/>
      </c>
      <c r="BB145" t="str">
        <f>IF('Physical Effects - Numerical'!BE145&lt;0,'Physical Effects - Numerical'!BE145,"")</f>
        <v/>
      </c>
      <c r="BC145" t="str">
        <f>IF('Physical Effects - Numerical'!BF145&lt;0,'Physical Effects - Numerical'!BF145,"")</f>
        <v/>
      </c>
      <c r="BD145" t="str">
        <f>IF('Physical Effects - Numerical'!BG145&lt;0,'Physical Effects - Numerical'!BG145,"")</f>
        <v/>
      </c>
      <c r="BE145" t="str">
        <f>IF('Physical Effects - Numerical'!BH145&lt;0,'Physical Effects - Numerical'!BH145,"")</f>
        <v/>
      </c>
      <c r="BF145" t="str">
        <f>IF('Physical Effects - Numerical'!BI145&lt;0,'Physical Effects - Numerical'!BI145,"")</f>
        <v/>
      </c>
      <c r="BG145" t="str">
        <f>IF('Physical Effects - Numerical'!BJ145&lt;0,'Physical Effects - Numerical'!BJ145,"")</f>
        <v/>
      </c>
      <c r="BH145" t="str">
        <f>IF('Physical Effects - Numerical'!BK145&lt;0,'Physical Effects - Numerical'!BK145,"")</f>
        <v/>
      </c>
      <c r="BI145" t="str">
        <f>IF('Physical Effects - Numerical'!BL145&lt;0,'Physical Effects - Numerical'!BL145,"")</f>
        <v/>
      </c>
    </row>
    <row r="146" spans="1:61">
      <c r="A146" s="120" t="s">
        <v>2334</v>
      </c>
      <c r="B146" s="72" t="str">
        <f>IF('Physical Effects - Numerical'!E146&lt;0,'Physical Effects - Numerical'!E146,"")</f>
        <v/>
      </c>
      <c r="C146" s="72" t="str">
        <f>IF('Physical Effects - Numerical'!F146&lt;0,'Physical Effects - Numerical'!F146,"")</f>
        <v/>
      </c>
      <c r="D146" s="72" t="str">
        <f>IF('Physical Effects - Numerical'!G146&lt;0,'Physical Effects - Numerical'!G146,"")</f>
        <v/>
      </c>
      <c r="E146" s="72" t="str">
        <f>IF('Physical Effects - Numerical'!H146&lt;0,'Physical Effects - Numerical'!H146,"")</f>
        <v/>
      </c>
      <c r="F146" s="72" t="str">
        <f>IF('Physical Effects - Numerical'!I146&lt;0,'Physical Effects - Numerical'!I146,"")</f>
        <v/>
      </c>
      <c r="G146" s="72" t="str">
        <f>IF('Physical Effects - Numerical'!J146&lt;0,'Physical Effects - Numerical'!J146,"")</f>
        <v/>
      </c>
      <c r="H146" s="72" t="str">
        <f>IF('Physical Effects - Numerical'!K146&lt;0,'Physical Effects - Numerical'!K146,"")</f>
        <v/>
      </c>
      <c r="I146" s="72" t="str">
        <f>IF('Physical Effects - Numerical'!L146&lt;0,'Physical Effects - Numerical'!L146,"")</f>
        <v/>
      </c>
      <c r="J146" s="72">
        <f>IF('Physical Effects - Numerical'!M146&lt;0,'Physical Effects - Numerical'!M146,"")</f>
        <v>-2</v>
      </c>
      <c r="K146" s="72" t="str">
        <f>IF('Physical Effects - Numerical'!N146&lt;0,'Physical Effects - Numerical'!N146,"")</f>
        <v/>
      </c>
      <c r="L146" s="72" t="str">
        <f>IF('Physical Effects - Numerical'!O146&lt;0,'Physical Effects - Numerical'!O146,"")</f>
        <v/>
      </c>
      <c r="M146" s="72" t="str">
        <f>IF('Physical Effects - Numerical'!P146&lt;0,'Physical Effects - Numerical'!P146,"")</f>
        <v/>
      </c>
      <c r="N146" s="72">
        <f>IF('Physical Effects - Numerical'!Q146&lt;0,'Physical Effects - Numerical'!Q146,"")</f>
        <v>-2</v>
      </c>
      <c r="O146" s="72">
        <f>IF('Physical Effects - Numerical'!R146&lt;0,'Physical Effects - Numerical'!R146,"")</f>
        <v>-1</v>
      </c>
      <c r="P146" s="72" t="str">
        <f>IF('Physical Effects - Numerical'!S146&lt;0,'Physical Effects - Numerical'!S146,"")</f>
        <v/>
      </c>
      <c r="Q146" s="72" t="str">
        <f>IF('Physical Effects - Numerical'!T146&lt;0,'Physical Effects - Numerical'!T146,"")</f>
        <v/>
      </c>
      <c r="R146" s="72" t="str">
        <f>IF('Physical Effects - Numerical'!U146&lt;0,'Physical Effects - Numerical'!U146,"")</f>
        <v/>
      </c>
      <c r="S146" s="72" t="str">
        <f>IF('Physical Effects - Numerical'!V146&lt;0,'Physical Effects - Numerical'!V146,"")</f>
        <v/>
      </c>
      <c r="T146" s="72" t="str">
        <f>IF('Physical Effects - Numerical'!W146&lt;0,'Physical Effects - Numerical'!W146,"")</f>
        <v/>
      </c>
      <c r="U146" s="72" t="str">
        <f>IF('Physical Effects - Numerical'!X146&lt;0,'Physical Effects - Numerical'!X146,"")</f>
        <v/>
      </c>
      <c r="V146" s="72">
        <f>IF('Physical Effects - Numerical'!Y146&lt;0,'Physical Effects - Numerical'!Y146,"")</f>
        <v>-2</v>
      </c>
      <c r="W146" s="72" t="str">
        <f>IF('Physical Effects - Numerical'!Z146&lt;0,'Physical Effects - Numerical'!Z146,"")</f>
        <v/>
      </c>
      <c r="X146" s="72" t="str">
        <f>IF('Physical Effects - Numerical'!AA146&lt;0,'Physical Effects - Numerical'!AA146,"")</f>
        <v/>
      </c>
      <c r="Y146" s="72" t="str">
        <f>IF('Physical Effects - Numerical'!AB146&lt;0,'Physical Effects - Numerical'!AB146,"")</f>
        <v/>
      </c>
      <c r="Z146" s="72" t="str">
        <f>IF('Physical Effects - Numerical'!AC146&lt;0,'Physical Effects - Numerical'!AC146,"")</f>
        <v/>
      </c>
      <c r="AA146" s="72" t="str">
        <f>IF('Physical Effects - Numerical'!AD146&lt;0,'Physical Effects - Numerical'!AD146,"")</f>
        <v/>
      </c>
      <c r="AB146" s="72" t="str">
        <f>IF('Physical Effects - Numerical'!AE146&lt;0,'Physical Effects - Numerical'!AE146,"")</f>
        <v/>
      </c>
      <c r="AC146" s="72" t="str">
        <f>IF('Physical Effects - Numerical'!AF146&lt;0,'Physical Effects - Numerical'!AF146,"")</f>
        <v/>
      </c>
      <c r="AD146" s="72" t="str">
        <f>IF('Physical Effects - Numerical'!AG146&lt;0,'Physical Effects - Numerical'!AG146,"")</f>
        <v/>
      </c>
      <c r="AE146" s="72">
        <f>IF('Physical Effects - Numerical'!AH146&lt;0,'Physical Effects - Numerical'!AH146,"")</f>
        <v>-2</v>
      </c>
      <c r="AF146" s="72" t="str">
        <f>IF('Physical Effects - Numerical'!AI146&lt;0,'Physical Effects - Numerical'!AI146,"")</f>
        <v/>
      </c>
      <c r="AG146" s="72" t="str">
        <f>IF('Physical Effects - Numerical'!AJ146&lt;0,'Physical Effects - Numerical'!AJ146,"")</f>
        <v/>
      </c>
      <c r="AH146" s="72" t="str">
        <f>IF('Physical Effects - Numerical'!AK146&lt;0,'Physical Effects - Numerical'!AK146,"")</f>
        <v/>
      </c>
      <c r="AI146" s="72" t="str">
        <f>IF('Physical Effects - Numerical'!AL146&lt;0,'Physical Effects - Numerical'!AL146,"")</f>
        <v/>
      </c>
      <c r="AJ146" s="72" t="str">
        <f>IF('Physical Effects - Numerical'!AM146&lt;0,'Physical Effects - Numerical'!AM146,"")</f>
        <v/>
      </c>
      <c r="AK146" s="72" t="str">
        <f>IF('Physical Effects - Numerical'!AN146&lt;0,'Physical Effects - Numerical'!AN146,"")</f>
        <v/>
      </c>
      <c r="AL146" s="72" t="str">
        <f>IF('Physical Effects - Numerical'!AO146&lt;0,'Physical Effects - Numerical'!AO146,"")</f>
        <v/>
      </c>
      <c r="AM146" s="72" t="str">
        <f>IF('Physical Effects - Numerical'!AP146&lt;0,'Physical Effects - Numerical'!AP146,"")</f>
        <v/>
      </c>
      <c r="AN146" s="72" t="str">
        <f>IF('Physical Effects - Numerical'!AQ146&lt;0,'Physical Effects - Numerical'!AQ146,"")</f>
        <v/>
      </c>
      <c r="AO146" s="72" t="str">
        <f>IF('Physical Effects - Numerical'!AR146&lt;0,'Physical Effects - Numerical'!AR146,"")</f>
        <v/>
      </c>
      <c r="AP146" s="72" t="str">
        <f>IF('Physical Effects - Numerical'!AS146&lt;0,'Physical Effects - Numerical'!AS146,"")</f>
        <v/>
      </c>
      <c r="AQ146" s="72" t="str">
        <f>IF('Physical Effects - Numerical'!AT146&lt;0,'Physical Effects - Numerical'!AT146,"")</f>
        <v/>
      </c>
      <c r="AR146" s="72" t="str">
        <f>IF('Physical Effects - Numerical'!AU146&lt;0,'Physical Effects - Numerical'!AU146,"")</f>
        <v/>
      </c>
      <c r="AS146" s="72" t="str">
        <f>IF('Physical Effects - Numerical'!AV146&lt;0,'Physical Effects - Numerical'!AV146,"")</f>
        <v/>
      </c>
      <c r="AT146" s="72" t="str">
        <f>IF('Physical Effects - Numerical'!AW146&lt;0,'Physical Effects - Numerical'!AW146,"")</f>
        <v/>
      </c>
      <c r="AU146" s="72" t="str">
        <f>IF('Physical Effects - Numerical'!AX146&lt;0,'Physical Effects - Numerical'!AX146,"")</f>
        <v/>
      </c>
      <c r="AV146" s="84" t="str">
        <f>IF('Physical Effects - Numerical'!AY146&lt;0,'Physical Effects - Numerical'!AY146,"")</f>
        <v/>
      </c>
      <c r="AW146" t="str">
        <f>IF('Physical Effects - Numerical'!AZ146&lt;0,'Physical Effects - Numerical'!AZ146,"")</f>
        <v/>
      </c>
      <c r="AX146" t="str">
        <f>IF('Physical Effects - Numerical'!BA146&lt;0,'Physical Effects - Numerical'!BA146,"")</f>
        <v/>
      </c>
      <c r="AY146" t="str">
        <f>IF('Physical Effects - Numerical'!BB146&lt;0,'Physical Effects - Numerical'!BB146,"")</f>
        <v/>
      </c>
      <c r="AZ146" t="str">
        <f>IF('Physical Effects - Numerical'!BC146&lt;0,'Physical Effects - Numerical'!BC146,"")</f>
        <v/>
      </c>
      <c r="BA146" t="str">
        <f>IF('Physical Effects - Numerical'!BD146&lt;0,'Physical Effects - Numerical'!BD146,"")</f>
        <v/>
      </c>
      <c r="BB146" t="str">
        <f>IF('Physical Effects - Numerical'!BE146&lt;0,'Physical Effects - Numerical'!BE146,"")</f>
        <v/>
      </c>
      <c r="BC146" t="str">
        <f>IF('Physical Effects - Numerical'!BF146&lt;0,'Physical Effects - Numerical'!BF146,"")</f>
        <v/>
      </c>
      <c r="BD146" t="str">
        <f>IF('Physical Effects - Numerical'!BG146&lt;0,'Physical Effects - Numerical'!BG146,"")</f>
        <v/>
      </c>
      <c r="BE146" t="str">
        <f>IF('Physical Effects - Numerical'!BH146&lt;0,'Physical Effects - Numerical'!BH146,"")</f>
        <v/>
      </c>
      <c r="BF146" t="str">
        <f>IF('Physical Effects - Numerical'!BI146&lt;0,'Physical Effects - Numerical'!BI146,"")</f>
        <v/>
      </c>
      <c r="BG146" t="str">
        <f>IF('Physical Effects - Numerical'!BJ146&lt;0,'Physical Effects - Numerical'!BJ146,"")</f>
        <v/>
      </c>
      <c r="BH146" t="str">
        <f>IF('Physical Effects - Numerical'!BK146&lt;0,'Physical Effects - Numerical'!BK146,"")</f>
        <v/>
      </c>
      <c r="BI146" t="str">
        <f>IF('Physical Effects - Numerical'!BL146&lt;0,'Physical Effects - Numerical'!BL146,"")</f>
        <v/>
      </c>
    </row>
    <row r="147" spans="1:61">
      <c r="A147" s="120" t="s">
        <v>2350</v>
      </c>
      <c r="B147" s="72" t="str">
        <f>IF('Physical Effects - Numerical'!E147&lt;0,'Physical Effects - Numerical'!E147,"")</f>
        <v/>
      </c>
      <c r="C147" s="72" t="str">
        <f>IF('Physical Effects - Numerical'!F147&lt;0,'Physical Effects - Numerical'!F147,"")</f>
        <v/>
      </c>
      <c r="D147" s="72" t="str">
        <f>IF('Physical Effects - Numerical'!G147&lt;0,'Physical Effects - Numerical'!G147,"")</f>
        <v/>
      </c>
      <c r="E147" s="72" t="str">
        <f>IF('Physical Effects - Numerical'!H147&lt;0,'Physical Effects - Numerical'!H147,"")</f>
        <v/>
      </c>
      <c r="F147" s="72" t="str">
        <f>IF('Physical Effects - Numerical'!I147&lt;0,'Physical Effects - Numerical'!I147,"")</f>
        <v/>
      </c>
      <c r="G147" s="72" t="str">
        <f>IF('Physical Effects - Numerical'!J147&lt;0,'Physical Effects - Numerical'!J147,"")</f>
        <v/>
      </c>
      <c r="H147" s="72" t="str">
        <f>IF('Physical Effects - Numerical'!K147&lt;0,'Physical Effects - Numerical'!K147,"")</f>
        <v/>
      </c>
      <c r="I147" s="72" t="str">
        <f>IF('Physical Effects - Numerical'!L147&lt;0,'Physical Effects - Numerical'!L147,"")</f>
        <v/>
      </c>
      <c r="J147" s="72" t="str">
        <f>IF('Physical Effects - Numerical'!M147&lt;0,'Physical Effects - Numerical'!M147,"")</f>
        <v/>
      </c>
      <c r="K147" s="72" t="str">
        <f>IF('Physical Effects - Numerical'!N147&lt;0,'Physical Effects - Numerical'!N147,"")</f>
        <v/>
      </c>
      <c r="L147" s="72" t="str">
        <f>IF('Physical Effects - Numerical'!O147&lt;0,'Physical Effects - Numerical'!O147,"")</f>
        <v/>
      </c>
      <c r="M147" s="72" t="str">
        <f>IF('Physical Effects - Numerical'!P147&lt;0,'Physical Effects - Numerical'!P147,"")</f>
        <v/>
      </c>
      <c r="N147" s="72" t="str">
        <f>IF('Physical Effects - Numerical'!Q147&lt;0,'Physical Effects - Numerical'!Q147,"")</f>
        <v/>
      </c>
      <c r="O147" s="72" t="str">
        <f>IF('Physical Effects - Numerical'!R147&lt;0,'Physical Effects - Numerical'!R147,"")</f>
        <v/>
      </c>
      <c r="P147" s="72" t="str">
        <f>IF('Physical Effects - Numerical'!S147&lt;0,'Physical Effects - Numerical'!S147,"")</f>
        <v/>
      </c>
      <c r="Q147" s="72" t="str">
        <f>IF('Physical Effects - Numerical'!T147&lt;0,'Physical Effects - Numerical'!T147,"")</f>
        <v/>
      </c>
      <c r="R147" s="72" t="str">
        <f>IF('Physical Effects - Numerical'!U147&lt;0,'Physical Effects - Numerical'!U147,"")</f>
        <v/>
      </c>
      <c r="S147" s="72" t="str">
        <f>IF('Physical Effects - Numerical'!V147&lt;0,'Physical Effects - Numerical'!V147,"")</f>
        <v/>
      </c>
      <c r="T147" s="72" t="str">
        <f>IF('Physical Effects - Numerical'!W147&lt;0,'Physical Effects - Numerical'!W147,"")</f>
        <v/>
      </c>
      <c r="U147" s="72" t="str">
        <f>IF('Physical Effects - Numerical'!X147&lt;0,'Physical Effects - Numerical'!X147,"")</f>
        <v/>
      </c>
      <c r="V147" s="72" t="str">
        <f>IF('Physical Effects - Numerical'!Y147&lt;0,'Physical Effects - Numerical'!Y147,"")</f>
        <v/>
      </c>
      <c r="W147" s="72" t="str">
        <f>IF('Physical Effects - Numerical'!Z147&lt;0,'Physical Effects - Numerical'!Z147,"")</f>
        <v/>
      </c>
      <c r="X147" s="72" t="str">
        <f>IF('Physical Effects - Numerical'!AA147&lt;0,'Physical Effects - Numerical'!AA147,"")</f>
        <v/>
      </c>
      <c r="Y147" s="72" t="str">
        <f>IF('Physical Effects - Numerical'!AB147&lt;0,'Physical Effects - Numerical'!AB147,"")</f>
        <v/>
      </c>
      <c r="Z147" s="72" t="str">
        <f>IF('Physical Effects - Numerical'!AC147&lt;0,'Physical Effects - Numerical'!AC147,"")</f>
        <v/>
      </c>
      <c r="AA147" s="72" t="str">
        <f>IF('Physical Effects - Numerical'!AD147&lt;0,'Physical Effects - Numerical'!AD147,"")</f>
        <v/>
      </c>
      <c r="AB147" s="72" t="str">
        <f>IF('Physical Effects - Numerical'!AE147&lt;0,'Physical Effects - Numerical'!AE147,"")</f>
        <v/>
      </c>
      <c r="AC147" s="72" t="str">
        <f>IF('Physical Effects - Numerical'!AF147&lt;0,'Physical Effects - Numerical'!AF147,"")</f>
        <v/>
      </c>
      <c r="AD147" s="72" t="str">
        <f>IF('Physical Effects - Numerical'!AG147&lt;0,'Physical Effects - Numerical'!AG147,"")</f>
        <v/>
      </c>
      <c r="AE147" s="72" t="str">
        <f>IF('Physical Effects - Numerical'!AH147&lt;0,'Physical Effects - Numerical'!AH147,"")</f>
        <v/>
      </c>
      <c r="AF147" s="72" t="str">
        <f>IF('Physical Effects - Numerical'!AI147&lt;0,'Physical Effects - Numerical'!AI147,"")</f>
        <v/>
      </c>
      <c r="AG147" s="72" t="str">
        <f>IF('Physical Effects - Numerical'!AJ147&lt;0,'Physical Effects - Numerical'!AJ147,"")</f>
        <v/>
      </c>
      <c r="AH147" s="72" t="str">
        <f>IF('Physical Effects - Numerical'!AK147&lt;0,'Physical Effects - Numerical'!AK147,"")</f>
        <v/>
      </c>
      <c r="AI147" s="72" t="str">
        <f>IF('Physical Effects - Numerical'!AL147&lt;0,'Physical Effects - Numerical'!AL147,"")</f>
        <v/>
      </c>
      <c r="AJ147" s="72" t="str">
        <f>IF('Physical Effects - Numerical'!AM147&lt;0,'Physical Effects - Numerical'!AM147,"")</f>
        <v/>
      </c>
      <c r="AK147" s="72" t="str">
        <f>IF('Physical Effects - Numerical'!AN147&lt;0,'Physical Effects - Numerical'!AN147,"")</f>
        <v/>
      </c>
      <c r="AL147" s="72" t="str">
        <f>IF('Physical Effects - Numerical'!AO147&lt;0,'Physical Effects - Numerical'!AO147,"")</f>
        <v/>
      </c>
      <c r="AM147" s="72" t="str">
        <f>IF('Physical Effects - Numerical'!AP147&lt;0,'Physical Effects - Numerical'!AP147,"")</f>
        <v/>
      </c>
      <c r="AN147" s="72" t="str">
        <f>IF('Physical Effects - Numerical'!AQ147&lt;0,'Physical Effects - Numerical'!AQ147,"")</f>
        <v/>
      </c>
      <c r="AO147" s="72" t="str">
        <f>IF('Physical Effects - Numerical'!AR147&lt;0,'Physical Effects - Numerical'!AR147,"")</f>
        <v/>
      </c>
      <c r="AP147" s="72" t="str">
        <f>IF('Physical Effects - Numerical'!AS147&lt;0,'Physical Effects - Numerical'!AS147,"")</f>
        <v/>
      </c>
      <c r="AQ147" s="72" t="str">
        <f>IF('Physical Effects - Numerical'!AT147&lt;0,'Physical Effects - Numerical'!AT147,"")</f>
        <v/>
      </c>
      <c r="AR147" s="72" t="str">
        <f>IF('Physical Effects - Numerical'!AU147&lt;0,'Physical Effects - Numerical'!AU147,"")</f>
        <v/>
      </c>
      <c r="AS147" s="72" t="str">
        <f>IF('Physical Effects - Numerical'!AV147&lt;0,'Physical Effects - Numerical'!AV147,"")</f>
        <v/>
      </c>
      <c r="AT147" s="72" t="str">
        <f>IF('Physical Effects - Numerical'!AW147&lt;0,'Physical Effects - Numerical'!AW147,"")</f>
        <v/>
      </c>
      <c r="AU147" s="72" t="str">
        <f>IF('Physical Effects - Numerical'!AX147&lt;0,'Physical Effects - Numerical'!AX147,"")</f>
        <v/>
      </c>
      <c r="AV147" s="84" t="str">
        <f>IF('Physical Effects - Numerical'!AY147&lt;0,'Physical Effects - Numerical'!AY147,"")</f>
        <v/>
      </c>
      <c r="AW147" t="str">
        <f>IF('Physical Effects - Numerical'!AZ147&lt;0,'Physical Effects - Numerical'!AZ147,"")</f>
        <v/>
      </c>
      <c r="AX147" t="str">
        <f>IF('Physical Effects - Numerical'!BA147&lt;0,'Physical Effects - Numerical'!BA147,"")</f>
        <v/>
      </c>
      <c r="AY147" t="str">
        <f>IF('Physical Effects - Numerical'!BB147&lt;0,'Physical Effects - Numerical'!BB147,"")</f>
        <v/>
      </c>
      <c r="AZ147" t="str">
        <f>IF('Physical Effects - Numerical'!BC147&lt;0,'Physical Effects - Numerical'!BC147,"")</f>
        <v/>
      </c>
      <c r="BA147" t="str">
        <f>IF('Physical Effects - Numerical'!BD147&lt;0,'Physical Effects - Numerical'!BD147,"")</f>
        <v/>
      </c>
      <c r="BB147" t="str">
        <f>IF('Physical Effects - Numerical'!BE147&lt;0,'Physical Effects - Numerical'!BE147,"")</f>
        <v/>
      </c>
      <c r="BC147" t="str">
        <f>IF('Physical Effects - Numerical'!BF147&lt;0,'Physical Effects - Numerical'!BF147,"")</f>
        <v/>
      </c>
      <c r="BD147" t="str">
        <f>IF('Physical Effects - Numerical'!BG147&lt;0,'Physical Effects - Numerical'!BG147,"")</f>
        <v/>
      </c>
      <c r="BE147" t="str">
        <f>IF('Physical Effects - Numerical'!BH147&lt;0,'Physical Effects - Numerical'!BH147,"")</f>
        <v/>
      </c>
      <c r="BF147" t="str">
        <f>IF('Physical Effects - Numerical'!BI147&lt;0,'Physical Effects - Numerical'!BI147,"")</f>
        <v/>
      </c>
      <c r="BG147" t="str">
        <f>IF('Physical Effects - Numerical'!BJ147&lt;0,'Physical Effects - Numerical'!BJ147,"")</f>
        <v/>
      </c>
      <c r="BH147" t="str">
        <f>IF('Physical Effects - Numerical'!BK147&lt;0,'Physical Effects - Numerical'!BK147,"")</f>
        <v/>
      </c>
      <c r="BI147" t="str">
        <f>IF('Physical Effects - Numerical'!BL147&lt;0,'Physical Effects - Numerical'!BL147,"")</f>
        <v/>
      </c>
    </row>
    <row r="148" spans="1:61">
      <c r="A148" s="120" t="s">
        <v>2370</v>
      </c>
      <c r="B148" s="72" t="str">
        <f>IF('Physical Effects - Numerical'!E148&lt;0,'Physical Effects - Numerical'!E148,"")</f>
        <v/>
      </c>
      <c r="C148" s="72" t="str">
        <f>IF('Physical Effects - Numerical'!F148&lt;0,'Physical Effects - Numerical'!F148,"")</f>
        <v/>
      </c>
      <c r="D148" s="72" t="str">
        <f>IF('Physical Effects - Numerical'!G148&lt;0,'Physical Effects - Numerical'!G148,"")</f>
        <v/>
      </c>
      <c r="E148" s="72" t="str">
        <f>IF('Physical Effects - Numerical'!H148&lt;0,'Physical Effects - Numerical'!H148,"")</f>
        <v/>
      </c>
      <c r="F148" s="72" t="str">
        <f>IF('Physical Effects - Numerical'!I148&lt;0,'Physical Effects - Numerical'!I148,"")</f>
        <v/>
      </c>
      <c r="G148" s="72" t="str">
        <f>IF('Physical Effects - Numerical'!J148&lt;0,'Physical Effects - Numerical'!J148,"")</f>
        <v/>
      </c>
      <c r="H148" s="72" t="str">
        <f>IF('Physical Effects - Numerical'!K148&lt;0,'Physical Effects - Numerical'!K148,"")</f>
        <v/>
      </c>
      <c r="I148" s="72" t="str">
        <f>IF('Physical Effects - Numerical'!L148&lt;0,'Physical Effects - Numerical'!L148,"")</f>
        <v/>
      </c>
      <c r="J148" s="72" t="str">
        <f>IF('Physical Effects - Numerical'!M148&lt;0,'Physical Effects - Numerical'!M148,"")</f>
        <v/>
      </c>
      <c r="K148" s="72" t="str">
        <f>IF('Physical Effects - Numerical'!N148&lt;0,'Physical Effects - Numerical'!N148,"")</f>
        <v/>
      </c>
      <c r="L148" s="72" t="str">
        <f>IF('Physical Effects - Numerical'!O148&lt;0,'Physical Effects - Numerical'!O148,"")</f>
        <v/>
      </c>
      <c r="M148" s="72" t="str">
        <f>IF('Physical Effects - Numerical'!P148&lt;0,'Physical Effects - Numerical'!P148,"")</f>
        <v/>
      </c>
      <c r="N148" s="72">
        <f>IF('Physical Effects - Numerical'!Q148&lt;0,'Physical Effects - Numerical'!Q148,"")</f>
        <v>-2</v>
      </c>
      <c r="O148" s="72" t="str">
        <f>IF('Physical Effects - Numerical'!R148&lt;0,'Physical Effects - Numerical'!R148,"")</f>
        <v/>
      </c>
      <c r="P148" s="72" t="str">
        <f>IF('Physical Effects - Numerical'!S148&lt;0,'Physical Effects - Numerical'!S148,"")</f>
        <v/>
      </c>
      <c r="Q148" s="72" t="str">
        <f>IF('Physical Effects - Numerical'!T148&lt;0,'Physical Effects - Numerical'!T148,"")</f>
        <v/>
      </c>
      <c r="R148" s="72">
        <f>IF('Physical Effects - Numerical'!U148&lt;0,'Physical Effects - Numerical'!U148,"")</f>
        <v>-2</v>
      </c>
      <c r="S148" s="72" t="str">
        <f>IF('Physical Effects - Numerical'!V148&lt;0,'Physical Effects - Numerical'!V148,"")</f>
        <v/>
      </c>
      <c r="T148" s="72" t="str">
        <f>IF('Physical Effects - Numerical'!W148&lt;0,'Physical Effects - Numerical'!W148,"")</f>
        <v/>
      </c>
      <c r="U148" s="72" t="str">
        <f>IF('Physical Effects - Numerical'!X148&lt;0,'Physical Effects - Numerical'!X148,"")</f>
        <v/>
      </c>
      <c r="V148" s="72">
        <f>IF('Physical Effects - Numerical'!Y148&lt;0,'Physical Effects - Numerical'!Y148,"")</f>
        <v>-2</v>
      </c>
      <c r="W148" s="72" t="str">
        <f>IF('Physical Effects - Numerical'!Z148&lt;0,'Physical Effects - Numerical'!Z148,"")</f>
        <v/>
      </c>
      <c r="X148" s="72">
        <f>IF('Physical Effects - Numerical'!AA148&lt;0,'Physical Effects - Numerical'!AA148,"")</f>
        <v>-1</v>
      </c>
      <c r="Y148" s="72" t="str">
        <f>IF('Physical Effects - Numerical'!AB148&lt;0,'Physical Effects - Numerical'!AB148,"")</f>
        <v/>
      </c>
      <c r="Z148" s="72" t="str">
        <f>IF('Physical Effects - Numerical'!AC148&lt;0,'Physical Effects - Numerical'!AC148,"")</f>
        <v/>
      </c>
      <c r="AA148" s="72">
        <f>IF('Physical Effects - Numerical'!AD148&lt;0,'Physical Effects - Numerical'!AD148,"")</f>
        <v>-2</v>
      </c>
      <c r="AB148" s="72" t="str">
        <f>IF('Physical Effects - Numerical'!AE148&lt;0,'Physical Effects - Numerical'!AE148,"")</f>
        <v/>
      </c>
      <c r="AC148" s="72">
        <f>IF('Physical Effects - Numerical'!AF148&lt;0,'Physical Effects - Numerical'!AF148,"")</f>
        <v>-1</v>
      </c>
      <c r="AD148" s="72" t="str">
        <f>IF('Physical Effects - Numerical'!AG148&lt;0,'Physical Effects - Numerical'!AG148,"")</f>
        <v/>
      </c>
      <c r="AE148" s="72">
        <f>IF('Physical Effects - Numerical'!AH148&lt;0,'Physical Effects - Numerical'!AH148,"")</f>
        <v>-1</v>
      </c>
      <c r="AF148" s="72" t="str">
        <f>IF('Physical Effects - Numerical'!AI148&lt;0,'Physical Effects - Numerical'!AI148,"")</f>
        <v/>
      </c>
      <c r="AG148" s="72" t="str">
        <f>IF('Physical Effects - Numerical'!AJ148&lt;0,'Physical Effects - Numerical'!AJ148,"")</f>
        <v/>
      </c>
      <c r="AH148" s="72" t="str">
        <f>IF('Physical Effects - Numerical'!AK148&lt;0,'Physical Effects - Numerical'!AK148,"")</f>
        <v/>
      </c>
      <c r="AI148" s="72" t="str">
        <f>IF('Physical Effects - Numerical'!AL148&lt;0,'Physical Effects - Numerical'!AL148,"")</f>
        <v/>
      </c>
      <c r="AJ148" s="72" t="str">
        <f>IF('Physical Effects - Numerical'!AM148&lt;0,'Physical Effects - Numerical'!AM148,"")</f>
        <v/>
      </c>
      <c r="AK148" s="72" t="str">
        <f>IF('Physical Effects - Numerical'!AN148&lt;0,'Physical Effects - Numerical'!AN148,"")</f>
        <v/>
      </c>
      <c r="AL148" s="72" t="str">
        <f>IF('Physical Effects - Numerical'!AO148&lt;0,'Physical Effects - Numerical'!AO148,"")</f>
        <v/>
      </c>
      <c r="AM148" s="72" t="str">
        <f>IF('Physical Effects - Numerical'!AP148&lt;0,'Physical Effects - Numerical'!AP148,"")</f>
        <v/>
      </c>
      <c r="AN148" s="72" t="str">
        <f>IF('Physical Effects - Numerical'!AQ148&lt;0,'Physical Effects - Numerical'!AQ148,"")</f>
        <v/>
      </c>
      <c r="AO148" s="72" t="str">
        <f>IF('Physical Effects - Numerical'!AR148&lt;0,'Physical Effects - Numerical'!AR148,"")</f>
        <v/>
      </c>
      <c r="AP148" s="72" t="str">
        <f>IF('Physical Effects - Numerical'!AS148&lt;0,'Physical Effects - Numerical'!AS148,"")</f>
        <v/>
      </c>
      <c r="AQ148" s="72" t="str">
        <f>IF('Physical Effects - Numerical'!AT148&lt;0,'Physical Effects - Numerical'!AT148,"")</f>
        <v/>
      </c>
      <c r="AR148" s="72" t="str">
        <f>IF('Physical Effects - Numerical'!AU148&lt;0,'Physical Effects - Numerical'!AU148,"")</f>
        <v/>
      </c>
      <c r="AS148" s="72" t="str">
        <f>IF('Physical Effects - Numerical'!AV148&lt;0,'Physical Effects - Numerical'!AV148,"")</f>
        <v/>
      </c>
      <c r="AT148" s="72" t="str">
        <f>IF('Physical Effects - Numerical'!AW148&lt;0,'Physical Effects - Numerical'!AW148,"")</f>
        <v/>
      </c>
      <c r="AU148" s="72" t="str">
        <f>IF('Physical Effects - Numerical'!AX148&lt;0,'Physical Effects - Numerical'!AX148,"")</f>
        <v/>
      </c>
      <c r="AV148" s="84" t="str">
        <f>IF('Physical Effects - Numerical'!AY148&lt;0,'Physical Effects - Numerical'!AY148,"")</f>
        <v/>
      </c>
      <c r="AW148" t="str">
        <f>IF('Physical Effects - Numerical'!AZ148&lt;0,'Physical Effects - Numerical'!AZ148,"")</f>
        <v/>
      </c>
      <c r="AX148" t="str">
        <f>IF('Physical Effects - Numerical'!BA148&lt;0,'Physical Effects - Numerical'!BA148,"")</f>
        <v/>
      </c>
      <c r="AY148" t="str">
        <f>IF('Physical Effects - Numerical'!BB148&lt;0,'Physical Effects - Numerical'!BB148,"")</f>
        <v/>
      </c>
      <c r="AZ148" t="str">
        <f>IF('Physical Effects - Numerical'!BC148&lt;0,'Physical Effects - Numerical'!BC148,"")</f>
        <v/>
      </c>
      <c r="BA148" t="str">
        <f>IF('Physical Effects - Numerical'!BD148&lt;0,'Physical Effects - Numerical'!BD148,"")</f>
        <v/>
      </c>
      <c r="BB148" t="str">
        <f>IF('Physical Effects - Numerical'!BE148&lt;0,'Physical Effects - Numerical'!BE148,"")</f>
        <v/>
      </c>
      <c r="BC148" t="str">
        <f>IF('Physical Effects - Numerical'!BF148&lt;0,'Physical Effects - Numerical'!BF148,"")</f>
        <v/>
      </c>
      <c r="BD148" t="str">
        <f>IF('Physical Effects - Numerical'!BG148&lt;0,'Physical Effects - Numerical'!BG148,"")</f>
        <v/>
      </c>
      <c r="BE148" t="str">
        <f>IF('Physical Effects - Numerical'!BH148&lt;0,'Physical Effects - Numerical'!BH148,"")</f>
        <v/>
      </c>
      <c r="BF148" t="str">
        <f>IF('Physical Effects - Numerical'!BI148&lt;0,'Physical Effects - Numerical'!BI148,"")</f>
        <v/>
      </c>
      <c r="BG148" t="str">
        <f>IF('Physical Effects - Numerical'!BJ148&lt;0,'Physical Effects - Numerical'!BJ148,"")</f>
        <v/>
      </c>
      <c r="BH148" t="str">
        <f>IF('Physical Effects - Numerical'!BK148&lt;0,'Physical Effects - Numerical'!BK148,"")</f>
        <v/>
      </c>
      <c r="BI148" t="str">
        <f>IF('Physical Effects - Numerical'!BL148&lt;0,'Physical Effects - Numerical'!BL148,"")</f>
        <v/>
      </c>
    </row>
    <row r="149" spans="1:61">
      <c r="A149" s="120" t="s">
        <v>2387</v>
      </c>
      <c r="B149" s="72" t="str">
        <f>IF('Physical Effects - Numerical'!E149&lt;0,'Physical Effects - Numerical'!E149,"")</f>
        <v/>
      </c>
      <c r="C149" s="72" t="str">
        <f>IF('Physical Effects - Numerical'!F149&lt;0,'Physical Effects - Numerical'!F149,"")</f>
        <v/>
      </c>
      <c r="D149" s="72" t="str">
        <f>IF('Physical Effects - Numerical'!G149&lt;0,'Physical Effects - Numerical'!G149,"")</f>
        <v/>
      </c>
      <c r="E149" s="72" t="str">
        <f>IF('Physical Effects - Numerical'!H149&lt;0,'Physical Effects - Numerical'!H149,"")</f>
        <v/>
      </c>
      <c r="F149" s="72" t="str">
        <f>IF('Physical Effects - Numerical'!I149&lt;0,'Physical Effects - Numerical'!I149,"")</f>
        <v/>
      </c>
      <c r="G149" s="72" t="str">
        <f>IF('Physical Effects - Numerical'!J149&lt;0,'Physical Effects - Numerical'!J149,"")</f>
        <v/>
      </c>
      <c r="H149" s="72" t="str">
        <f>IF('Physical Effects - Numerical'!K149&lt;0,'Physical Effects - Numerical'!K149,"")</f>
        <v/>
      </c>
      <c r="I149" s="72" t="str">
        <f>IF('Physical Effects - Numerical'!L149&lt;0,'Physical Effects - Numerical'!L149,"")</f>
        <v/>
      </c>
      <c r="J149" s="72" t="str">
        <f>IF('Physical Effects - Numerical'!M149&lt;0,'Physical Effects - Numerical'!M149,"")</f>
        <v/>
      </c>
      <c r="K149" s="72" t="str">
        <f>IF('Physical Effects - Numerical'!N149&lt;0,'Physical Effects - Numerical'!N149,"")</f>
        <v/>
      </c>
      <c r="L149" s="72" t="str">
        <f>IF('Physical Effects - Numerical'!O149&lt;0,'Physical Effects - Numerical'!O149,"")</f>
        <v/>
      </c>
      <c r="M149" s="72" t="str">
        <f>IF('Physical Effects - Numerical'!P149&lt;0,'Physical Effects - Numerical'!P149,"")</f>
        <v/>
      </c>
      <c r="N149" s="72" t="str">
        <f>IF('Physical Effects - Numerical'!Q149&lt;0,'Physical Effects - Numerical'!Q149,"")</f>
        <v/>
      </c>
      <c r="O149" s="72" t="str">
        <f>IF('Physical Effects - Numerical'!R149&lt;0,'Physical Effects - Numerical'!R149,"")</f>
        <v/>
      </c>
      <c r="P149" s="72" t="str">
        <f>IF('Physical Effects - Numerical'!S149&lt;0,'Physical Effects - Numerical'!S149,"")</f>
        <v/>
      </c>
      <c r="Q149" s="72" t="str">
        <f>IF('Physical Effects - Numerical'!T149&lt;0,'Physical Effects - Numerical'!T149,"")</f>
        <v/>
      </c>
      <c r="R149" s="72" t="str">
        <f>IF('Physical Effects - Numerical'!U149&lt;0,'Physical Effects - Numerical'!U149,"")</f>
        <v/>
      </c>
      <c r="S149" s="72" t="str">
        <f>IF('Physical Effects - Numerical'!V149&lt;0,'Physical Effects - Numerical'!V149,"")</f>
        <v/>
      </c>
      <c r="T149" s="72" t="str">
        <f>IF('Physical Effects - Numerical'!W149&lt;0,'Physical Effects - Numerical'!W149,"")</f>
        <v/>
      </c>
      <c r="U149" s="72" t="str">
        <f>IF('Physical Effects - Numerical'!X149&lt;0,'Physical Effects - Numerical'!X149,"")</f>
        <v/>
      </c>
      <c r="V149" s="72" t="str">
        <f>IF('Physical Effects - Numerical'!Y149&lt;0,'Physical Effects - Numerical'!Y149,"")</f>
        <v/>
      </c>
      <c r="W149" s="72" t="str">
        <f>IF('Physical Effects - Numerical'!Z149&lt;0,'Physical Effects - Numerical'!Z149,"")</f>
        <v/>
      </c>
      <c r="X149" s="72" t="str">
        <f>IF('Physical Effects - Numerical'!AA149&lt;0,'Physical Effects - Numerical'!AA149,"")</f>
        <v/>
      </c>
      <c r="Y149" s="72" t="str">
        <f>IF('Physical Effects - Numerical'!AB149&lt;0,'Physical Effects - Numerical'!AB149,"")</f>
        <v/>
      </c>
      <c r="Z149" s="72" t="str">
        <f>IF('Physical Effects - Numerical'!AC149&lt;0,'Physical Effects - Numerical'!AC149,"")</f>
        <v/>
      </c>
      <c r="AA149" s="72" t="str">
        <f>IF('Physical Effects - Numerical'!AD149&lt;0,'Physical Effects - Numerical'!AD149,"")</f>
        <v/>
      </c>
      <c r="AB149" s="72" t="str">
        <f>IF('Physical Effects - Numerical'!AE149&lt;0,'Physical Effects - Numerical'!AE149,"")</f>
        <v/>
      </c>
      <c r="AC149" s="72" t="str">
        <f>IF('Physical Effects - Numerical'!AF149&lt;0,'Physical Effects - Numerical'!AF149,"")</f>
        <v/>
      </c>
      <c r="AD149" s="72" t="str">
        <f>IF('Physical Effects - Numerical'!AG149&lt;0,'Physical Effects - Numerical'!AG149,"")</f>
        <v/>
      </c>
      <c r="AE149" s="72" t="str">
        <f>IF('Physical Effects - Numerical'!AH149&lt;0,'Physical Effects - Numerical'!AH149,"")</f>
        <v/>
      </c>
      <c r="AF149" s="72" t="str">
        <f>IF('Physical Effects - Numerical'!AI149&lt;0,'Physical Effects - Numerical'!AI149,"")</f>
        <v/>
      </c>
      <c r="AG149" s="72" t="str">
        <f>IF('Physical Effects - Numerical'!AJ149&lt;0,'Physical Effects - Numerical'!AJ149,"")</f>
        <v/>
      </c>
      <c r="AH149" s="72" t="str">
        <f>IF('Physical Effects - Numerical'!AK149&lt;0,'Physical Effects - Numerical'!AK149,"")</f>
        <v/>
      </c>
      <c r="AI149" s="72" t="str">
        <f>IF('Physical Effects - Numerical'!AL149&lt;0,'Physical Effects - Numerical'!AL149,"")</f>
        <v/>
      </c>
      <c r="AJ149" s="72" t="str">
        <f>IF('Physical Effects - Numerical'!AM149&lt;0,'Physical Effects - Numerical'!AM149,"")</f>
        <v/>
      </c>
      <c r="AK149" s="72" t="str">
        <f>IF('Physical Effects - Numerical'!AN149&lt;0,'Physical Effects - Numerical'!AN149,"")</f>
        <v/>
      </c>
      <c r="AL149" s="72" t="str">
        <f>IF('Physical Effects - Numerical'!AO149&lt;0,'Physical Effects - Numerical'!AO149,"")</f>
        <v/>
      </c>
      <c r="AM149" s="72" t="str">
        <f>IF('Physical Effects - Numerical'!AP149&lt;0,'Physical Effects - Numerical'!AP149,"")</f>
        <v/>
      </c>
      <c r="AN149" s="72" t="str">
        <f>IF('Physical Effects - Numerical'!AQ149&lt;0,'Physical Effects - Numerical'!AQ149,"")</f>
        <v/>
      </c>
      <c r="AO149" s="72" t="str">
        <f>IF('Physical Effects - Numerical'!AR149&lt;0,'Physical Effects - Numerical'!AR149,"")</f>
        <v/>
      </c>
      <c r="AP149" s="72" t="str">
        <f>IF('Physical Effects - Numerical'!AS149&lt;0,'Physical Effects - Numerical'!AS149,"")</f>
        <v/>
      </c>
      <c r="AQ149" s="72" t="str">
        <f>IF('Physical Effects - Numerical'!AT149&lt;0,'Physical Effects - Numerical'!AT149,"")</f>
        <v/>
      </c>
      <c r="AR149" s="72" t="str">
        <f>IF('Physical Effects - Numerical'!AU149&lt;0,'Physical Effects - Numerical'!AU149,"")</f>
        <v/>
      </c>
      <c r="AS149" s="72" t="str">
        <f>IF('Physical Effects - Numerical'!AV149&lt;0,'Physical Effects - Numerical'!AV149,"")</f>
        <v/>
      </c>
      <c r="AT149" s="72" t="str">
        <f>IF('Physical Effects - Numerical'!AW149&lt;0,'Physical Effects - Numerical'!AW149,"")</f>
        <v/>
      </c>
      <c r="AU149" s="72" t="str">
        <f>IF('Physical Effects - Numerical'!AX149&lt;0,'Physical Effects - Numerical'!AX149,"")</f>
        <v/>
      </c>
      <c r="AV149" s="84" t="str">
        <f>IF('Physical Effects - Numerical'!AY149&lt;0,'Physical Effects - Numerical'!AY149,"")</f>
        <v/>
      </c>
      <c r="AW149" t="str">
        <f>IF('Physical Effects - Numerical'!AZ149&lt;0,'Physical Effects - Numerical'!AZ149,"")</f>
        <v/>
      </c>
      <c r="AX149" t="str">
        <f>IF('Physical Effects - Numerical'!BA149&lt;0,'Physical Effects - Numerical'!BA149,"")</f>
        <v/>
      </c>
      <c r="AY149" t="str">
        <f>IF('Physical Effects - Numerical'!BB149&lt;0,'Physical Effects - Numerical'!BB149,"")</f>
        <v/>
      </c>
      <c r="AZ149" t="str">
        <f>IF('Physical Effects - Numerical'!BC149&lt;0,'Physical Effects - Numerical'!BC149,"")</f>
        <v/>
      </c>
      <c r="BA149" t="str">
        <f>IF('Physical Effects - Numerical'!BD149&lt;0,'Physical Effects - Numerical'!BD149,"")</f>
        <v/>
      </c>
      <c r="BB149" t="str">
        <f>IF('Physical Effects - Numerical'!BE149&lt;0,'Physical Effects - Numerical'!BE149,"")</f>
        <v/>
      </c>
      <c r="BC149" t="str">
        <f>IF('Physical Effects - Numerical'!BF149&lt;0,'Physical Effects - Numerical'!BF149,"")</f>
        <v/>
      </c>
      <c r="BD149" t="str">
        <f>IF('Physical Effects - Numerical'!BG149&lt;0,'Physical Effects - Numerical'!BG149,"")</f>
        <v/>
      </c>
      <c r="BE149" t="str">
        <f>IF('Physical Effects - Numerical'!BH149&lt;0,'Physical Effects - Numerical'!BH149,"")</f>
        <v/>
      </c>
      <c r="BF149" t="str">
        <f>IF('Physical Effects - Numerical'!BI149&lt;0,'Physical Effects - Numerical'!BI149,"")</f>
        <v/>
      </c>
      <c r="BG149" t="str">
        <f>IF('Physical Effects - Numerical'!BJ149&lt;0,'Physical Effects - Numerical'!BJ149,"")</f>
        <v/>
      </c>
      <c r="BH149" t="str">
        <f>IF('Physical Effects - Numerical'!BK149&lt;0,'Physical Effects - Numerical'!BK149,"")</f>
        <v/>
      </c>
      <c r="BI149" t="str">
        <f>IF('Physical Effects - Numerical'!BL149&lt;0,'Physical Effects - Numerical'!BL149,"")</f>
        <v/>
      </c>
    </row>
    <row r="150" spans="1:61">
      <c r="A150" s="120" t="s">
        <v>2402</v>
      </c>
      <c r="B150" s="72" t="str">
        <f>IF('Physical Effects - Numerical'!E150&lt;0,'Physical Effects - Numerical'!E150,"")</f>
        <v/>
      </c>
      <c r="C150" s="72" t="str">
        <f>IF('Physical Effects - Numerical'!F150&lt;0,'Physical Effects - Numerical'!F150,"")</f>
        <v/>
      </c>
      <c r="D150" s="72" t="str">
        <f>IF('Physical Effects - Numerical'!G150&lt;0,'Physical Effects - Numerical'!G150,"")</f>
        <v/>
      </c>
      <c r="E150" s="72" t="str">
        <f>IF('Physical Effects - Numerical'!H150&lt;0,'Physical Effects - Numerical'!H150,"")</f>
        <v/>
      </c>
      <c r="F150" s="72" t="str">
        <f>IF('Physical Effects - Numerical'!I150&lt;0,'Physical Effects - Numerical'!I150,"")</f>
        <v/>
      </c>
      <c r="G150" s="72" t="str">
        <f>IF('Physical Effects - Numerical'!J150&lt;0,'Physical Effects - Numerical'!J150,"")</f>
        <v/>
      </c>
      <c r="H150" s="72" t="str">
        <f>IF('Physical Effects - Numerical'!K150&lt;0,'Physical Effects - Numerical'!K150,"")</f>
        <v/>
      </c>
      <c r="I150" s="72" t="str">
        <f>IF('Physical Effects - Numerical'!L150&lt;0,'Physical Effects - Numerical'!L150,"")</f>
        <v/>
      </c>
      <c r="J150" s="72" t="str">
        <f>IF('Physical Effects - Numerical'!M150&lt;0,'Physical Effects - Numerical'!M150,"")</f>
        <v/>
      </c>
      <c r="K150" s="72" t="str">
        <f>IF('Physical Effects - Numerical'!N150&lt;0,'Physical Effects - Numerical'!N150,"")</f>
        <v/>
      </c>
      <c r="L150" s="72" t="str">
        <f>IF('Physical Effects - Numerical'!O150&lt;0,'Physical Effects - Numerical'!O150,"")</f>
        <v/>
      </c>
      <c r="M150" s="72" t="str">
        <f>IF('Physical Effects - Numerical'!P150&lt;0,'Physical Effects - Numerical'!P150,"")</f>
        <v/>
      </c>
      <c r="N150" s="72" t="str">
        <f>IF('Physical Effects - Numerical'!Q150&lt;0,'Physical Effects - Numerical'!Q150,"")</f>
        <v/>
      </c>
      <c r="O150" s="72" t="str">
        <f>IF('Physical Effects - Numerical'!R150&lt;0,'Physical Effects - Numerical'!R150,"")</f>
        <v/>
      </c>
      <c r="P150" s="72" t="str">
        <f>IF('Physical Effects - Numerical'!S150&lt;0,'Physical Effects - Numerical'!S150,"")</f>
        <v/>
      </c>
      <c r="Q150" s="72" t="str">
        <f>IF('Physical Effects - Numerical'!T150&lt;0,'Physical Effects - Numerical'!T150,"")</f>
        <v/>
      </c>
      <c r="R150" s="72" t="str">
        <f>IF('Physical Effects - Numerical'!U150&lt;0,'Physical Effects - Numerical'!U150,"")</f>
        <v/>
      </c>
      <c r="S150" s="72" t="str">
        <f>IF('Physical Effects - Numerical'!V150&lt;0,'Physical Effects - Numerical'!V150,"")</f>
        <v/>
      </c>
      <c r="T150" s="72" t="str">
        <f>IF('Physical Effects - Numerical'!W150&lt;0,'Physical Effects - Numerical'!W150,"")</f>
        <v/>
      </c>
      <c r="U150" s="72" t="str">
        <f>IF('Physical Effects - Numerical'!X150&lt;0,'Physical Effects - Numerical'!X150,"")</f>
        <v/>
      </c>
      <c r="V150" s="72" t="str">
        <f>IF('Physical Effects - Numerical'!Y150&lt;0,'Physical Effects - Numerical'!Y150,"")</f>
        <v/>
      </c>
      <c r="W150" s="72" t="str">
        <f>IF('Physical Effects - Numerical'!Z150&lt;0,'Physical Effects - Numerical'!Z150,"")</f>
        <v/>
      </c>
      <c r="X150" s="72" t="str">
        <f>IF('Physical Effects - Numerical'!AA150&lt;0,'Physical Effects - Numerical'!AA150,"")</f>
        <v/>
      </c>
      <c r="Y150" s="72" t="str">
        <f>IF('Physical Effects - Numerical'!AB150&lt;0,'Physical Effects - Numerical'!AB150,"")</f>
        <v/>
      </c>
      <c r="Z150" s="72" t="str">
        <f>IF('Physical Effects - Numerical'!AC150&lt;0,'Physical Effects - Numerical'!AC150,"")</f>
        <v/>
      </c>
      <c r="AA150" s="72" t="str">
        <f>IF('Physical Effects - Numerical'!AD150&lt;0,'Physical Effects - Numerical'!AD150,"")</f>
        <v/>
      </c>
      <c r="AB150" s="72" t="str">
        <f>IF('Physical Effects - Numerical'!AE150&lt;0,'Physical Effects - Numerical'!AE150,"")</f>
        <v/>
      </c>
      <c r="AC150" s="72" t="str">
        <f>IF('Physical Effects - Numerical'!AF150&lt;0,'Physical Effects - Numerical'!AF150,"")</f>
        <v/>
      </c>
      <c r="AD150" s="72" t="str">
        <f>IF('Physical Effects - Numerical'!AG150&lt;0,'Physical Effects - Numerical'!AG150,"")</f>
        <v/>
      </c>
      <c r="AE150" s="72" t="str">
        <f>IF('Physical Effects - Numerical'!AH150&lt;0,'Physical Effects - Numerical'!AH150,"")</f>
        <v/>
      </c>
      <c r="AF150" s="72" t="str">
        <f>IF('Physical Effects - Numerical'!AI150&lt;0,'Physical Effects - Numerical'!AI150,"")</f>
        <v/>
      </c>
      <c r="AG150" s="72" t="str">
        <f>IF('Physical Effects - Numerical'!AJ150&lt;0,'Physical Effects - Numerical'!AJ150,"")</f>
        <v/>
      </c>
      <c r="AH150" s="72" t="str">
        <f>IF('Physical Effects - Numerical'!AK150&lt;0,'Physical Effects - Numerical'!AK150,"")</f>
        <v/>
      </c>
      <c r="AI150" s="72" t="str">
        <f>IF('Physical Effects - Numerical'!AL150&lt;0,'Physical Effects - Numerical'!AL150,"")</f>
        <v/>
      </c>
      <c r="AJ150" s="72" t="str">
        <f>IF('Physical Effects - Numerical'!AM150&lt;0,'Physical Effects - Numerical'!AM150,"")</f>
        <v/>
      </c>
      <c r="AK150" s="72" t="str">
        <f>IF('Physical Effects - Numerical'!AN150&lt;0,'Physical Effects - Numerical'!AN150,"")</f>
        <v/>
      </c>
      <c r="AL150" s="72" t="str">
        <f>IF('Physical Effects - Numerical'!AO150&lt;0,'Physical Effects - Numerical'!AO150,"")</f>
        <v/>
      </c>
      <c r="AM150" s="72" t="str">
        <f>IF('Physical Effects - Numerical'!AP150&lt;0,'Physical Effects - Numerical'!AP150,"")</f>
        <v/>
      </c>
      <c r="AN150" s="72" t="str">
        <f>IF('Physical Effects - Numerical'!AQ150&lt;0,'Physical Effects - Numerical'!AQ150,"")</f>
        <v/>
      </c>
      <c r="AO150" s="72" t="str">
        <f>IF('Physical Effects - Numerical'!AR150&lt;0,'Physical Effects - Numerical'!AR150,"")</f>
        <v/>
      </c>
      <c r="AP150" s="72" t="str">
        <f>IF('Physical Effects - Numerical'!AS150&lt;0,'Physical Effects - Numerical'!AS150,"")</f>
        <v/>
      </c>
      <c r="AQ150" s="72" t="str">
        <f>IF('Physical Effects - Numerical'!AT150&lt;0,'Physical Effects - Numerical'!AT150,"")</f>
        <v/>
      </c>
      <c r="AR150" s="72" t="str">
        <f>IF('Physical Effects - Numerical'!AU150&lt;0,'Physical Effects - Numerical'!AU150,"")</f>
        <v/>
      </c>
      <c r="AS150" s="72" t="str">
        <f>IF('Physical Effects - Numerical'!AV150&lt;0,'Physical Effects - Numerical'!AV150,"")</f>
        <v/>
      </c>
      <c r="AT150" s="72" t="str">
        <f>IF('Physical Effects - Numerical'!AW150&lt;0,'Physical Effects - Numerical'!AW150,"")</f>
        <v/>
      </c>
      <c r="AU150" s="72" t="str">
        <f>IF('Physical Effects - Numerical'!AX150&lt;0,'Physical Effects - Numerical'!AX150,"")</f>
        <v/>
      </c>
      <c r="AV150" s="84">
        <f>IF('Physical Effects - Numerical'!AY150&lt;0,'Physical Effects - Numerical'!AY150,"")</f>
        <v>-1</v>
      </c>
      <c r="AW150" t="str">
        <f>IF('Physical Effects - Numerical'!AZ150&lt;0,'Physical Effects - Numerical'!AZ150,"")</f>
        <v/>
      </c>
      <c r="AX150" t="str">
        <f>IF('Physical Effects - Numerical'!BA150&lt;0,'Physical Effects - Numerical'!BA150,"")</f>
        <v/>
      </c>
      <c r="AY150" t="str">
        <f>IF('Physical Effects - Numerical'!BB150&lt;0,'Physical Effects - Numerical'!BB150,"")</f>
        <v/>
      </c>
      <c r="AZ150" t="str">
        <f>IF('Physical Effects - Numerical'!BC150&lt;0,'Physical Effects - Numerical'!BC150,"")</f>
        <v/>
      </c>
      <c r="BA150" t="str">
        <f>IF('Physical Effects - Numerical'!BD150&lt;0,'Physical Effects - Numerical'!BD150,"")</f>
        <v/>
      </c>
      <c r="BB150" t="str">
        <f>IF('Physical Effects - Numerical'!BE150&lt;0,'Physical Effects - Numerical'!BE150,"")</f>
        <v/>
      </c>
      <c r="BC150" t="str">
        <f>IF('Physical Effects - Numerical'!BF150&lt;0,'Physical Effects - Numerical'!BF150,"")</f>
        <v/>
      </c>
      <c r="BD150" t="str">
        <f>IF('Physical Effects - Numerical'!BG150&lt;0,'Physical Effects - Numerical'!BG150,"")</f>
        <v/>
      </c>
      <c r="BE150" t="str">
        <f>IF('Physical Effects - Numerical'!BH150&lt;0,'Physical Effects - Numerical'!BH150,"")</f>
        <v/>
      </c>
      <c r="BF150" t="str">
        <f>IF('Physical Effects - Numerical'!BI150&lt;0,'Physical Effects - Numerical'!BI150,"")</f>
        <v/>
      </c>
      <c r="BG150" t="str">
        <f>IF('Physical Effects - Numerical'!BJ150&lt;0,'Physical Effects - Numerical'!BJ150,"")</f>
        <v/>
      </c>
      <c r="BH150" t="str">
        <f>IF('Physical Effects - Numerical'!BK150&lt;0,'Physical Effects - Numerical'!BK150,"")</f>
        <v/>
      </c>
      <c r="BI150" t="str">
        <f>IF('Physical Effects - Numerical'!BL150&lt;0,'Physical Effects - Numerical'!BL150,"")</f>
        <v/>
      </c>
    </row>
    <row r="151" spans="1:61">
      <c r="A151" s="120" t="s">
        <v>2418</v>
      </c>
      <c r="B151" s="72" t="str">
        <f>IF('Physical Effects - Numerical'!E151&lt;0,'Physical Effects - Numerical'!E151,"")</f>
        <v/>
      </c>
      <c r="C151" s="72" t="str">
        <f>IF('Physical Effects - Numerical'!F151&lt;0,'Physical Effects - Numerical'!F151,"")</f>
        <v/>
      </c>
      <c r="D151" s="72" t="str">
        <f>IF('Physical Effects - Numerical'!G151&lt;0,'Physical Effects - Numerical'!G151,"")</f>
        <v/>
      </c>
      <c r="E151" s="72" t="str">
        <f>IF('Physical Effects - Numerical'!H151&lt;0,'Physical Effects - Numerical'!H151,"")</f>
        <v/>
      </c>
      <c r="F151" s="72" t="str">
        <f>IF('Physical Effects - Numerical'!I151&lt;0,'Physical Effects - Numerical'!I151,"")</f>
        <v/>
      </c>
      <c r="G151" s="72" t="str">
        <f>IF('Physical Effects - Numerical'!J151&lt;0,'Physical Effects - Numerical'!J151,"")</f>
        <v/>
      </c>
      <c r="H151" s="72" t="str">
        <f>IF('Physical Effects - Numerical'!K151&lt;0,'Physical Effects - Numerical'!K151,"")</f>
        <v/>
      </c>
      <c r="I151" s="72" t="str">
        <f>IF('Physical Effects - Numerical'!L151&lt;0,'Physical Effects - Numerical'!L151,"")</f>
        <v/>
      </c>
      <c r="J151" s="72" t="str">
        <f>IF('Physical Effects - Numerical'!M151&lt;0,'Physical Effects - Numerical'!M151,"")</f>
        <v/>
      </c>
      <c r="K151" s="72" t="str">
        <f>IF('Physical Effects - Numerical'!N151&lt;0,'Physical Effects - Numerical'!N151,"")</f>
        <v/>
      </c>
      <c r="L151" s="72" t="str">
        <f>IF('Physical Effects - Numerical'!O151&lt;0,'Physical Effects - Numerical'!O151,"")</f>
        <v/>
      </c>
      <c r="M151" s="72" t="str">
        <f>IF('Physical Effects - Numerical'!P151&lt;0,'Physical Effects - Numerical'!P151,"")</f>
        <v/>
      </c>
      <c r="N151" s="72" t="str">
        <f>IF('Physical Effects - Numerical'!Q151&lt;0,'Physical Effects - Numerical'!Q151,"")</f>
        <v/>
      </c>
      <c r="O151" s="72" t="str">
        <f>IF('Physical Effects - Numerical'!R151&lt;0,'Physical Effects - Numerical'!R151,"")</f>
        <v/>
      </c>
      <c r="P151" s="72" t="str">
        <f>IF('Physical Effects - Numerical'!S151&lt;0,'Physical Effects - Numerical'!S151,"")</f>
        <v/>
      </c>
      <c r="Q151" s="72" t="str">
        <f>IF('Physical Effects - Numerical'!T151&lt;0,'Physical Effects - Numerical'!T151,"")</f>
        <v/>
      </c>
      <c r="R151" s="72" t="str">
        <f>IF('Physical Effects - Numerical'!U151&lt;0,'Physical Effects - Numerical'!U151,"")</f>
        <v/>
      </c>
      <c r="S151" s="72" t="str">
        <f>IF('Physical Effects - Numerical'!V151&lt;0,'Physical Effects - Numerical'!V151,"")</f>
        <v/>
      </c>
      <c r="T151" s="72" t="str">
        <f>IF('Physical Effects - Numerical'!W151&lt;0,'Physical Effects - Numerical'!W151,"")</f>
        <v/>
      </c>
      <c r="U151" s="72" t="str">
        <f>IF('Physical Effects - Numerical'!X151&lt;0,'Physical Effects - Numerical'!X151,"")</f>
        <v/>
      </c>
      <c r="V151" s="72" t="str">
        <f>IF('Physical Effects - Numerical'!Y151&lt;0,'Physical Effects - Numerical'!Y151,"")</f>
        <v/>
      </c>
      <c r="W151" s="72" t="str">
        <f>IF('Physical Effects - Numerical'!Z151&lt;0,'Physical Effects - Numerical'!Z151,"")</f>
        <v/>
      </c>
      <c r="X151" s="72" t="str">
        <f>IF('Physical Effects - Numerical'!AA151&lt;0,'Physical Effects - Numerical'!AA151,"")</f>
        <v/>
      </c>
      <c r="Y151" s="72" t="str">
        <f>IF('Physical Effects - Numerical'!AB151&lt;0,'Physical Effects - Numerical'!AB151,"")</f>
        <v/>
      </c>
      <c r="Z151" s="72" t="str">
        <f>IF('Physical Effects - Numerical'!AC151&lt;0,'Physical Effects - Numerical'!AC151,"")</f>
        <v/>
      </c>
      <c r="AA151" s="72" t="str">
        <f>IF('Physical Effects - Numerical'!AD151&lt;0,'Physical Effects - Numerical'!AD151,"")</f>
        <v/>
      </c>
      <c r="AB151" s="72" t="str">
        <f>IF('Physical Effects - Numerical'!AE151&lt;0,'Physical Effects - Numerical'!AE151,"")</f>
        <v/>
      </c>
      <c r="AC151" s="72" t="str">
        <f>IF('Physical Effects - Numerical'!AF151&lt;0,'Physical Effects - Numerical'!AF151,"")</f>
        <v/>
      </c>
      <c r="AD151" s="72" t="str">
        <f>IF('Physical Effects - Numerical'!AG151&lt;0,'Physical Effects - Numerical'!AG151,"")</f>
        <v/>
      </c>
      <c r="AE151" s="72" t="str">
        <f>IF('Physical Effects - Numerical'!AH151&lt;0,'Physical Effects - Numerical'!AH151,"")</f>
        <v/>
      </c>
      <c r="AF151" s="72" t="str">
        <f>IF('Physical Effects - Numerical'!AI151&lt;0,'Physical Effects - Numerical'!AI151,"")</f>
        <v/>
      </c>
      <c r="AG151" s="72" t="str">
        <f>IF('Physical Effects - Numerical'!AJ151&lt;0,'Physical Effects - Numerical'!AJ151,"")</f>
        <v/>
      </c>
      <c r="AH151" s="72" t="str">
        <f>IF('Physical Effects - Numerical'!AK151&lt;0,'Physical Effects - Numerical'!AK151,"")</f>
        <v/>
      </c>
      <c r="AI151" s="72" t="str">
        <f>IF('Physical Effects - Numerical'!AL151&lt;0,'Physical Effects - Numerical'!AL151,"")</f>
        <v/>
      </c>
      <c r="AJ151" s="72" t="str">
        <f>IF('Physical Effects - Numerical'!AM151&lt;0,'Physical Effects - Numerical'!AM151,"")</f>
        <v/>
      </c>
      <c r="AK151" s="72" t="str">
        <f>IF('Physical Effects - Numerical'!AN151&lt;0,'Physical Effects - Numerical'!AN151,"")</f>
        <v/>
      </c>
      <c r="AL151" s="72" t="str">
        <f>IF('Physical Effects - Numerical'!AO151&lt;0,'Physical Effects - Numerical'!AO151,"")</f>
        <v/>
      </c>
      <c r="AM151" s="72" t="str">
        <f>IF('Physical Effects - Numerical'!AP151&lt;0,'Physical Effects - Numerical'!AP151,"")</f>
        <v/>
      </c>
      <c r="AN151" s="72" t="str">
        <f>IF('Physical Effects - Numerical'!AQ151&lt;0,'Physical Effects - Numerical'!AQ151,"")</f>
        <v/>
      </c>
      <c r="AO151" s="72" t="str">
        <f>IF('Physical Effects - Numerical'!AR151&lt;0,'Physical Effects - Numerical'!AR151,"")</f>
        <v/>
      </c>
      <c r="AP151" s="72" t="str">
        <f>IF('Physical Effects - Numerical'!AS151&lt;0,'Physical Effects - Numerical'!AS151,"")</f>
        <v/>
      </c>
      <c r="AQ151" s="72" t="str">
        <f>IF('Physical Effects - Numerical'!AT151&lt;0,'Physical Effects - Numerical'!AT151,"")</f>
        <v/>
      </c>
      <c r="AR151" s="72" t="str">
        <f>IF('Physical Effects - Numerical'!AU151&lt;0,'Physical Effects - Numerical'!AU151,"")</f>
        <v/>
      </c>
      <c r="AS151" s="72" t="str">
        <f>IF('Physical Effects - Numerical'!AV151&lt;0,'Physical Effects - Numerical'!AV151,"")</f>
        <v/>
      </c>
      <c r="AT151" s="72" t="str">
        <f>IF('Physical Effects - Numerical'!AW151&lt;0,'Physical Effects - Numerical'!AW151,"")</f>
        <v/>
      </c>
      <c r="AU151" s="72" t="str">
        <f>IF('Physical Effects - Numerical'!AX151&lt;0,'Physical Effects - Numerical'!AX151,"")</f>
        <v/>
      </c>
      <c r="AV151" s="84" t="str">
        <f>IF('Physical Effects - Numerical'!AY151&lt;0,'Physical Effects - Numerical'!AY151,"")</f>
        <v/>
      </c>
      <c r="AW151" t="str">
        <f>IF('Physical Effects - Numerical'!AZ151&lt;0,'Physical Effects - Numerical'!AZ151,"")</f>
        <v/>
      </c>
      <c r="AX151" t="str">
        <f>IF('Physical Effects - Numerical'!BA151&lt;0,'Physical Effects - Numerical'!BA151,"")</f>
        <v/>
      </c>
      <c r="AY151" t="str">
        <f>IF('Physical Effects - Numerical'!BB151&lt;0,'Physical Effects - Numerical'!BB151,"")</f>
        <v/>
      </c>
      <c r="AZ151" t="str">
        <f>IF('Physical Effects - Numerical'!BC151&lt;0,'Physical Effects - Numerical'!BC151,"")</f>
        <v/>
      </c>
      <c r="BA151" t="str">
        <f>IF('Physical Effects - Numerical'!BD151&lt;0,'Physical Effects - Numerical'!BD151,"")</f>
        <v/>
      </c>
      <c r="BB151" t="str">
        <f>IF('Physical Effects - Numerical'!BE151&lt;0,'Physical Effects - Numerical'!BE151,"")</f>
        <v/>
      </c>
      <c r="BC151" t="str">
        <f>IF('Physical Effects - Numerical'!BF151&lt;0,'Physical Effects - Numerical'!BF151,"")</f>
        <v/>
      </c>
      <c r="BD151" t="str">
        <f>IF('Physical Effects - Numerical'!BG151&lt;0,'Physical Effects - Numerical'!BG151,"")</f>
        <v/>
      </c>
      <c r="BE151" t="str">
        <f>IF('Physical Effects - Numerical'!BH151&lt;0,'Physical Effects - Numerical'!BH151,"")</f>
        <v/>
      </c>
      <c r="BF151" t="str">
        <f>IF('Physical Effects - Numerical'!BI151&lt;0,'Physical Effects - Numerical'!BI151,"")</f>
        <v/>
      </c>
      <c r="BG151" t="str">
        <f>IF('Physical Effects - Numerical'!BJ151&lt;0,'Physical Effects - Numerical'!BJ151,"")</f>
        <v/>
      </c>
      <c r="BH151" t="str">
        <f>IF('Physical Effects - Numerical'!BK151&lt;0,'Physical Effects - Numerical'!BK151,"")</f>
        <v/>
      </c>
      <c r="BI151" t="str">
        <f>IF('Physical Effects - Numerical'!BL151&lt;0,'Physical Effects - Numerical'!BL151,"")</f>
        <v/>
      </c>
    </row>
    <row r="152" spans="1:61">
      <c r="A152" s="120" t="s">
        <v>2432</v>
      </c>
      <c r="B152" s="72" t="str">
        <f>IF('Physical Effects - Numerical'!E152&lt;0,'Physical Effects - Numerical'!E152,"")</f>
        <v/>
      </c>
      <c r="C152" s="72" t="str">
        <f>IF('Physical Effects - Numerical'!F152&lt;0,'Physical Effects - Numerical'!F152,"")</f>
        <v/>
      </c>
      <c r="D152" s="72" t="str">
        <f>IF('Physical Effects - Numerical'!G152&lt;0,'Physical Effects - Numerical'!G152,"")</f>
        <v/>
      </c>
      <c r="E152" s="72" t="str">
        <f>IF('Physical Effects - Numerical'!H152&lt;0,'Physical Effects - Numerical'!H152,"")</f>
        <v/>
      </c>
      <c r="F152" s="72" t="str">
        <f>IF('Physical Effects - Numerical'!I152&lt;0,'Physical Effects - Numerical'!I152,"")</f>
        <v/>
      </c>
      <c r="G152" s="72" t="str">
        <f>IF('Physical Effects - Numerical'!J152&lt;0,'Physical Effects - Numerical'!J152,"")</f>
        <v/>
      </c>
      <c r="H152" s="72" t="str">
        <f>IF('Physical Effects - Numerical'!K152&lt;0,'Physical Effects - Numerical'!K152,"")</f>
        <v/>
      </c>
      <c r="I152" s="72" t="str">
        <f>IF('Physical Effects - Numerical'!L152&lt;0,'Physical Effects - Numerical'!L152,"")</f>
        <v/>
      </c>
      <c r="J152" s="72" t="str">
        <f>IF('Physical Effects - Numerical'!M152&lt;0,'Physical Effects - Numerical'!M152,"")</f>
        <v/>
      </c>
      <c r="K152" s="72" t="str">
        <f>IF('Physical Effects - Numerical'!N152&lt;0,'Physical Effects - Numerical'!N152,"")</f>
        <v/>
      </c>
      <c r="L152" s="72" t="str">
        <f>IF('Physical Effects - Numerical'!O152&lt;0,'Physical Effects - Numerical'!O152,"")</f>
        <v/>
      </c>
      <c r="M152" s="72" t="str">
        <f>IF('Physical Effects - Numerical'!P152&lt;0,'Physical Effects - Numerical'!P152,"")</f>
        <v/>
      </c>
      <c r="N152" s="72" t="str">
        <f>IF('Physical Effects - Numerical'!Q152&lt;0,'Physical Effects - Numerical'!Q152,"")</f>
        <v/>
      </c>
      <c r="O152" s="72" t="str">
        <f>IF('Physical Effects - Numerical'!R152&lt;0,'Physical Effects - Numerical'!R152,"")</f>
        <v/>
      </c>
      <c r="P152" s="72" t="str">
        <f>IF('Physical Effects - Numerical'!S152&lt;0,'Physical Effects - Numerical'!S152,"")</f>
        <v/>
      </c>
      <c r="Q152" s="72" t="str">
        <f>IF('Physical Effects - Numerical'!T152&lt;0,'Physical Effects - Numerical'!T152,"")</f>
        <v/>
      </c>
      <c r="R152" s="72" t="str">
        <f>IF('Physical Effects - Numerical'!U152&lt;0,'Physical Effects - Numerical'!U152,"")</f>
        <v/>
      </c>
      <c r="S152" s="72" t="str">
        <f>IF('Physical Effects - Numerical'!V152&lt;0,'Physical Effects - Numerical'!V152,"")</f>
        <v/>
      </c>
      <c r="T152" s="72" t="str">
        <f>IF('Physical Effects - Numerical'!W152&lt;0,'Physical Effects - Numerical'!W152,"")</f>
        <v/>
      </c>
      <c r="U152" s="72" t="str">
        <f>IF('Physical Effects - Numerical'!X152&lt;0,'Physical Effects - Numerical'!X152,"")</f>
        <v/>
      </c>
      <c r="V152" s="72" t="str">
        <f>IF('Physical Effects - Numerical'!Y152&lt;0,'Physical Effects - Numerical'!Y152,"")</f>
        <v/>
      </c>
      <c r="W152" s="72" t="str">
        <f>IF('Physical Effects - Numerical'!Z152&lt;0,'Physical Effects - Numerical'!Z152,"")</f>
        <v/>
      </c>
      <c r="X152" s="72" t="str">
        <f>IF('Physical Effects - Numerical'!AA152&lt;0,'Physical Effects - Numerical'!AA152,"")</f>
        <v/>
      </c>
      <c r="Y152" s="72" t="str">
        <f>IF('Physical Effects - Numerical'!AB152&lt;0,'Physical Effects - Numerical'!AB152,"")</f>
        <v/>
      </c>
      <c r="Z152" s="72" t="str">
        <f>IF('Physical Effects - Numerical'!AC152&lt;0,'Physical Effects - Numerical'!AC152,"")</f>
        <v/>
      </c>
      <c r="AA152" s="72" t="str">
        <f>IF('Physical Effects - Numerical'!AD152&lt;0,'Physical Effects - Numerical'!AD152,"")</f>
        <v/>
      </c>
      <c r="AB152" s="72" t="str">
        <f>IF('Physical Effects - Numerical'!AE152&lt;0,'Physical Effects - Numerical'!AE152,"")</f>
        <v/>
      </c>
      <c r="AC152" s="72" t="str">
        <f>IF('Physical Effects - Numerical'!AF152&lt;0,'Physical Effects - Numerical'!AF152,"")</f>
        <v/>
      </c>
      <c r="AD152" s="72" t="str">
        <f>IF('Physical Effects - Numerical'!AG152&lt;0,'Physical Effects - Numerical'!AG152,"")</f>
        <v/>
      </c>
      <c r="AE152" s="72" t="str">
        <f>IF('Physical Effects - Numerical'!AH152&lt;0,'Physical Effects - Numerical'!AH152,"")</f>
        <v/>
      </c>
      <c r="AF152" s="72" t="str">
        <f>IF('Physical Effects - Numerical'!AI152&lt;0,'Physical Effects - Numerical'!AI152,"")</f>
        <v/>
      </c>
      <c r="AG152" s="72">
        <f>IF('Physical Effects - Numerical'!AJ152&lt;0,'Physical Effects - Numerical'!AJ152,"")</f>
        <v>-1</v>
      </c>
      <c r="AH152" s="72" t="str">
        <f>IF('Physical Effects - Numerical'!AK152&lt;0,'Physical Effects - Numerical'!AK152,"")</f>
        <v/>
      </c>
      <c r="AI152" s="72">
        <f>IF('Physical Effects - Numerical'!AL152&lt;0,'Physical Effects - Numerical'!AL152,"")</f>
        <v>-1</v>
      </c>
      <c r="AJ152" s="72">
        <f>IF('Physical Effects - Numerical'!AM152&lt;0,'Physical Effects - Numerical'!AM152,"")</f>
        <v>-2</v>
      </c>
      <c r="AK152" s="72">
        <f>IF('Physical Effects - Numerical'!AN152&lt;0,'Physical Effects - Numerical'!AN152,"")</f>
        <v>-1</v>
      </c>
      <c r="AL152" s="72" t="str">
        <f>IF('Physical Effects - Numerical'!AO152&lt;0,'Physical Effects - Numerical'!AO152,"")</f>
        <v/>
      </c>
      <c r="AM152" s="72" t="str">
        <f>IF('Physical Effects - Numerical'!AP152&lt;0,'Physical Effects - Numerical'!AP152,"")</f>
        <v/>
      </c>
      <c r="AN152" s="72" t="str">
        <f>IF('Physical Effects - Numerical'!AQ152&lt;0,'Physical Effects - Numerical'!AQ152,"")</f>
        <v/>
      </c>
      <c r="AO152" s="72" t="str">
        <f>IF('Physical Effects - Numerical'!AR152&lt;0,'Physical Effects - Numerical'!AR152,"")</f>
        <v/>
      </c>
      <c r="AP152" s="72" t="str">
        <f>IF('Physical Effects - Numerical'!AS152&lt;0,'Physical Effects - Numerical'!AS152,"")</f>
        <v/>
      </c>
      <c r="AQ152" s="72" t="str">
        <f>IF('Physical Effects - Numerical'!AT152&lt;0,'Physical Effects - Numerical'!AT152,"")</f>
        <v/>
      </c>
      <c r="AR152" s="72" t="str">
        <f>IF('Physical Effects - Numerical'!AU152&lt;0,'Physical Effects - Numerical'!AU152,"")</f>
        <v/>
      </c>
      <c r="AS152" s="72" t="str">
        <f>IF('Physical Effects - Numerical'!AV152&lt;0,'Physical Effects - Numerical'!AV152,"")</f>
        <v/>
      </c>
      <c r="AT152" s="72" t="str">
        <f>IF('Physical Effects - Numerical'!AW152&lt;0,'Physical Effects - Numerical'!AW152,"")</f>
        <v/>
      </c>
      <c r="AU152" s="72" t="str">
        <f>IF('Physical Effects - Numerical'!AX152&lt;0,'Physical Effects - Numerical'!AX152,"")</f>
        <v/>
      </c>
      <c r="AV152" s="84" t="str">
        <f>IF('Physical Effects - Numerical'!AY152&lt;0,'Physical Effects - Numerical'!AY152,"")</f>
        <v/>
      </c>
      <c r="AW152" t="str">
        <f>IF('Physical Effects - Numerical'!AZ152&lt;0,'Physical Effects - Numerical'!AZ152,"")</f>
        <v/>
      </c>
      <c r="AX152" t="str">
        <f>IF('Physical Effects - Numerical'!BA152&lt;0,'Physical Effects - Numerical'!BA152,"")</f>
        <v/>
      </c>
      <c r="AY152" t="str">
        <f>IF('Physical Effects - Numerical'!BB152&lt;0,'Physical Effects - Numerical'!BB152,"")</f>
        <v/>
      </c>
      <c r="AZ152" t="str">
        <f>IF('Physical Effects - Numerical'!BC152&lt;0,'Physical Effects - Numerical'!BC152,"")</f>
        <v/>
      </c>
      <c r="BA152" t="str">
        <f>IF('Physical Effects - Numerical'!BD152&lt;0,'Physical Effects - Numerical'!BD152,"")</f>
        <v/>
      </c>
      <c r="BB152" t="str">
        <f>IF('Physical Effects - Numerical'!BE152&lt;0,'Physical Effects - Numerical'!BE152,"")</f>
        <v/>
      </c>
      <c r="BC152" t="str">
        <f>IF('Physical Effects - Numerical'!BF152&lt;0,'Physical Effects - Numerical'!BF152,"")</f>
        <v/>
      </c>
      <c r="BD152" t="str">
        <f>IF('Physical Effects - Numerical'!BG152&lt;0,'Physical Effects - Numerical'!BG152,"")</f>
        <v/>
      </c>
      <c r="BE152" t="str">
        <f>IF('Physical Effects - Numerical'!BH152&lt;0,'Physical Effects - Numerical'!BH152,"")</f>
        <v/>
      </c>
      <c r="BF152" t="str">
        <f>IF('Physical Effects - Numerical'!BI152&lt;0,'Physical Effects - Numerical'!BI152,"")</f>
        <v/>
      </c>
      <c r="BG152" t="str">
        <f>IF('Physical Effects - Numerical'!BJ152&lt;0,'Physical Effects - Numerical'!BJ152,"")</f>
        <v/>
      </c>
      <c r="BH152" t="str">
        <f>IF('Physical Effects - Numerical'!BK152&lt;0,'Physical Effects - Numerical'!BK152,"")</f>
        <v/>
      </c>
      <c r="BI152" t="str">
        <f>IF('Physical Effects - Numerical'!BL152&lt;0,'Physical Effects - Numerical'!BL152,"")</f>
        <v/>
      </c>
    </row>
    <row r="153" spans="1:61">
      <c r="A153" s="120" t="s">
        <v>2443</v>
      </c>
      <c r="B153" s="72">
        <f>IF('Physical Effects - Numerical'!E153&lt;0,'Physical Effects - Numerical'!E153,"")</f>
        <v>-1</v>
      </c>
      <c r="C153" s="72">
        <f>IF('Physical Effects - Numerical'!F153&lt;0,'Physical Effects - Numerical'!F153,"")</f>
        <v>-1</v>
      </c>
      <c r="D153" s="72">
        <f>IF('Physical Effects - Numerical'!G153&lt;0,'Physical Effects - Numerical'!G153,"")</f>
        <v>-1</v>
      </c>
      <c r="E153" s="72" t="str">
        <f>IF('Physical Effects - Numerical'!H153&lt;0,'Physical Effects - Numerical'!H153,"")</f>
        <v/>
      </c>
      <c r="F153" s="72" t="str">
        <f>IF('Physical Effects - Numerical'!I153&lt;0,'Physical Effects - Numerical'!I153,"")</f>
        <v/>
      </c>
      <c r="G153" s="72" t="str">
        <f>IF('Physical Effects - Numerical'!J153&lt;0,'Physical Effects - Numerical'!J153,"")</f>
        <v/>
      </c>
      <c r="H153" s="72">
        <f>IF('Physical Effects - Numerical'!K153&lt;0,'Physical Effects - Numerical'!K153,"")</f>
        <v>-1</v>
      </c>
      <c r="I153" s="72" t="str">
        <f>IF('Physical Effects - Numerical'!L153&lt;0,'Physical Effects - Numerical'!L153,"")</f>
        <v/>
      </c>
      <c r="J153" s="72" t="str">
        <f>IF('Physical Effects - Numerical'!M153&lt;0,'Physical Effects - Numerical'!M153,"")</f>
        <v/>
      </c>
      <c r="K153" s="72" t="str">
        <f>IF('Physical Effects - Numerical'!N153&lt;0,'Physical Effects - Numerical'!N153,"")</f>
        <v/>
      </c>
      <c r="L153" s="72" t="str">
        <f>IF('Physical Effects - Numerical'!O153&lt;0,'Physical Effects - Numerical'!O153,"")</f>
        <v/>
      </c>
      <c r="M153" s="72" t="str">
        <f>IF('Physical Effects - Numerical'!P153&lt;0,'Physical Effects - Numerical'!P153,"")</f>
        <v/>
      </c>
      <c r="N153" s="72" t="str">
        <f>IF('Physical Effects - Numerical'!Q153&lt;0,'Physical Effects - Numerical'!Q153,"")</f>
        <v/>
      </c>
      <c r="O153" s="72" t="str">
        <f>IF('Physical Effects - Numerical'!R153&lt;0,'Physical Effects - Numerical'!R153,"")</f>
        <v/>
      </c>
      <c r="P153" s="72" t="str">
        <f>IF('Physical Effects - Numerical'!S153&lt;0,'Physical Effects - Numerical'!S153,"")</f>
        <v/>
      </c>
      <c r="Q153" s="72" t="str">
        <f>IF('Physical Effects - Numerical'!T153&lt;0,'Physical Effects - Numerical'!T153,"")</f>
        <v/>
      </c>
      <c r="R153" s="72" t="str">
        <f>IF('Physical Effects - Numerical'!U153&lt;0,'Physical Effects - Numerical'!U153,"")</f>
        <v/>
      </c>
      <c r="S153" s="72" t="str">
        <f>IF('Physical Effects - Numerical'!V153&lt;0,'Physical Effects - Numerical'!V153,"")</f>
        <v/>
      </c>
      <c r="T153" s="72" t="str">
        <f>IF('Physical Effects - Numerical'!W153&lt;0,'Physical Effects - Numerical'!W153,"")</f>
        <v/>
      </c>
      <c r="U153" s="72" t="str">
        <f>IF('Physical Effects - Numerical'!X153&lt;0,'Physical Effects - Numerical'!X153,"")</f>
        <v/>
      </c>
      <c r="V153" s="72" t="str">
        <f>IF('Physical Effects - Numerical'!Y153&lt;0,'Physical Effects - Numerical'!Y153,"")</f>
        <v/>
      </c>
      <c r="W153" s="72" t="str">
        <f>IF('Physical Effects - Numerical'!Z153&lt;0,'Physical Effects - Numerical'!Z153,"")</f>
        <v/>
      </c>
      <c r="X153" s="72" t="str">
        <f>IF('Physical Effects - Numerical'!AA153&lt;0,'Physical Effects - Numerical'!AA153,"")</f>
        <v/>
      </c>
      <c r="Y153" s="72" t="str">
        <f>IF('Physical Effects - Numerical'!AB153&lt;0,'Physical Effects - Numerical'!AB153,"")</f>
        <v/>
      </c>
      <c r="Z153" s="72" t="str">
        <f>IF('Physical Effects - Numerical'!AC153&lt;0,'Physical Effects - Numerical'!AC153,"")</f>
        <v/>
      </c>
      <c r="AA153" s="72" t="str">
        <f>IF('Physical Effects - Numerical'!AD153&lt;0,'Physical Effects - Numerical'!AD153,"")</f>
        <v/>
      </c>
      <c r="AB153" s="72" t="str">
        <f>IF('Physical Effects - Numerical'!AE153&lt;0,'Physical Effects - Numerical'!AE153,"")</f>
        <v/>
      </c>
      <c r="AC153" s="72" t="str">
        <f>IF('Physical Effects - Numerical'!AF153&lt;0,'Physical Effects - Numerical'!AF153,"")</f>
        <v/>
      </c>
      <c r="AD153" s="72" t="str">
        <f>IF('Physical Effects - Numerical'!AG153&lt;0,'Physical Effects - Numerical'!AG153,"")</f>
        <v/>
      </c>
      <c r="AE153" s="72" t="str">
        <f>IF('Physical Effects - Numerical'!AH153&lt;0,'Physical Effects - Numerical'!AH153,"")</f>
        <v/>
      </c>
      <c r="AF153" s="72" t="str">
        <f>IF('Physical Effects - Numerical'!AI153&lt;0,'Physical Effects - Numerical'!AI153,"")</f>
        <v/>
      </c>
      <c r="AG153" s="72">
        <f>IF('Physical Effects - Numerical'!AJ153&lt;0,'Physical Effects - Numerical'!AJ153,"")</f>
        <v>-1</v>
      </c>
      <c r="AH153" s="72" t="str">
        <f>IF('Physical Effects - Numerical'!AK153&lt;0,'Physical Effects - Numerical'!AK153,"")</f>
        <v/>
      </c>
      <c r="AI153" s="72">
        <f>IF('Physical Effects - Numerical'!AL153&lt;0,'Physical Effects - Numerical'!AL153,"")</f>
        <v>-1</v>
      </c>
      <c r="AJ153" s="72">
        <f>IF('Physical Effects - Numerical'!AM153&lt;0,'Physical Effects - Numerical'!AM153,"")</f>
        <v>-1</v>
      </c>
      <c r="AK153" s="72">
        <f>IF('Physical Effects - Numerical'!AN153&lt;0,'Physical Effects - Numerical'!AN153,"")</f>
        <v>-1</v>
      </c>
      <c r="AL153" s="72">
        <f>IF('Physical Effects - Numerical'!AO153&lt;0,'Physical Effects - Numerical'!AO153,"")</f>
        <v>-1</v>
      </c>
      <c r="AM153" s="72" t="str">
        <f>IF('Physical Effects - Numerical'!AP153&lt;0,'Physical Effects - Numerical'!AP153,"")</f>
        <v/>
      </c>
      <c r="AN153" s="72" t="str">
        <f>IF('Physical Effects - Numerical'!AQ153&lt;0,'Physical Effects - Numerical'!AQ153,"")</f>
        <v/>
      </c>
      <c r="AO153" s="72" t="str">
        <f>IF('Physical Effects - Numerical'!AR153&lt;0,'Physical Effects - Numerical'!AR153,"")</f>
        <v/>
      </c>
      <c r="AP153" s="72" t="str">
        <f>IF('Physical Effects - Numerical'!AS153&lt;0,'Physical Effects - Numerical'!AS153,"")</f>
        <v/>
      </c>
      <c r="AQ153" s="72" t="str">
        <f>IF('Physical Effects - Numerical'!AT153&lt;0,'Physical Effects - Numerical'!AT153,"")</f>
        <v/>
      </c>
      <c r="AR153" s="72" t="str">
        <f>IF('Physical Effects - Numerical'!AU153&lt;0,'Physical Effects - Numerical'!AU153,"")</f>
        <v/>
      </c>
      <c r="AS153" s="72" t="str">
        <f>IF('Physical Effects - Numerical'!AV153&lt;0,'Physical Effects - Numerical'!AV153,"")</f>
        <v/>
      </c>
      <c r="AT153" s="72" t="str">
        <f>IF('Physical Effects - Numerical'!AW153&lt;0,'Physical Effects - Numerical'!AW153,"")</f>
        <v/>
      </c>
      <c r="AU153" s="72" t="str">
        <f>IF('Physical Effects - Numerical'!AX153&lt;0,'Physical Effects - Numerical'!AX153,"")</f>
        <v/>
      </c>
      <c r="AV153" s="84" t="str">
        <f>IF('Physical Effects - Numerical'!AY153&lt;0,'Physical Effects - Numerical'!AY153,"")</f>
        <v/>
      </c>
      <c r="AW153" t="str">
        <f>IF('Physical Effects - Numerical'!AZ153&lt;0,'Physical Effects - Numerical'!AZ153,"")</f>
        <v/>
      </c>
      <c r="AX153" t="str">
        <f>IF('Physical Effects - Numerical'!BA153&lt;0,'Physical Effects - Numerical'!BA153,"")</f>
        <v/>
      </c>
      <c r="AY153" t="str">
        <f>IF('Physical Effects - Numerical'!BB153&lt;0,'Physical Effects - Numerical'!BB153,"")</f>
        <v/>
      </c>
      <c r="AZ153" t="str">
        <f>IF('Physical Effects - Numerical'!BC153&lt;0,'Physical Effects - Numerical'!BC153,"")</f>
        <v/>
      </c>
      <c r="BA153" t="str">
        <f>IF('Physical Effects - Numerical'!BD153&lt;0,'Physical Effects - Numerical'!BD153,"")</f>
        <v/>
      </c>
      <c r="BB153" t="str">
        <f>IF('Physical Effects - Numerical'!BE153&lt;0,'Physical Effects - Numerical'!BE153,"")</f>
        <v/>
      </c>
      <c r="BC153" t="str">
        <f>IF('Physical Effects - Numerical'!BF153&lt;0,'Physical Effects - Numerical'!BF153,"")</f>
        <v/>
      </c>
      <c r="BD153" t="str">
        <f>IF('Physical Effects - Numerical'!BG153&lt;0,'Physical Effects - Numerical'!BG153,"")</f>
        <v/>
      </c>
      <c r="BE153" t="str">
        <f>IF('Physical Effects - Numerical'!BH153&lt;0,'Physical Effects - Numerical'!BH153,"")</f>
        <v/>
      </c>
      <c r="BF153" t="str">
        <f>IF('Physical Effects - Numerical'!BI153&lt;0,'Physical Effects - Numerical'!BI153,"")</f>
        <v/>
      </c>
      <c r="BG153" t="str">
        <f>IF('Physical Effects - Numerical'!BJ153&lt;0,'Physical Effects - Numerical'!BJ153,"")</f>
        <v/>
      </c>
      <c r="BH153" t="str">
        <f>IF('Physical Effects - Numerical'!BK153&lt;0,'Physical Effects - Numerical'!BK153,"")</f>
        <v/>
      </c>
      <c r="BI153" t="str">
        <f>IF('Physical Effects - Numerical'!BL153&lt;0,'Physical Effects - Numerical'!BL153,"")</f>
        <v/>
      </c>
    </row>
    <row r="154" spans="1:61">
      <c r="A154" s="120" t="s">
        <v>2463</v>
      </c>
      <c r="B154" s="72" t="str">
        <f>IF('Physical Effects - Numerical'!E154&lt;0,'Physical Effects - Numerical'!E154,"")</f>
        <v/>
      </c>
      <c r="C154" s="72" t="str">
        <f>IF('Physical Effects - Numerical'!F154&lt;0,'Physical Effects - Numerical'!F154,"")</f>
        <v/>
      </c>
      <c r="D154" s="72" t="str">
        <f>IF('Physical Effects - Numerical'!G154&lt;0,'Physical Effects - Numerical'!G154,"")</f>
        <v/>
      </c>
      <c r="E154" s="72" t="str">
        <f>IF('Physical Effects - Numerical'!H154&lt;0,'Physical Effects - Numerical'!H154,"")</f>
        <v/>
      </c>
      <c r="F154" s="72" t="str">
        <f>IF('Physical Effects - Numerical'!I154&lt;0,'Physical Effects - Numerical'!I154,"")</f>
        <v/>
      </c>
      <c r="G154" s="72" t="str">
        <f>IF('Physical Effects - Numerical'!J154&lt;0,'Physical Effects - Numerical'!J154,"")</f>
        <v/>
      </c>
      <c r="H154" s="72" t="str">
        <f>IF('Physical Effects - Numerical'!K154&lt;0,'Physical Effects - Numerical'!K154,"")</f>
        <v/>
      </c>
      <c r="I154" s="72" t="str">
        <f>IF('Physical Effects - Numerical'!L154&lt;0,'Physical Effects - Numerical'!L154,"")</f>
        <v/>
      </c>
      <c r="J154" s="72" t="str">
        <f>IF('Physical Effects - Numerical'!M154&lt;0,'Physical Effects - Numerical'!M154,"")</f>
        <v/>
      </c>
      <c r="K154" s="72" t="str">
        <f>IF('Physical Effects - Numerical'!N154&lt;0,'Physical Effects - Numerical'!N154,"")</f>
        <v/>
      </c>
      <c r="L154" s="72" t="str">
        <f>IF('Physical Effects - Numerical'!O154&lt;0,'Physical Effects - Numerical'!O154,"")</f>
        <v/>
      </c>
      <c r="M154" s="72" t="str">
        <f>IF('Physical Effects - Numerical'!P154&lt;0,'Physical Effects - Numerical'!P154,"")</f>
        <v/>
      </c>
      <c r="N154" s="72" t="str">
        <f>IF('Physical Effects - Numerical'!Q154&lt;0,'Physical Effects - Numerical'!Q154,"")</f>
        <v/>
      </c>
      <c r="O154" s="72" t="str">
        <f>IF('Physical Effects - Numerical'!R154&lt;0,'Physical Effects - Numerical'!R154,"")</f>
        <v/>
      </c>
      <c r="P154" s="72" t="str">
        <f>IF('Physical Effects - Numerical'!S154&lt;0,'Physical Effects - Numerical'!S154,"")</f>
        <v/>
      </c>
      <c r="Q154" s="72" t="str">
        <f>IF('Physical Effects - Numerical'!T154&lt;0,'Physical Effects - Numerical'!T154,"")</f>
        <v/>
      </c>
      <c r="R154" s="72" t="str">
        <f>IF('Physical Effects - Numerical'!U154&lt;0,'Physical Effects - Numerical'!U154,"")</f>
        <v/>
      </c>
      <c r="S154" s="72" t="str">
        <f>IF('Physical Effects - Numerical'!V154&lt;0,'Physical Effects - Numerical'!V154,"")</f>
        <v/>
      </c>
      <c r="T154" s="72" t="str">
        <f>IF('Physical Effects - Numerical'!W154&lt;0,'Physical Effects - Numerical'!W154,"")</f>
        <v/>
      </c>
      <c r="U154" s="72" t="str">
        <f>IF('Physical Effects - Numerical'!X154&lt;0,'Physical Effects - Numerical'!X154,"")</f>
        <v/>
      </c>
      <c r="V154" s="72" t="str">
        <f>IF('Physical Effects - Numerical'!Y154&lt;0,'Physical Effects - Numerical'!Y154,"")</f>
        <v/>
      </c>
      <c r="W154" s="72" t="str">
        <f>IF('Physical Effects - Numerical'!Z154&lt;0,'Physical Effects - Numerical'!Z154,"")</f>
        <v/>
      </c>
      <c r="X154" s="72" t="str">
        <f>IF('Physical Effects - Numerical'!AA154&lt;0,'Physical Effects - Numerical'!AA154,"")</f>
        <v/>
      </c>
      <c r="Y154" s="72" t="str">
        <f>IF('Physical Effects - Numerical'!AB154&lt;0,'Physical Effects - Numerical'!AB154,"")</f>
        <v/>
      </c>
      <c r="Z154" s="72" t="str">
        <f>IF('Physical Effects - Numerical'!AC154&lt;0,'Physical Effects - Numerical'!AC154,"")</f>
        <v/>
      </c>
      <c r="AA154" s="72" t="str">
        <f>IF('Physical Effects - Numerical'!AD154&lt;0,'Physical Effects - Numerical'!AD154,"")</f>
        <v/>
      </c>
      <c r="AB154" s="72" t="str">
        <f>IF('Physical Effects - Numerical'!AE154&lt;0,'Physical Effects - Numerical'!AE154,"")</f>
        <v/>
      </c>
      <c r="AC154" s="72" t="str">
        <f>IF('Physical Effects - Numerical'!AF154&lt;0,'Physical Effects - Numerical'!AF154,"")</f>
        <v/>
      </c>
      <c r="AD154" s="72" t="str">
        <f>IF('Physical Effects - Numerical'!AG154&lt;0,'Physical Effects - Numerical'!AG154,"")</f>
        <v/>
      </c>
      <c r="AE154" s="72" t="str">
        <f>IF('Physical Effects - Numerical'!AH154&lt;0,'Physical Effects - Numerical'!AH154,"")</f>
        <v/>
      </c>
      <c r="AF154" s="72" t="str">
        <f>IF('Physical Effects - Numerical'!AI154&lt;0,'Physical Effects - Numerical'!AI154,"")</f>
        <v/>
      </c>
      <c r="AG154" s="72" t="str">
        <f>IF('Physical Effects - Numerical'!AJ154&lt;0,'Physical Effects - Numerical'!AJ154,"")</f>
        <v/>
      </c>
      <c r="AH154" s="72" t="str">
        <f>IF('Physical Effects - Numerical'!AK154&lt;0,'Physical Effects - Numerical'!AK154,"")</f>
        <v/>
      </c>
      <c r="AI154" s="72" t="str">
        <f>IF('Physical Effects - Numerical'!AL154&lt;0,'Physical Effects - Numerical'!AL154,"")</f>
        <v/>
      </c>
      <c r="AJ154" s="72" t="str">
        <f>IF('Physical Effects - Numerical'!AM154&lt;0,'Physical Effects - Numerical'!AM154,"")</f>
        <v/>
      </c>
      <c r="AK154" s="72" t="str">
        <f>IF('Physical Effects - Numerical'!AN154&lt;0,'Physical Effects - Numerical'!AN154,"")</f>
        <v/>
      </c>
      <c r="AL154" s="72" t="str">
        <f>IF('Physical Effects - Numerical'!AO154&lt;0,'Physical Effects - Numerical'!AO154,"")</f>
        <v/>
      </c>
      <c r="AM154" s="72" t="str">
        <f>IF('Physical Effects - Numerical'!AP154&lt;0,'Physical Effects - Numerical'!AP154,"")</f>
        <v/>
      </c>
      <c r="AN154" s="72" t="str">
        <f>IF('Physical Effects - Numerical'!AQ154&lt;0,'Physical Effects - Numerical'!AQ154,"")</f>
        <v/>
      </c>
      <c r="AO154" s="72" t="str">
        <f>IF('Physical Effects - Numerical'!AR154&lt;0,'Physical Effects - Numerical'!AR154,"")</f>
        <v/>
      </c>
      <c r="AP154" s="72" t="str">
        <f>IF('Physical Effects - Numerical'!AS154&lt;0,'Physical Effects - Numerical'!AS154,"")</f>
        <v/>
      </c>
      <c r="AQ154" s="72" t="str">
        <f>IF('Physical Effects - Numerical'!AT154&lt;0,'Physical Effects - Numerical'!AT154,"")</f>
        <v/>
      </c>
      <c r="AR154" s="72" t="str">
        <f>IF('Physical Effects - Numerical'!AU154&lt;0,'Physical Effects - Numerical'!AU154,"")</f>
        <v/>
      </c>
      <c r="AS154" s="72" t="str">
        <f>IF('Physical Effects - Numerical'!AV154&lt;0,'Physical Effects - Numerical'!AV154,"")</f>
        <v/>
      </c>
      <c r="AT154" s="72" t="str">
        <f>IF('Physical Effects - Numerical'!AW154&lt;0,'Physical Effects - Numerical'!AW154,"")</f>
        <v/>
      </c>
      <c r="AU154" s="72" t="str">
        <f>IF('Physical Effects - Numerical'!AX154&lt;0,'Physical Effects - Numerical'!AX154,"")</f>
        <v/>
      </c>
      <c r="AV154" s="84" t="str">
        <f>IF('Physical Effects - Numerical'!AY154&lt;0,'Physical Effects - Numerical'!AY154,"")</f>
        <v/>
      </c>
      <c r="AW154" t="str">
        <f>IF('Physical Effects - Numerical'!AZ154&lt;0,'Physical Effects - Numerical'!AZ154,"")</f>
        <v/>
      </c>
      <c r="AX154" t="str">
        <f>IF('Physical Effects - Numerical'!BA154&lt;0,'Physical Effects - Numerical'!BA154,"")</f>
        <v/>
      </c>
      <c r="AY154" t="str">
        <f>IF('Physical Effects - Numerical'!BB154&lt;0,'Physical Effects - Numerical'!BB154,"")</f>
        <v/>
      </c>
      <c r="AZ154" t="str">
        <f>IF('Physical Effects - Numerical'!BC154&lt;0,'Physical Effects - Numerical'!BC154,"")</f>
        <v/>
      </c>
      <c r="BA154" t="str">
        <f>IF('Physical Effects - Numerical'!BD154&lt;0,'Physical Effects - Numerical'!BD154,"")</f>
        <v/>
      </c>
      <c r="BB154" t="str">
        <f>IF('Physical Effects - Numerical'!BE154&lt;0,'Physical Effects - Numerical'!BE154,"")</f>
        <v/>
      </c>
      <c r="BC154" t="str">
        <f>IF('Physical Effects - Numerical'!BF154&lt;0,'Physical Effects - Numerical'!BF154,"")</f>
        <v/>
      </c>
      <c r="BD154" t="str">
        <f>IF('Physical Effects - Numerical'!BG154&lt;0,'Physical Effects - Numerical'!BG154,"")</f>
        <v/>
      </c>
      <c r="BE154" t="str">
        <f>IF('Physical Effects - Numerical'!BH154&lt;0,'Physical Effects - Numerical'!BH154,"")</f>
        <v/>
      </c>
      <c r="BF154" t="str">
        <f>IF('Physical Effects - Numerical'!BI154&lt;0,'Physical Effects - Numerical'!BI154,"")</f>
        <v/>
      </c>
      <c r="BG154" t="str">
        <f>IF('Physical Effects - Numerical'!BJ154&lt;0,'Physical Effects - Numerical'!BJ154,"")</f>
        <v/>
      </c>
      <c r="BH154" t="str">
        <f>IF('Physical Effects - Numerical'!BK154&lt;0,'Physical Effects - Numerical'!BK154,"")</f>
        <v/>
      </c>
      <c r="BI154" t="str">
        <f>IF('Physical Effects - Numerical'!BL154&lt;0,'Physical Effects - Numerical'!BL154,"")</f>
        <v/>
      </c>
    </row>
    <row r="155" spans="1:61">
      <c r="A155" s="120" t="s">
        <v>2479</v>
      </c>
      <c r="B155" s="72" t="str">
        <f>IF('Physical Effects - Numerical'!E155&lt;0,'Physical Effects - Numerical'!E155,"")</f>
        <v/>
      </c>
      <c r="C155" s="72" t="str">
        <f>IF('Physical Effects - Numerical'!F155&lt;0,'Physical Effects - Numerical'!F155,"")</f>
        <v/>
      </c>
      <c r="D155" s="72" t="str">
        <f>IF('Physical Effects - Numerical'!G155&lt;0,'Physical Effects - Numerical'!G155,"")</f>
        <v/>
      </c>
      <c r="E155" s="72" t="str">
        <f>IF('Physical Effects - Numerical'!H155&lt;0,'Physical Effects - Numerical'!H155,"")</f>
        <v/>
      </c>
      <c r="F155" s="72" t="str">
        <f>IF('Physical Effects - Numerical'!I155&lt;0,'Physical Effects - Numerical'!I155,"")</f>
        <v/>
      </c>
      <c r="G155" s="72" t="str">
        <f>IF('Physical Effects - Numerical'!J155&lt;0,'Physical Effects - Numerical'!J155,"")</f>
        <v/>
      </c>
      <c r="H155" s="72" t="str">
        <f>IF('Physical Effects - Numerical'!K155&lt;0,'Physical Effects - Numerical'!K155,"")</f>
        <v/>
      </c>
      <c r="I155" s="72" t="str">
        <f>IF('Physical Effects - Numerical'!L155&lt;0,'Physical Effects - Numerical'!L155,"")</f>
        <v/>
      </c>
      <c r="J155" s="72" t="str">
        <f>IF('Physical Effects - Numerical'!M155&lt;0,'Physical Effects - Numerical'!M155,"")</f>
        <v/>
      </c>
      <c r="K155" s="72" t="str">
        <f>IF('Physical Effects - Numerical'!N155&lt;0,'Physical Effects - Numerical'!N155,"")</f>
        <v/>
      </c>
      <c r="L155" s="72" t="str">
        <f>IF('Physical Effects - Numerical'!O155&lt;0,'Physical Effects - Numerical'!O155,"")</f>
        <v/>
      </c>
      <c r="M155" s="72" t="str">
        <f>IF('Physical Effects - Numerical'!P155&lt;0,'Physical Effects - Numerical'!P155,"")</f>
        <v/>
      </c>
      <c r="N155" s="72" t="str">
        <f>IF('Physical Effects - Numerical'!Q155&lt;0,'Physical Effects - Numerical'!Q155,"")</f>
        <v/>
      </c>
      <c r="O155" s="72" t="str">
        <f>IF('Physical Effects - Numerical'!R155&lt;0,'Physical Effects - Numerical'!R155,"")</f>
        <v/>
      </c>
      <c r="P155" s="72" t="str">
        <f>IF('Physical Effects - Numerical'!S155&lt;0,'Physical Effects - Numerical'!S155,"")</f>
        <v/>
      </c>
      <c r="Q155" s="72" t="str">
        <f>IF('Physical Effects - Numerical'!T155&lt;0,'Physical Effects - Numerical'!T155,"")</f>
        <v/>
      </c>
      <c r="R155" s="72" t="str">
        <f>IF('Physical Effects - Numerical'!U155&lt;0,'Physical Effects - Numerical'!U155,"")</f>
        <v/>
      </c>
      <c r="S155" s="72" t="str">
        <f>IF('Physical Effects - Numerical'!V155&lt;0,'Physical Effects - Numerical'!V155,"")</f>
        <v/>
      </c>
      <c r="T155" s="72" t="str">
        <f>IF('Physical Effects - Numerical'!W155&lt;0,'Physical Effects - Numerical'!W155,"")</f>
        <v/>
      </c>
      <c r="U155" s="72" t="str">
        <f>IF('Physical Effects - Numerical'!X155&lt;0,'Physical Effects - Numerical'!X155,"")</f>
        <v/>
      </c>
      <c r="V155" s="72" t="str">
        <f>IF('Physical Effects - Numerical'!Y155&lt;0,'Physical Effects - Numerical'!Y155,"")</f>
        <v/>
      </c>
      <c r="W155" s="72" t="str">
        <f>IF('Physical Effects - Numerical'!Z155&lt;0,'Physical Effects - Numerical'!Z155,"")</f>
        <v/>
      </c>
      <c r="X155" s="72" t="str">
        <f>IF('Physical Effects - Numerical'!AA155&lt;0,'Physical Effects - Numerical'!AA155,"")</f>
        <v/>
      </c>
      <c r="Y155" s="72" t="str">
        <f>IF('Physical Effects - Numerical'!AB155&lt;0,'Physical Effects - Numerical'!AB155,"")</f>
        <v/>
      </c>
      <c r="Z155" s="72" t="str">
        <f>IF('Physical Effects - Numerical'!AC155&lt;0,'Physical Effects - Numerical'!AC155,"")</f>
        <v/>
      </c>
      <c r="AA155" s="72" t="str">
        <f>IF('Physical Effects - Numerical'!AD155&lt;0,'Physical Effects - Numerical'!AD155,"")</f>
        <v/>
      </c>
      <c r="AB155" s="72" t="str">
        <f>IF('Physical Effects - Numerical'!AE155&lt;0,'Physical Effects - Numerical'!AE155,"")</f>
        <v/>
      </c>
      <c r="AC155" s="72" t="str">
        <f>IF('Physical Effects - Numerical'!AF155&lt;0,'Physical Effects - Numerical'!AF155,"")</f>
        <v/>
      </c>
      <c r="AD155" s="72" t="str">
        <f>IF('Physical Effects - Numerical'!AG155&lt;0,'Physical Effects - Numerical'!AG155,"")</f>
        <v/>
      </c>
      <c r="AE155" s="72" t="str">
        <f>IF('Physical Effects - Numerical'!AH155&lt;0,'Physical Effects - Numerical'!AH155,"")</f>
        <v/>
      </c>
      <c r="AF155" s="72" t="str">
        <f>IF('Physical Effects - Numerical'!AI155&lt;0,'Physical Effects - Numerical'!AI155,"")</f>
        <v/>
      </c>
      <c r="AG155" s="72">
        <f>IF('Physical Effects - Numerical'!AJ155&lt;0,'Physical Effects - Numerical'!AJ155,"")</f>
        <v>-1</v>
      </c>
      <c r="AH155" s="72">
        <f>IF('Physical Effects - Numerical'!AK155&lt;0,'Physical Effects - Numerical'!AK155,"")</f>
        <v>-3</v>
      </c>
      <c r="AI155" s="72" t="str">
        <f>IF('Physical Effects - Numerical'!AL155&lt;0,'Physical Effects - Numerical'!AL155,"")</f>
        <v/>
      </c>
      <c r="AJ155" s="72" t="str">
        <f>IF('Physical Effects - Numerical'!AM155&lt;0,'Physical Effects - Numerical'!AM155,"")</f>
        <v/>
      </c>
      <c r="AK155" s="72">
        <f>IF('Physical Effects - Numerical'!AN155&lt;0,'Physical Effects - Numerical'!AN155,"")</f>
        <v>-1</v>
      </c>
      <c r="AL155" s="72" t="str">
        <f>IF('Physical Effects - Numerical'!AO155&lt;0,'Physical Effects - Numerical'!AO155,"")</f>
        <v/>
      </c>
      <c r="AM155" s="72" t="str">
        <f>IF('Physical Effects - Numerical'!AP155&lt;0,'Physical Effects - Numerical'!AP155,"")</f>
        <v/>
      </c>
      <c r="AN155" s="72" t="str">
        <f>IF('Physical Effects - Numerical'!AQ155&lt;0,'Physical Effects - Numerical'!AQ155,"")</f>
        <v/>
      </c>
      <c r="AO155" s="72" t="str">
        <f>IF('Physical Effects - Numerical'!AR155&lt;0,'Physical Effects - Numerical'!AR155,"")</f>
        <v/>
      </c>
      <c r="AP155" s="72" t="str">
        <f>IF('Physical Effects - Numerical'!AS155&lt;0,'Physical Effects - Numerical'!AS155,"")</f>
        <v/>
      </c>
      <c r="AQ155" s="72" t="str">
        <f>IF('Physical Effects - Numerical'!AT155&lt;0,'Physical Effects - Numerical'!AT155,"")</f>
        <v/>
      </c>
      <c r="AR155" s="72" t="str">
        <f>IF('Physical Effects - Numerical'!AU155&lt;0,'Physical Effects - Numerical'!AU155,"")</f>
        <v/>
      </c>
      <c r="AS155" s="72" t="str">
        <f>IF('Physical Effects - Numerical'!AV155&lt;0,'Physical Effects - Numerical'!AV155,"")</f>
        <v/>
      </c>
      <c r="AT155" s="72" t="str">
        <f>IF('Physical Effects - Numerical'!AW155&lt;0,'Physical Effects - Numerical'!AW155,"")</f>
        <v/>
      </c>
      <c r="AU155" s="72">
        <f>IF('Physical Effects - Numerical'!AX155&lt;0,'Physical Effects - Numerical'!AX155,"")</f>
        <v>-1</v>
      </c>
      <c r="AV155" s="84" t="str">
        <f>IF('Physical Effects - Numerical'!AY155&lt;0,'Physical Effects - Numerical'!AY155,"")</f>
        <v/>
      </c>
      <c r="AW155" t="str">
        <f>IF('Physical Effects - Numerical'!AZ155&lt;0,'Physical Effects - Numerical'!AZ155,"")</f>
        <v/>
      </c>
      <c r="AX155" t="str">
        <f>IF('Physical Effects - Numerical'!BA155&lt;0,'Physical Effects - Numerical'!BA155,"")</f>
        <v/>
      </c>
      <c r="AY155" t="str">
        <f>IF('Physical Effects - Numerical'!BB155&lt;0,'Physical Effects - Numerical'!BB155,"")</f>
        <v/>
      </c>
      <c r="AZ155" t="str">
        <f>IF('Physical Effects - Numerical'!BC155&lt;0,'Physical Effects - Numerical'!BC155,"")</f>
        <v/>
      </c>
      <c r="BA155" t="str">
        <f>IF('Physical Effects - Numerical'!BD155&lt;0,'Physical Effects - Numerical'!BD155,"")</f>
        <v/>
      </c>
      <c r="BB155" t="str">
        <f>IF('Physical Effects - Numerical'!BE155&lt;0,'Physical Effects - Numerical'!BE155,"")</f>
        <v/>
      </c>
      <c r="BC155" t="str">
        <f>IF('Physical Effects - Numerical'!BF155&lt;0,'Physical Effects - Numerical'!BF155,"")</f>
        <v/>
      </c>
      <c r="BD155" t="str">
        <f>IF('Physical Effects - Numerical'!BG155&lt;0,'Physical Effects - Numerical'!BG155,"")</f>
        <v/>
      </c>
      <c r="BE155" t="str">
        <f>IF('Physical Effects - Numerical'!BH155&lt;0,'Physical Effects - Numerical'!BH155,"")</f>
        <v/>
      </c>
      <c r="BF155" t="str">
        <f>IF('Physical Effects - Numerical'!BI155&lt;0,'Physical Effects - Numerical'!BI155,"")</f>
        <v/>
      </c>
      <c r="BG155" t="str">
        <f>IF('Physical Effects - Numerical'!BJ155&lt;0,'Physical Effects - Numerical'!BJ155,"")</f>
        <v/>
      </c>
      <c r="BH155" t="str">
        <f>IF('Physical Effects - Numerical'!BK155&lt;0,'Physical Effects - Numerical'!BK155,"")</f>
        <v/>
      </c>
      <c r="BI155" t="str">
        <f>IF('Physical Effects - Numerical'!BL155&lt;0,'Physical Effects - Numerical'!BL155,"")</f>
        <v/>
      </c>
    </row>
    <row r="156" spans="1:61">
      <c r="A156" s="120" t="s">
        <v>2489</v>
      </c>
      <c r="B156" s="72" t="str">
        <f>IF('Physical Effects - Numerical'!E156&lt;0,'Physical Effects - Numerical'!E156,"")</f>
        <v/>
      </c>
      <c r="C156" s="72" t="str">
        <f>IF('Physical Effects - Numerical'!F156&lt;0,'Physical Effects - Numerical'!F156,"")</f>
        <v/>
      </c>
      <c r="D156" s="72" t="str">
        <f>IF('Physical Effects - Numerical'!G156&lt;0,'Physical Effects - Numerical'!G156,"")</f>
        <v/>
      </c>
      <c r="E156" s="72" t="str">
        <f>IF('Physical Effects - Numerical'!H156&lt;0,'Physical Effects - Numerical'!H156,"")</f>
        <v/>
      </c>
      <c r="F156" s="72" t="str">
        <f>IF('Physical Effects - Numerical'!I156&lt;0,'Physical Effects - Numerical'!I156,"")</f>
        <v/>
      </c>
      <c r="G156" s="72" t="str">
        <f>IF('Physical Effects - Numerical'!J156&lt;0,'Physical Effects - Numerical'!J156,"")</f>
        <v/>
      </c>
      <c r="H156" s="72" t="str">
        <f>IF('Physical Effects - Numerical'!K156&lt;0,'Physical Effects - Numerical'!K156,"")</f>
        <v/>
      </c>
      <c r="I156" s="72" t="str">
        <f>IF('Physical Effects - Numerical'!L156&lt;0,'Physical Effects - Numerical'!L156,"")</f>
        <v/>
      </c>
      <c r="J156" s="72" t="str">
        <f>IF('Physical Effects - Numerical'!M156&lt;0,'Physical Effects - Numerical'!M156,"")</f>
        <v/>
      </c>
      <c r="K156" s="72" t="str">
        <f>IF('Physical Effects - Numerical'!N156&lt;0,'Physical Effects - Numerical'!N156,"")</f>
        <v/>
      </c>
      <c r="L156" s="72" t="str">
        <f>IF('Physical Effects - Numerical'!O156&lt;0,'Physical Effects - Numerical'!O156,"")</f>
        <v/>
      </c>
      <c r="M156" s="72" t="str">
        <f>IF('Physical Effects - Numerical'!P156&lt;0,'Physical Effects - Numerical'!P156,"")</f>
        <v/>
      </c>
      <c r="N156" s="72">
        <f>IF('Physical Effects - Numerical'!Q156&lt;0,'Physical Effects - Numerical'!Q156,"")</f>
        <v>-2</v>
      </c>
      <c r="O156" s="72">
        <f>IF('Physical Effects - Numerical'!R156&lt;0,'Physical Effects - Numerical'!R156,"")</f>
        <v>-2</v>
      </c>
      <c r="P156" s="72" t="str">
        <f>IF('Physical Effects - Numerical'!S156&lt;0,'Physical Effects - Numerical'!S156,"")</f>
        <v/>
      </c>
      <c r="Q156" s="72" t="str">
        <f>IF('Physical Effects - Numerical'!T156&lt;0,'Physical Effects - Numerical'!T156,"")</f>
        <v/>
      </c>
      <c r="R156" s="72" t="str">
        <f>IF('Physical Effects - Numerical'!U156&lt;0,'Physical Effects - Numerical'!U156,"")</f>
        <v/>
      </c>
      <c r="S156" s="72" t="str">
        <f>IF('Physical Effects - Numerical'!V156&lt;0,'Physical Effects - Numerical'!V156,"")</f>
        <v/>
      </c>
      <c r="T156" s="72" t="str">
        <f>IF('Physical Effects - Numerical'!W156&lt;0,'Physical Effects - Numerical'!W156,"")</f>
        <v/>
      </c>
      <c r="U156" s="72" t="str">
        <f>IF('Physical Effects - Numerical'!X156&lt;0,'Physical Effects - Numerical'!X156,"")</f>
        <v/>
      </c>
      <c r="V156" s="72">
        <f>IF('Physical Effects - Numerical'!Y156&lt;0,'Physical Effects - Numerical'!Y156,"")</f>
        <v>-1</v>
      </c>
      <c r="W156" s="72" t="str">
        <f>IF('Physical Effects - Numerical'!Z156&lt;0,'Physical Effects - Numerical'!Z156,"")</f>
        <v/>
      </c>
      <c r="X156" s="72">
        <f>IF('Physical Effects - Numerical'!AA156&lt;0,'Physical Effects - Numerical'!AA156,"")</f>
        <v>-1</v>
      </c>
      <c r="Y156" s="72" t="str">
        <f>IF('Physical Effects - Numerical'!AB156&lt;0,'Physical Effects - Numerical'!AB156,"")</f>
        <v/>
      </c>
      <c r="Z156" s="72" t="str">
        <f>IF('Physical Effects - Numerical'!AC156&lt;0,'Physical Effects - Numerical'!AC156,"")</f>
        <v/>
      </c>
      <c r="AA156" s="72">
        <f>IF('Physical Effects - Numerical'!AD156&lt;0,'Physical Effects - Numerical'!AD156,"")</f>
        <v>-1</v>
      </c>
      <c r="AB156" s="72" t="str">
        <f>IF('Physical Effects - Numerical'!AE156&lt;0,'Physical Effects - Numerical'!AE156,"")</f>
        <v/>
      </c>
      <c r="AC156" s="72">
        <f>IF('Physical Effects - Numerical'!AF156&lt;0,'Physical Effects - Numerical'!AF156,"")</f>
        <v>-1</v>
      </c>
      <c r="AD156" s="72" t="str">
        <f>IF('Physical Effects - Numerical'!AG156&lt;0,'Physical Effects - Numerical'!AG156,"")</f>
        <v/>
      </c>
      <c r="AE156" s="72">
        <f>IF('Physical Effects - Numerical'!AH156&lt;0,'Physical Effects - Numerical'!AH156,"")</f>
        <v>-1</v>
      </c>
      <c r="AF156" s="72">
        <f>IF('Physical Effects - Numerical'!AI156&lt;0,'Physical Effects - Numerical'!AI156,"")</f>
        <v>-2</v>
      </c>
      <c r="AG156" s="72" t="str">
        <f>IF('Physical Effects - Numerical'!AJ156&lt;0,'Physical Effects - Numerical'!AJ156,"")</f>
        <v/>
      </c>
      <c r="AH156" s="72" t="str">
        <f>IF('Physical Effects - Numerical'!AK156&lt;0,'Physical Effects - Numerical'!AK156,"")</f>
        <v/>
      </c>
      <c r="AI156" s="72" t="str">
        <f>IF('Physical Effects - Numerical'!AL156&lt;0,'Physical Effects - Numerical'!AL156,"")</f>
        <v/>
      </c>
      <c r="AJ156" s="72" t="str">
        <f>IF('Physical Effects - Numerical'!AM156&lt;0,'Physical Effects - Numerical'!AM156,"")</f>
        <v/>
      </c>
      <c r="AK156" s="72" t="str">
        <f>IF('Physical Effects - Numerical'!AN156&lt;0,'Physical Effects - Numerical'!AN156,"")</f>
        <v/>
      </c>
      <c r="AL156" s="72" t="str">
        <f>IF('Physical Effects - Numerical'!AO156&lt;0,'Physical Effects - Numerical'!AO156,"")</f>
        <v/>
      </c>
      <c r="AM156" s="72" t="str">
        <f>IF('Physical Effects - Numerical'!AP156&lt;0,'Physical Effects - Numerical'!AP156,"")</f>
        <v/>
      </c>
      <c r="AN156" s="72" t="str">
        <f>IF('Physical Effects - Numerical'!AQ156&lt;0,'Physical Effects - Numerical'!AQ156,"")</f>
        <v/>
      </c>
      <c r="AO156" s="72" t="str">
        <f>IF('Physical Effects - Numerical'!AR156&lt;0,'Physical Effects - Numerical'!AR156,"")</f>
        <v/>
      </c>
      <c r="AP156" s="72" t="str">
        <f>IF('Physical Effects - Numerical'!AS156&lt;0,'Physical Effects - Numerical'!AS156,"")</f>
        <v/>
      </c>
      <c r="AQ156" s="72" t="str">
        <f>IF('Physical Effects - Numerical'!AT156&lt;0,'Physical Effects - Numerical'!AT156,"")</f>
        <v/>
      </c>
      <c r="AR156" s="72" t="str">
        <f>IF('Physical Effects - Numerical'!AU156&lt;0,'Physical Effects - Numerical'!AU156,"")</f>
        <v/>
      </c>
      <c r="AS156" s="72" t="str">
        <f>IF('Physical Effects - Numerical'!AV156&lt;0,'Physical Effects - Numerical'!AV156,"")</f>
        <v/>
      </c>
      <c r="AT156" s="72" t="str">
        <f>IF('Physical Effects - Numerical'!AW156&lt;0,'Physical Effects - Numerical'!AW156,"")</f>
        <v/>
      </c>
      <c r="AU156" s="72" t="str">
        <f>IF('Physical Effects - Numerical'!AX156&lt;0,'Physical Effects - Numerical'!AX156,"")</f>
        <v/>
      </c>
      <c r="AV156" s="84" t="str">
        <f>IF('Physical Effects - Numerical'!AY156&lt;0,'Physical Effects - Numerical'!AY156,"")</f>
        <v/>
      </c>
      <c r="AW156" t="str">
        <f>IF('Physical Effects - Numerical'!AZ156&lt;0,'Physical Effects - Numerical'!AZ156,"")</f>
        <v/>
      </c>
      <c r="AX156" t="str">
        <f>IF('Physical Effects - Numerical'!BA156&lt;0,'Physical Effects - Numerical'!BA156,"")</f>
        <v/>
      </c>
      <c r="AY156" t="str">
        <f>IF('Physical Effects - Numerical'!BB156&lt;0,'Physical Effects - Numerical'!BB156,"")</f>
        <v/>
      </c>
      <c r="AZ156" t="str">
        <f>IF('Physical Effects - Numerical'!BC156&lt;0,'Physical Effects - Numerical'!BC156,"")</f>
        <v/>
      </c>
      <c r="BA156" t="str">
        <f>IF('Physical Effects - Numerical'!BD156&lt;0,'Physical Effects - Numerical'!BD156,"")</f>
        <v/>
      </c>
      <c r="BB156" t="str">
        <f>IF('Physical Effects - Numerical'!BE156&lt;0,'Physical Effects - Numerical'!BE156,"")</f>
        <v/>
      </c>
      <c r="BC156" t="str">
        <f>IF('Physical Effects - Numerical'!BF156&lt;0,'Physical Effects - Numerical'!BF156,"")</f>
        <v/>
      </c>
      <c r="BD156" t="str">
        <f>IF('Physical Effects - Numerical'!BG156&lt;0,'Physical Effects - Numerical'!BG156,"")</f>
        <v/>
      </c>
      <c r="BE156" t="str">
        <f>IF('Physical Effects - Numerical'!BH156&lt;0,'Physical Effects - Numerical'!BH156,"")</f>
        <v/>
      </c>
      <c r="BF156" t="str">
        <f>IF('Physical Effects - Numerical'!BI156&lt;0,'Physical Effects - Numerical'!BI156,"")</f>
        <v/>
      </c>
      <c r="BG156" t="str">
        <f>IF('Physical Effects - Numerical'!BJ156&lt;0,'Physical Effects - Numerical'!BJ156,"")</f>
        <v/>
      </c>
      <c r="BH156" t="str">
        <f>IF('Physical Effects - Numerical'!BK156&lt;0,'Physical Effects - Numerical'!BK156,"")</f>
        <v/>
      </c>
      <c r="BI156" t="str">
        <f>IF('Physical Effects - Numerical'!BL156&lt;0,'Physical Effects - Numerical'!BL156,"")</f>
        <v/>
      </c>
    </row>
    <row r="157" spans="1:61">
      <c r="A157" s="120" t="s">
        <v>2507</v>
      </c>
      <c r="B157" s="72" t="str">
        <f>IF('Physical Effects - Numerical'!E157&lt;0,'Physical Effects - Numerical'!E157,"")</f>
        <v/>
      </c>
      <c r="C157" s="72" t="str">
        <f>IF('Physical Effects - Numerical'!F157&lt;0,'Physical Effects - Numerical'!F157,"")</f>
        <v/>
      </c>
      <c r="D157" s="72" t="str">
        <f>IF('Physical Effects - Numerical'!G157&lt;0,'Physical Effects - Numerical'!G157,"")</f>
        <v/>
      </c>
      <c r="E157" s="72" t="str">
        <f>IF('Physical Effects - Numerical'!H157&lt;0,'Physical Effects - Numerical'!H157,"")</f>
        <v/>
      </c>
      <c r="F157" s="72" t="str">
        <f>IF('Physical Effects - Numerical'!I157&lt;0,'Physical Effects - Numerical'!I157,"")</f>
        <v/>
      </c>
      <c r="G157" s="72" t="str">
        <f>IF('Physical Effects - Numerical'!J157&lt;0,'Physical Effects - Numerical'!J157,"")</f>
        <v/>
      </c>
      <c r="H157" s="72" t="str">
        <f>IF('Physical Effects - Numerical'!K157&lt;0,'Physical Effects - Numerical'!K157,"")</f>
        <v/>
      </c>
      <c r="I157" s="72" t="str">
        <f>IF('Physical Effects - Numerical'!L157&lt;0,'Physical Effects - Numerical'!L157,"")</f>
        <v/>
      </c>
      <c r="J157" s="72" t="str">
        <f>IF('Physical Effects - Numerical'!M157&lt;0,'Physical Effects - Numerical'!M157,"")</f>
        <v/>
      </c>
      <c r="K157" s="72" t="str">
        <f>IF('Physical Effects - Numerical'!N157&lt;0,'Physical Effects - Numerical'!N157,"")</f>
        <v/>
      </c>
      <c r="L157" s="72" t="str">
        <f>IF('Physical Effects - Numerical'!O157&lt;0,'Physical Effects - Numerical'!O157,"")</f>
        <v/>
      </c>
      <c r="M157" s="72" t="str">
        <f>IF('Physical Effects - Numerical'!P157&lt;0,'Physical Effects - Numerical'!P157,"")</f>
        <v/>
      </c>
      <c r="N157" s="72" t="str">
        <f>IF('Physical Effects - Numerical'!Q157&lt;0,'Physical Effects - Numerical'!Q157,"")</f>
        <v/>
      </c>
      <c r="O157" s="72" t="str">
        <f>IF('Physical Effects - Numerical'!R157&lt;0,'Physical Effects - Numerical'!R157,"")</f>
        <v/>
      </c>
      <c r="P157" s="72" t="str">
        <f>IF('Physical Effects - Numerical'!S157&lt;0,'Physical Effects - Numerical'!S157,"")</f>
        <v/>
      </c>
      <c r="Q157" s="72" t="str">
        <f>IF('Physical Effects - Numerical'!T157&lt;0,'Physical Effects - Numerical'!T157,"")</f>
        <v/>
      </c>
      <c r="R157" s="72" t="str">
        <f>IF('Physical Effects - Numerical'!U157&lt;0,'Physical Effects - Numerical'!U157,"")</f>
        <v/>
      </c>
      <c r="S157" s="72" t="str">
        <f>IF('Physical Effects - Numerical'!V157&lt;0,'Physical Effects - Numerical'!V157,"")</f>
        <v/>
      </c>
      <c r="T157" s="72" t="str">
        <f>IF('Physical Effects - Numerical'!W157&lt;0,'Physical Effects - Numerical'!W157,"")</f>
        <v/>
      </c>
      <c r="U157" s="72" t="str">
        <f>IF('Physical Effects - Numerical'!X157&lt;0,'Physical Effects - Numerical'!X157,"")</f>
        <v/>
      </c>
      <c r="V157" s="72" t="str">
        <f>IF('Physical Effects - Numerical'!Y157&lt;0,'Physical Effects - Numerical'!Y157,"")</f>
        <v/>
      </c>
      <c r="W157" s="72" t="str">
        <f>IF('Physical Effects - Numerical'!Z157&lt;0,'Physical Effects - Numerical'!Z157,"")</f>
        <v/>
      </c>
      <c r="X157" s="72" t="str">
        <f>IF('Physical Effects - Numerical'!AA157&lt;0,'Physical Effects - Numerical'!AA157,"")</f>
        <v/>
      </c>
      <c r="Y157" s="72" t="str">
        <f>IF('Physical Effects - Numerical'!AB157&lt;0,'Physical Effects - Numerical'!AB157,"")</f>
        <v/>
      </c>
      <c r="Z157" s="72" t="str">
        <f>IF('Physical Effects - Numerical'!AC157&lt;0,'Physical Effects - Numerical'!AC157,"")</f>
        <v/>
      </c>
      <c r="AA157" s="72" t="str">
        <f>IF('Physical Effects - Numerical'!AD157&lt;0,'Physical Effects - Numerical'!AD157,"")</f>
        <v/>
      </c>
      <c r="AB157" s="72" t="str">
        <f>IF('Physical Effects - Numerical'!AE157&lt;0,'Physical Effects - Numerical'!AE157,"")</f>
        <v/>
      </c>
      <c r="AC157" s="72" t="str">
        <f>IF('Physical Effects - Numerical'!AF157&lt;0,'Physical Effects - Numerical'!AF157,"")</f>
        <v/>
      </c>
      <c r="AD157" s="72" t="str">
        <f>IF('Physical Effects - Numerical'!AG157&lt;0,'Physical Effects - Numerical'!AG157,"")</f>
        <v/>
      </c>
      <c r="AE157" s="72" t="str">
        <f>IF('Physical Effects - Numerical'!AH157&lt;0,'Physical Effects - Numerical'!AH157,"")</f>
        <v/>
      </c>
      <c r="AF157" s="72" t="str">
        <f>IF('Physical Effects - Numerical'!AI157&lt;0,'Physical Effects - Numerical'!AI157,"")</f>
        <v/>
      </c>
      <c r="AG157" s="72" t="str">
        <f>IF('Physical Effects - Numerical'!AJ157&lt;0,'Physical Effects - Numerical'!AJ157,"")</f>
        <v/>
      </c>
      <c r="AH157" s="72" t="str">
        <f>IF('Physical Effects - Numerical'!AK157&lt;0,'Physical Effects - Numerical'!AK157,"")</f>
        <v/>
      </c>
      <c r="AI157" s="72" t="str">
        <f>IF('Physical Effects - Numerical'!AL157&lt;0,'Physical Effects - Numerical'!AL157,"")</f>
        <v/>
      </c>
      <c r="AJ157" s="72" t="str">
        <f>IF('Physical Effects - Numerical'!AM157&lt;0,'Physical Effects - Numerical'!AM157,"")</f>
        <v/>
      </c>
      <c r="AK157" s="72" t="str">
        <f>IF('Physical Effects - Numerical'!AN157&lt;0,'Physical Effects - Numerical'!AN157,"")</f>
        <v/>
      </c>
      <c r="AL157" s="72" t="str">
        <f>IF('Physical Effects - Numerical'!AO157&lt;0,'Physical Effects - Numerical'!AO157,"")</f>
        <v/>
      </c>
      <c r="AM157" s="72" t="str">
        <f>IF('Physical Effects - Numerical'!AP157&lt;0,'Physical Effects - Numerical'!AP157,"")</f>
        <v/>
      </c>
      <c r="AN157" s="72" t="str">
        <f>IF('Physical Effects - Numerical'!AQ157&lt;0,'Physical Effects - Numerical'!AQ157,"")</f>
        <v/>
      </c>
      <c r="AO157" s="72" t="str">
        <f>IF('Physical Effects - Numerical'!AR157&lt;0,'Physical Effects - Numerical'!AR157,"")</f>
        <v/>
      </c>
      <c r="AP157" s="72" t="str">
        <f>IF('Physical Effects - Numerical'!AS157&lt;0,'Physical Effects - Numerical'!AS157,"")</f>
        <v/>
      </c>
      <c r="AQ157" s="72" t="str">
        <f>IF('Physical Effects - Numerical'!AT157&lt;0,'Physical Effects - Numerical'!AT157,"")</f>
        <v/>
      </c>
      <c r="AR157" s="72" t="str">
        <f>IF('Physical Effects - Numerical'!AU157&lt;0,'Physical Effects - Numerical'!AU157,"")</f>
        <v/>
      </c>
      <c r="AS157" s="72" t="str">
        <f>IF('Physical Effects - Numerical'!AV157&lt;0,'Physical Effects - Numerical'!AV157,"")</f>
        <v/>
      </c>
      <c r="AT157" s="72" t="str">
        <f>IF('Physical Effects - Numerical'!AW157&lt;0,'Physical Effects - Numerical'!AW157,"")</f>
        <v/>
      </c>
      <c r="AU157" s="72" t="str">
        <f>IF('Physical Effects - Numerical'!AX157&lt;0,'Physical Effects - Numerical'!AX157,"")</f>
        <v/>
      </c>
      <c r="AV157" s="84" t="str">
        <f>IF('Physical Effects - Numerical'!AY157&lt;0,'Physical Effects - Numerical'!AY157,"")</f>
        <v/>
      </c>
      <c r="AW157" t="str">
        <f>IF('Physical Effects - Numerical'!AZ157&lt;0,'Physical Effects - Numerical'!AZ157,"")</f>
        <v/>
      </c>
      <c r="AX157" t="str">
        <f>IF('Physical Effects - Numerical'!BA157&lt;0,'Physical Effects - Numerical'!BA157,"")</f>
        <v/>
      </c>
      <c r="AY157" t="str">
        <f>IF('Physical Effects - Numerical'!BB157&lt;0,'Physical Effects - Numerical'!BB157,"")</f>
        <v/>
      </c>
      <c r="AZ157" t="str">
        <f>IF('Physical Effects - Numerical'!BC157&lt;0,'Physical Effects - Numerical'!BC157,"")</f>
        <v/>
      </c>
      <c r="BA157" t="str">
        <f>IF('Physical Effects - Numerical'!BD157&lt;0,'Physical Effects - Numerical'!BD157,"")</f>
        <v/>
      </c>
      <c r="BB157" t="str">
        <f>IF('Physical Effects - Numerical'!BE157&lt;0,'Physical Effects - Numerical'!BE157,"")</f>
        <v/>
      </c>
      <c r="BC157" t="str">
        <f>IF('Physical Effects - Numerical'!BF157&lt;0,'Physical Effects - Numerical'!BF157,"")</f>
        <v/>
      </c>
      <c r="BD157" t="str">
        <f>IF('Physical Effects - Numerical'!BG157&lt;0,'Physical Effects - Numerical'!BG157,"")</f>
        <v/>
      </c>
      <c r="BE157" t="str">
        <f>IF('Physical Effects - Numerical'!BH157&lt;0,'Physical Effects - Numerical'!BH157,"")</f>
        <v/>
      </c>
      <c r="BF157" t="str">
        <f>IF('Physical Effects - Numerical'!BI157&lt;0,'Physical Effects - Numerical'!BI157,"")</f>
        <v/>
      </c>
      <c r="BG157" t="str">
        <f>IF('Physical Effects - Numerical'!BJ157&lt;0,'Physical Effects - Numerical'!BJ157,"")</f>
        <v/>
      </c>
      <c r="BH157" t="str">
        <f>IF('Physical Effects - Numerical'!BK157&lt;0,'Physical Effects - Numerical'!BK157,"")</f>
        <v/>
      </c>
      <c r="BI157" t="str">
        <f>IF('Physical Effects - Numerical'!BL157&lt;0,'Physical Effects - Numerical'!BL157,"")</f>
        <v/>
      </c>
    </row>
    <row r="158" spans="1:61">
      <c r="A158" s="120" t="s">
        <v>2513</v>
      </c>
      <c r="B158" s="72" t="str">
        <f>IF('Physical Effects - Numerical'!E158&lt;0,'Physical Effects - Numerical'!E158,"")</f>
        <v/>
      </c>
      <c r="C158" s="72" t="str">
        <f>IF('Physical Effects - Numerical'!F158&lt;0,'Physical Effects - Numerical'!F158,"")</f>
        <v/>
      </c>
      <c r="D158" s="72" t="str">
        <f>IF('Physical Effects - Numerical'!G158&lt;0,'Physical Effects - Numerical'!G158,"")</f>
        <v/>
      </c>
      <c r="E158" s="72" t="str">
        <f>IF('Physical Effects - Numerical'!H158&lt;0,'Physical Effects - Numerical'!H158,"")</f>
        <v/>
      </c>
      <c r="F158" s="72" t="str">
        <f>IF('Physical Effects - Numerical'!I158&lt;0,'Physical Effects - Numerical'!I158,"")</f>
        <v/>
      </c>
      <c r="G158" s="72" t="str">
        <f>IF('Physical Effects - Numerical'!J158&lt;0,'Physical Effects - Numerical'!J158,"")</f>
        <v/>
      </c>
      <c r="H158" s="72" t="str">
        <f>IF('Physical Effects - Numerical'!K158&lt;0,'Physical Effects - Numerical'!K158,"")</f>
        <v/>
      </c>
      <c r="I158" s="72" t="str">
        <f>IF('Physical Effects - Numerical'!L158&lt;0,'Physical Effects - Numerical'!L158,"")</f>
        <v/>
      </c>
      <c r="J158" s="72" t="str">
        <f>IF('Physical Effects - Numerical'!M158&lt;0,'Physical Effects - Numerical'!M158,"")</f>
        <v/>
      </c>
      <c r="K158" s="72" t="str">
        <f>IF('Physical Effects - Numerical'!N158&lt;0,'Physical Effects - Numerical'!N158,"")</f>
        <v/>
      </c>
      <c r="L158" s="72" t="str">
        <f>IF('Physical Effects - Numerical'!O158&lt;0,'Physical Effects - Numerical'!O158,"")</f>
        <v/>
      </c>
      <c r="M158" s="72" t="str">
        <f>IF('Physical Effects - Numerical'!P158&lt;0,'Physical Effects - Numerical'!P158,"")</f>
        <v/>
      </c>
      <c r="N158" s="72" t="str">
        <f>IF('Physical Effects - Numerical'!Q158&lt;0,'Physical Effects - Numerical'!Q158,"")</f>
        <v/>
      </c>
      <c r="O158" s="72" t="str">
        <f>IF('Physical Effects - Numerical'!R158&lt;0,'Physical Effects - Numerical'!R158,"")</f>
        <v/>
      </c>
      <c r="P158" s="72" t="str">
        <f>IF('Physical Effects - Numerical'!S158&lt;0,'Physical Effects - Numerical'!S158,"")</f>
        <v/>
      </c>
      <c r="Q158" s="72" t="str">
        <f>IF('Physical Effects - Numerical'!T158&lt;0,'Physical Effects - Numerical'!T158,"")</f>
        <v/>
      </c>
      <c r="R158" s="72" t="str">
        <f>IF('Physical Effects - Numerical'!U158&lt;0,'Physical Effects - Numerical'!U158,"")</f>
        <v/>
      </c>
      <c r="S158" s="72">
        <f>IF('Physical Effects - Numerical'!V158&lt;0,'Physical Effects - Numerical'!V158,"")</f>
        <v>-2</v>
      </c>
      <c r="T158" s="72" t="str">
        <f>IF('Physical Effects - Numerical'!W158&lt;0,'Physical Effects - Numerical'!W158,"")</f>
        <v/>
      </c>
      <c r="U158" s="72" t="str">
        <f>IF('Physical Effects - Numerical'!X158&lt;0,'Physical Effects - Numerical'!X158,"")</f>
        <v/>
      </c>
      <c r="V158" s="72" t="str">
        <f>IF('Physical Effects - Numerical'!Y158&lt;0,'Physical Effects - Numerical'!Y158,"")</f>
        <v/>
      </c>
      <c r="W158" s="72" t="str">
        <f>IF('Physical Effects - Numerical'!Z158&lt;0,'Physical Effects - Numerical'!Z158,"")</f>
        <v/>
      </c>
      <c r="X158" s="72" t="str">
        <f>IF('Physical Effects - Numerical'!AA158&lt;0,'Physical Effects - Numerical'!AA158,"")</f>
        <v/>
      </c>
      <c r="Y158" s="72" t="str">
        <f>IF('Physical Effects - Numerical'!AB158&lt;0,'Physical Effects - Numerical'!AB158,"")</f>
        <v/>
      </c>
      <c r="Z158" s="72" t="str">
        <f>IF('Physical Effects - Numerical'!AC158&lt;0,'Physical Effects - Numerical'!AC158,"")</f>
        <v/>
      </c>
      <c r="AA158" s="72" t="str">
        <f>IF('Physical Effects - Numerical'!AD158&lt;0,'Physical Effects - Numerical'!AD158,"")</f>
        <v/>
      </c>
      <c r="AB158" s="72" t="str">
        <f>IF('Physical Effects - Numerical'!AE158&lt;0,'Physical Effects - Numerical'!AE158,"")</f>
        <v/>
      </c>
      <c r="AC158" s="72" t="str">
        <f>IF('Physical Effects - Numerical'!AF158&lt;0,'Physical Effects - Numerical'!AF158,"")</f>
        <v/>
      </c>
      <c r="AD158" s="72" t="str">
        <f>IF('Physical Effects - Numerical'!AG158&lt;0,'Physical Effects - Numerical'!AG158,"")</f>
        <v/>
      </c>
      <c r="AE158" s="72" t="str">
        <f>IF('Physical Effects - Numerical'!AH158&lt;0,'Physical Effects - Numerical'!AH158,"")</f>
        <v/>
      </c>
      <c r="AF158" s="72" t="str">
        <f>IF('Physical Effects - Numerical'!AI158&lt;0,'Physical Effects - Numerical'!AI158,"")</f>
        <v/>
      </c>
      <c r="AG158" s="72" t="str">
        <f>IF('Physical Effects - Numerical'!AJ158&lt;0,'Physical Effects - Numerical'!AJ158,"")</f>
        <v/>
      </c>
      <c r="AH158" s="72" t="str">
        <f>IF('Physical Effects - Numerical'!AK158&lt;0,'Physical Effects - Numerical'!AK158,"")</f>
        <v/>
      </c>
      <c r="AI158" s="72" t="str">
        <f>IF('Physical Effects - Numerical'!AL158&lt;0,'Physical Effects - Numerical'!AL158,"")</f>
        <v/>
      </c>
      <c r="AJ158" s="72" t="str">
        <f>IF('Physical Effects - Numerical'!AM158&lt;0,'Physical Effects - Numerical'!AM158,"")</f>
        <v/>
      </c>
      <c r="AK158" s="72" t="str">
        <f>IF('Physical Effects - Numerical'!AN158&lt;0,'Physical Effects - Numerical'!AN158,"")</f>
        <v/>
      </c>
      <c r="AL158" s="72" t="str">
        <f>IF('Physical Effects - Numerical'!AO158&lt;0,'Physical Effects - Numerical'!AO158,"")</f>
        <v/>
      </c>
      <c r="AM158" s="72" t="str">
        <f>IF('Physical Effects - Numerical'!AP158&lt;0,'Physical Effects - Numerical'!AP158,"")</f>
        <v/>
      </c>
      <c r="AN158" s="72" t="str">
        <f>IF('Physical Effects - Numerical'!AQ158&lt;0,'Physical Effects - Numerical'!AQ158,"")</f>
        <v/>
      </c>
      <c r="AO158" s="72" t="str">
        <f>IF('Physical Effects - Numerical'!AR158&lt;0,'Physical Effects - Numerical'!AR158,"")</f>
        <v/>
      </c>
      <c r="AP158" s="72" t="str">
        <f>IF('Physical Effects - Numerical'!AS158&lt;0,'Physical Effects - Numerical'!AS158,"")</f>
        <v/>
      </c>
      <c r="AQ158" s="72" t="str">
        <f>IF('Physical Effects - Numerical'!AT158&lt;0,'Physical Effects - Numerical'!AT158,"")</f>
        <v/>
      </c>
      <c r="AR158" s="72" t="str">
        <f>IF('Physical Effects - Numerical'!AU158&lt;0,'Physical Effects - Numerical'!AU158,"")</f>
        <v/>
      </c>
      <c r="AS158" s="72" t="str">
        <f>IF('Physical Effects - Numerical'!AV158&lt;0,'Physical Effects - Numerical'!AV158,"")</f>
        <v/>
      </c>
      <c r="AT158" s="72" t="str">
        <f>IF('Physical Effects - Numerical'!AW158&lt;0,'Physical Effects - Numerical'!AW158,"")</f>
        <v/>
      </c>
      <c r="AU158" s="72" t="str">
        <f>IF('Physical Effects - Numerical'!AX158&lt;0,'Physical Effects - Numerical'!AX158,"")</f>
        <v/>
      </c>
      <c r="AV158" s="84" t="str">
        <f>IF('Physical Effects - Numerical'!AY158&lt;0,'Physical Effects - Numerical'!AY158,"")</f>
        <v/>
      </c>
      <c r="AW158" t="str">
        <f>IF('Physical Effects - Numerical'!AZ158&lt;0,'Physical Effects - Numerical'!AZ158,"")</f>
        <v/>
      </c>
      <c r="AX158" t="str">
        <f>IF('Physical Effects - Numerical'!BA158&lt;0,'Physical Effects - Numerical'!BA158,"")</f>
        <v/>
      </c>
      <c r="AY158" t="str">
        <f>IF('Physical Effects - Numerical'!BB158&lt;0,'Physical Effects - Numerical'!BB158,"")</f>
        <v/>
      </c>
      <c r="AZ158" t="str">
        <f>IF('Physical Effects - Numerical'!BC158&lt;0,'Physical Effects - Numerical'!BC158,"")</f>
        <v/>
      </c>
      <c r="BA158" t="str">
        <f>IF('Physical Effects - Numerical'!BD158&lt;0,'Physical Effects - Numerical'!BD158,"")</f>
        <v/>
      </c>
      <c r="BB158" t="str">
        <f>IF('Physical Effects - Numerical'!BE158&lt;0,'Physical Effects - Numerical'!BE158,"")</f>
        <v/>
      </c>
      <c r="BC158" t="str">
        <f>IF('Physical Effects - Numerical'!BF158&lt;0,'Physical Effects - Numerical'!BF158,"")</f>
        <v/>
      </c>
      <c r="BD158" t="str">
        <f>IF('Physical Effects - Numerical'!BG158&lt;0,'Physical Effects - Numerical'!BG158,"")</f>
        <v/>
      </c>
      <c r="BE158" t="str">
        <f>IF('Physical Effects - Numerical'!BH158&lt;0,'Physical Effects - Numerical'!BH158,"")</f>
        <v/>
      </c>
      <c r="BF158" t="str">
        <f>IF('Physical Effects - Numerical'!BI158&lt;0,'Physical Effects - Numerical'!BI158,"")</f>
        <v/>
      </c>
      <c r="BG158" t="str">
        <f>IF('Physical Effects - Numerical'!BJ158&lt;0,'Physical Effects - Numerical'!BJ158,"")</f>
        <v/>
      </c>
      <c r="BH158" t="str">
        <f>IF('Physical Effects - Numerical'!BK158&lt;0,'Physical Effects - Numerical'!BK158,"")</f>
        <v/>
      </c>
      <c r="BI158" t="str">
        <f>IF('Physical Effects - Numerical'!BL158&lt;0,'Physical Effects - Numerical'!BL158,"")</f>
        <v/>
      </c>
    </row>
    <row r="159" spans="1:61">
      <c r="A159" s="120" t="s">
        <v>2525</v>
      </c>
      <c r="B159" s="72" t="str">
        <f>IF('Physical Effects - Numerical'!E159&lt;0,'Physical Effects - Numerical'!E159,"")</f>
        <v/>
      </c>
      <c r="C159" s="72" t="str">
        <f>IF('Physical Effects - Numerical'!F159&lt;0,'Physical Effects - Numerical'!F159,"")</f>
        <v/>
      </c>
      <c r="D159" s="72" t="str">
        <f>IF('Physical Effects - Numerical'!G159&lt;0,'Physical Effects - Numerical'!G159,"")</f>
        <v/>
      </c>
      <c r="E159" s="72" t="str">
        <f>IF('Physical Effects - Numerical'!H159&lt;0,'Physical Effects - Numerical'!H159,"")</f>
        <v/>
      </c>
      <c r="F159" s="72" t="str">
        <f>IF('Physical Effects - Numerical'!I159&lt;0,'Physical Effects - Numerical'!I159,"")</f>
        <v/>
      </c>
      <c r="G159" s="72" t="str">
        <f>IF('Physical Effects - Numerical'!J159&lt;0,'Physical Effects - Numerical'!J159,"")</f>
        <v/>
      </c>
      <c r="H159" s="72" t="str">
        <f>IF('Physical Effects - Numerical'!K159&lt;0,'Physical Effects - Numerical'!K159,"")</f>
        <v/>
      </c>
      <c r="I159" s="72" t="str">
        <f>IF('Physical Effects - Numerical'!L159&lt;0,'Physical Effects - Numerical'!L159,"")</f>
        <v/>
      </c>
      <c r="J159" s="72" t="str">
        <f>IF('Physical Effects - Numerical'!M159&lt;0,'Physical Effects - Numerical'!M159,"")</f>
        <v/>
      </c>
      <c r="K159" s="72" t="str">
        <f>IF('Physical Effects - Numerical'!N159&lt;0,'Physical Effects - Numerical'!N159,"")</f>
        <v/>
      </c>
      <c r="L159" s="72" t="str">
        <f>IF('Physical Effects - Numerical'!O159&lt;0,'Physical Effects - Numerical'!O159,"")</f>
        <v/>
      </c>
      <c r="M159" s="72" t="str">
        <f>IF('Physical Effects - Numerical'!P159&lt;0,'Physical Effects - Numerical'!P159,"")</f>
        <v/>
      </c>
      <c r="N159" s="72" t="str">
        <f>IF('Physical Effects - Numerical'!Q159&lt;0,'Physical Effects - Numerical'!Q159,"")</f>
        <v/>
      </c>
      <c r="O159" s="72" t="str">
        <f>IF('Physical Effects - Numerical'!R159&lt;0,'Physical Effects - Numerical'!R159,"")</f>
        <v/>
      </c>
      <c r="P159" s="72" t="str">
        <f>IF('Physical Effects - Numerical'!S159&lt;0,'Physical Effects - Numerical'!S159,"")</f>
        <v/>
      </c>
      <c r="Q159" s="72" t="str">
        <f>IF('Physical Effects - Numerical'!T159&lt;0,'Physical Effects - Numerical'!T159,"")</f>
        <v/>
      </c>
      <c r="R159" s="72" t="str">
        <f>IF('Physical Effects - Numerical'!U159&lt;0,'Physical Effects - Numerical'!U159,"")</f>
        <v/>
      </c>
      <c r="S159" s="72" t="str">
        <f>IF('Physical Effects - Numerical'!V159&lt;0,'Physical Effects - Numerical'!V159,"")</f>
        <v/>
      </c>
      <c r="T159" s="72" t="str">
        <f>IF('Physical Effects - Numerical'!W159&lt;0,'Physical Effects - Numerical'!W159,"")</f>
        <v/>
      </c>
      <c r="U159" s="72" t="str">
        <f>IF('Physical Effects - Numerical'!X159&lt;0,'Physical Effects - Numerical'!X159,"")</f>
        <v/>
      </c>
      <c r="V159" s="72" t="str">
        <f>IF('Physical Effects - Numerical'!Y159&lt;0,'Physical Effects - Numerical'!Y159,"")</f>
        <v/>
      </c>
      <c r="W159" s="72" t="str">
        <f>IF('Physical Effects - Numerical'!Z159&lt;0,'Physical Effects - Numerical'!Z159,"")</f>
        <v/>
      </c>
      <c r="X159" s="72" t="str">
        <f>IF('Physical Effects - Numerical'!AA159&lt;0,'Physical Effects - Numerical'!AA159,"")</f>
        <v/>
      </c>
      <c r="Y159" s="72" t="str">
        <f>IF('Physical Effects - Numerical'!AB159&lt;0,'Physical Effects - Numerical'!AB159,"")</f>
        <v/>
      </c>
      <c r="Z159" s="72" t="str">
        <f>IF('Physical Effects - Numerical'!AC159&lt;0,'Physical Effects - Numerical'!AC159,"")</f>
        <v/>
      </c>
      <c r="AA159" s="72" t="str">
        <f>IF('Physical Effects - Numerical'!AD159&lt;0,'Physical Effects - Numerical'!AD159,"")</f>
        <v/>
      </c>
      <c r="AB159" s="72" t="str">
        <f>IF('Physical Effects - Numerical'!AE159&lt;0,'Physical Effects - Numerical'!AE159,"")</f>
        <v/>
      </c>
      <c r="AC159" s="72" t="str">
        <f>IF('Physical Effects - Numerical'!AF159&lt;0,'Physical Effects - Numerical'!AF159,"")</f>
        <v/>
      </c>
      <c r="AD159" s="72" t="str">
        <f>IF('Physical Effects - Numerical'!AG159&lt;0,'Physical Effects - Numerical'!AG159,"")</f>
        <v/>
      </c>
      <c r="AE159" s="72" t="str">
        <f>IF('Physical Effects - Numerical'!AH159&lt;0,'Physical Effects - Numerical'!AH159,"")</f>
        <v/>
      </c>
      <c r="AF159" s="72" t="str">
        <f>IF('Physical Effects - Numerical'!AI159&lt;0,'Physical Effects - Numerical'!AI159,"")</f>
        <v/>
      </c>
      <c r="AG159" s="72" t="str">
        <f>IF('Physical Effects - Numerical'!AJ159&lt;0,'Physical Effects - Numerical'!AJ159,"")</f>
        <v/>
      </c>
      <c r="AH159" s="72" t="str">
        <f>IF('Physical Effects - Numerical'!AK159&lt;0,'Physical Effects - Numerical'!AK159,"")</f>
        <v/>
      </c>
      <c r="AI159" s="72" t="str">
        <f>IF('Physical Effects - Numerical'!AL159&lt;0,'Physical Effects - Numerical'!AL159,"")</f>
        <v/>
      </c>
      <c r="AJ159" s="72" t="str">
        <f>IF('Physical Effects - Numerical'!AM159&lt;0,'Physical Effects - Numerical'!AM159,"")</f>
        <v/>
      </c>
      <c r="AK159" s="72" t="str">
        <f>IF('Physical Effects - Numerical'!AN159&lt;0,'Physical Effects - Numerical'!AN159,"")</f>
        <v/>
      </c>
      <c r="AL159" s="72" t="str">
        <f>IF('Physical Effects - Numerical'!AO159&lt;0,'Physical Effects - Numerical'!AO159,"")</f>
        <v/>
      </c>
      <c r="AM159" s="72" t="str">
        <f>IF('Physical Effects - Numerical'!AP159&lt;0,'Physical Effects - Numerical'!AP159,"")</f>
        <v/>
      </c>
      <c r="AN159" s="72" t="str">
        <f>IF('Physical Effects - Numerical'!AQ159&lt;0,'Physical Effects - Numerical'!AQ159,"")</f>
        <v/>
      </c>
      <c r="AO159" s="72" t="str">
        <f>IF('Physical Effects - Numerical'!AR159&lt;0,'Physical Effects - Numerical'!AR159,"")</f>
        <v/>
      </c>
      <c r="AP159" s="72" t="str">
        <f>IF('Physical Effects - Numerical'!AS159&lt;0,'Physical Effects - Numerical'!AS159,"")</f>
        <v/>
      </c>
      <c r="AQ159" s="72" t="str">
        <f>IF('Physical Effects - Numerical'!AT159&lt;0,'Physical Effects - Numerical'!AT159,"")</f>
        <v/>
      </c>
      <c r="AR159" s="72" t="str">
        <f>IF('Physical Effects - Numerical'!AU159&lt;0,'Physical Effects - Numerical'!AU159,"")</f>
        <v/>
      </c>
      <c r="AS159" s="72" t="str">
        <f>IF('Physical Effects - Numerical'!AV159&lt;0,'Physical Effects - Numerical'!AV159,"")</f>
        <v/>
      </c>
      <c r="AT159" s="72" t="str">
        <f>IF('Physical Effects - Numerical'!AW159&lt;0,'Physical Effects - Numerical'!AW159,"")</f>
        <v/>
      </c>
      <c r="AU159" s="72" t="str">
        <f>IF('Physical Effects - Numerical'!AX159&lt;0,'Physical Effects - Numerical'!AX159,"")</f>
        <v/>
      </c>
      <c r="AV159" s="84" t="str">
        <f>IF('Physical Effects - Numerical'!AY159&lt;0,'Physical Effects - Numerical'!AY159,"")</f>
        <v/>
      </c>
      <c r="AW159" t="str">
        <f>IF('Physical Effects - Numerical'!AZ159&lt;0,'Physical Effects - Numerical'!AZ159,"")</f>
        <v/>
      </c>
      <c r="AX159" t="str">
        <f>IF('Physical Effects - Numerical'!BA159&lt;0,'Physical Effects - Numerical'!BA159,"")</f>
        <v/>
      </c>
      <c r="AY159" t="str">
        <f>IF('Physical Effects - Numerical'!BB159&lt;0,'Physical Effects - Numerical'!BB159,"")</f>
        <v/>
      </c>
      <c r="AZ159" t="str">
        <f>IF('Physical Effects - Numerical'!BC159&lt;0,'Physical Effects - Numerical'!BC159,"")</f>
        <v/>
      </c>
      <c r="BA159" t="str">
        <f>IF('Physical Effects - Numerical'!BD159&lt;0,'Physical Effects - Numerical'!BD159,"")</f>
        <v/>
      </c>
      <c r="BB159" t="str">
        <f>IF('Physical Effects - Numerical'!BE159&lt;0,'Physical Effects - Numerical'!BE159,"")</f>
        <v/>
      </c>
      <c r="BC159" t="str">
        <f>IF('Physical Effects - Numerical'!BF159&lt;0,'Physical Effects - Numerical'!BF159,"")</f>
        <v/>
      </c>
      <c r="BD159" t="str">
        <f>IF('Physical Effects - Numerical'!BG159&lt;0,'Physical Effects - Numerical'!BG159,"")</f>
        <v/>
      </c>
      <c r="BE159" t="str">
        <f>IF('Physical Effects - Numerical'!BH159&lt;0,'Physical Effects - Numerical'!BH159,"")</f>
        <v/>
      </c>
      <c r="BF159" t="str">
        <f>IF('Physical Effects - Numerical'!BI159&lt;0,'Physical Effects - Numerical'!BI159,"")</f>
        <v/>
      </c>
      <c r="BG159" t="str">
        <f>IF('Physical Effects - Numerical'!BJ159&lt;0,'Physical Effects - Numerical'!BJ159,"")</f>
        <v/>
      </c>
      <c r="BH159" t="str">
        <f>IF('Physical Effects - Numerical'!BK159&lt;0,'Physical Effects - Numerical'!BK159,"")</f>
        <v/>
      </c>
      <c r="BI159" t="str">
        <f>IF('Physical Effects - Numerical'!BL159&lt;0,'Physical Effects - Numerical'!BL159,"")</f>
        <v/>
      </c>
    </row>
    <row r="160" spans="1:61">
      <c r="A160" s="120" t="s">
        <v>2543</v>
      </c>
      <c r="B160" s="72" t="str">
        <f>IF('Physical Effects - Numerical'!E160&lt;0,'Physical Effects - Numerical'!E160,"")</f>
        <v/>
      </c>
      <c r="C160" s="72" t="str">
        <f>IF('Physical Effects - Numerical'!F160&lt;0,'Physical Effects - Numerical'!F160,"")</f>
        <v/>
      </c>
      <c r="D160" s="72" t="str">
        <f>IF('Physical Effects - Numerical'!G160&lt;0,'Physical Effects - Numerical'!G160,"")</f>
        <v/>
      </c>
      <c r="E160" s="72">
        <f>IF('Physical Effects - Numerical'!H160&lt;0,'Physical Effects - Numerical'!H160,"")</f>
        <v>-1</v>
      </c>
      <c r="F160" s="72" t="str">
        <f>IF('Physical Effects - Numerical'!I160&lt;0,'Physical Effects - Numerical'!I160,"")</f>
        <v/>
      </c>
      <c r="G160" s="72" t="str">
        <f>IF('Physical Effects - Numerical'!J160&lt;0,'Physical Effects - Numerical'!J160,"")</f>
        <v/>
      </c>
      <c r="H160" s="72" t="str">
        <f>IF('Physical Effects - Numerical'!K160&lt;0,'Physical Effects - Numerical'!K160,"")</f>
        <v/>
      </c>
      <c r="I160" s="72" t="str">
        <f>IF('Physical Effects - Numerical'!L160&lt;0,'Physical Effects - Numerical'!L160,"")</f>
        <v/>
      </c>
      <c r="J160" s="72" t="str">
        <f>IF('Physical Effects - Numerical'!M160&lt;0,'Physical Effects - Numerical'!M160,"")</f>
        <v/>
      </c>
      <c r="K160" s="72" t="str">
        <f>IF('Physical Effects - Numerical'!N160&lt;0,'Physical Effects - Numerical'!N160,"")</f>
        <v/>
      </c>
      <c r="L160" s="72" t="str">
        <f>IF('Physical Effects - Numerical'!O160&lt;0,'Physical Effects - Numerical'!O160,"")</f>
        <v/>
      </c>
      <c r="M160" s="72" t="str">
        <f>IF('Physical Effects - Numerical'!P160&lt;0,'Physical Effects - Numerical'!P160,"")</f>
        <v/>
      </c>
      <c r="N160" s="72">
        <f>IF('Physical Effects - Numerical'!Q160&lt;0,'Physical Effects - Numerical'!Q160,"")</f>
        <v>-1</v>
      </c>
      <c r="O160" s="72" t="str">
        <f>IF('Physical Effects - Numerical'!R160&lt;0,'Physical Effects - Numerical'!R160,"")</f>
        <v/>
      </c>
      <c r="P160" s="72" t="str">
        <f>IF('Physical Effects - Numerical'!S160&lt;0,'Physical Effects - Numerical'!S160,"")</f>
        <v/>
      </c>
      <c r="Q160" s="72" t="str">
        <f>IF('Physical Effects - Numerical'!T160&lt;0,'Physical Effects - Numerical'!T160,"")</f>
        <v/>
      </c>
      <c r="R160" s="72" t="str">
        <f>IF('Physical Effects - Numerical'!U160&lt;0,'Physical Effects - Numerical'!U160,"")</f>
        <v/>
      </c>
      <c r="S160" s="72" t="str">
        <f>IF('Physical Effects - Numerical'!V160&lt;0,'Physical Effects - Numerical'!V160,"")</f>
        <v/>
      </c>
      <c r="T160" s="72" t="str">
        <f>IF('Physical Effects - Numerical'!W160&lt;0,'Physical Effects - Numerical'!W160,"")</f>
        <v/>
      </c>
      <c r="U160" s="72" t="str">
        <f>IF('Physical Effects - Numerical'!X160&lt;0,'Physical Effects - Numerical'!X160,"")</f>
        <v/>
      </c>
      <c r="V160" s="72">
        <f>IF('Physical Effects - Numerical'!Y160&lt;0,'Physical Effects - Numerical'!Y160,"")</f>
        <v>-1</v>
      </c>
      <c r="W160" s="72" t="str">
        <f>IF('Physical Effects - Numerical'!Z160&lt;0,'Physical Effects - Numerical'!Z160,"")</f>
        <v/>
      </c>
      <c r="X160" s="72">
        <f>IF('Physical Effects - Numerical'!AA160&lt;0,'Physical Effects - Numerical'!AA160,"")</f>
        <v>-1</v>
      </c>
      <c r="Y160" s="72" t="str">
        <f>IF('Physical Effects - Numerical'!AB160&lt;0,'Physical Effects - Numerical'!AB160,"")</f>
        <v/>
      </c>
      <c r="Z160" s="72" t="str">
        <f>IF('Physical Effects - Numerical'!AC160&lt;0,'Physical Effects - Numerical'!AC160,"")</f>
        <v/>
      </c>
      <c r="AA160" s="72">
        <f>IF('Physical Effects - Numerical'!AD160&lt;0,'Physical Effects - Numerical'!AD160,"")</f>
        <v>-1</v>
      </c>
      <c r="AB160" s="72" t="str">
        <f>IF('Physical Effects - Numerical'!AE160&lt;0,'Physical Effects - Numerical'!AE160,"")</f>
        <v/>
      </c>
      <c r="AC160" s="72">
        <f>IF('Physical Effects - Numerical'!AF160&lt;0,'Physical Effects - Numerical'!AF160,"")</f>
        <v>-1</v>
      </c>
      <c r="AD160" s="72" t="str">
        <f>IF('Physical Effects - Numerical'!AG160&lt;0,'Physical Effects - Numerical'!AG160,"")</f>
        <v/>
      </c>
      <c r="AE160" s="72">
        <f>IF('Physical Effects - Numerical'!AH160&lt;0,'Physical Effects - Numerical'!AH160,"")</f>
        <v>-1</v>
      </c>
      <c r="AF160" s="72" t="str">
        <f>IF('Physical Effects - Numerical'!AI160&lt;0,'Physical Effects - Numerical'!AI160,"")</f>
        <v/>
      </c>
      <c r="AG160" s="72" t="str">
        <f>IF('Physical Effects - Numerical'!AJ160&lt;0,'Physical Effects - Numerical'!AJ160,"")</f>
        <v/>
      </c>
      <c r="AH160" s="72" t="str">
        <f>IF('Physical Effects - Numerical'!AK160&lt;0,'Physical Effects - Numerical'!AK160,"")</f>
        <v/>
      </c>
      <c r="AI160" s="72" t="str">
        <f>IF('Physical Effects - Numerical'!AL160&lt;0,'Physical Effects - Numerical'!AL160,"")</f>
        <v/>
      </c>
      <c r="AJ160" s="72" t="str">
        <f>IF('Physical Effects - Numerical'!AM160&lt;0,'Physical Effects - Numerical'!AM160,"")</f>
        <v/>
      </c>
      <c r="AK160" s="72" t="str">
        <f>IF('Physical Effects - Numerical'!AN160&lt;0,'Physical Effects - Numerical'!AN160,"")</f>
        <v/>
      </c>
      <c r="AL160" s="72" t="str">
        <f>IF('Physical Effects - Numerical'!AO160&lt;0,'Physical Effects - Numerical'!AO160,"")</f>
        <v/>
      </c>
      <c r="AM160" s="72" t="str">
        <f>IF('Physical Effects - Numerical'!AP160&lt;0,'Physical Effects - Numerical'!AP160,"")</f>
        <v/>
      </c>
      <c r="AN160" s="72" t="str">
        <f>IF('Physical Effects - Numerical'!AQ160&lt;0,'Physical Effects - Numerical'!AQ160,"")</f>
        <v/>
      </c>
      <c r="AO160" s="72" t="str">
        <f>IF('Physical Effects - Numerical'!AR160&lt;0,'Physical Effects - Numerical'!AR160,"")</f>
        <v/>
      </c>
      <c r="AP160" s="72" t="str">
        <f>IF('Physical Effects - Numerical'!AS160&lt;0,'Physical Effects - Numerical'!AS160,"")</f>
        <v/>
      </c>
      <c r="AQ160" s="72" t="str">
        <f>IF('Physical Effects - Numerical'!AT160&lt;0,'Physical Effects - Numerical'!AT160,"")</f>
        <v/>
      </c>
      <c r="AR160" s="72" t="str">
        <f>IF('Physical Effects - Numerical'!AU160&lt;0,'Physical Effects - Numerical'!AU160,"")</f>
        <v/>
      </c>
      <c r="AS160" s="72" t="str">
        <f>IF('Physical Effects - Numerical'!AV160&lt;0,'Physical Effects - Numerical'!AV160,"")</f>
        <v/>
      </c>
      <c r="AT160" s="72" t="str">
        <f>IF('Physical Effects - Numerical'!AW160&lt;0,'Physical Effects - Numerical'!AW160,"")</f>
        <v/>
      </c>
      <c r="AU160" s="72" t="str">
        <f>IF('Physical Effects - Numerical'!AX160&lt;0,'Physical Effects - Numerical'!AX160,"")</f>
        <v/>
      </c>
      <c r="AV160" s="84" t="str">
        <f>IF('Physical Effects - Numerical'!AY160&lt;0,'Physical Effects - Numerical'!AY160,"")</f>
        <v/>
      </c>
      <c r="AW160" t="str">
        <f>IF('Physical Effects - Numerical'!AZ160&lt;0,'Physical Effects - Numerical'!AZ160,"")</f>
        <v/>
      </c>
      <c r="AX160" t="str">
        <f>IF('Physical Effects - Numerical'!BA160&lt;0,'Physical Effects - Numerical'!BA160,"")</f>
        <v/>
      </c>
      <c r="AY160" t="str">
        <f>IF('Physical Effects - Numerical'!BB160&lt;0,'Physical Effects - Numerical'!BB160,"")</f>
        <v/>
      </c>
      <c r="AZ160" t="str">
        <f>IF('Physical Effects - Numerical'!BC160&lt;0,'Physical Effects - Numerical'!BC160,"")</f>
        <v/>
      </c>
      <c r="BA160" t="str">
        <f>IF('Physical Effects - Numerical'!BD160&lt;0,'Physical Effects - Numerical'!BD160,"")</f>
        <v/>
      </c>
      <c r="BB160" t="str">
        <f>IF('Physical Effects - Numerical'!BE160&lt;0,'Physical Effects - Numerical'!BE160,"")</f>
        <v/>
      </c>
      <c r="BC160" t="str">
        <f>IF('Physical Effects - Numerical'!BF160&lt;0,'Physical Effects - Numerical'!BF160,"")</f>
        <v/>
      </c>
      <c r="BD160" t="str">
        <f>IF('Physical Effects - Numerical'!BG160&lt;0,'Physical Effects - Numerical'!BG160,"")</f>
        <v/>
      </c>
      <c r="BE160" t="str">
        <f>IF('Physical Effects - Numerical'!BH160&lt;0,'Physical Effects - Numerical'!BH160,"")</f>
        <v/>
      </c>
      <c r="BF160" t="str">
        <f>IF('Physical Effects - Numerical'!BI160&lt;0,'Physical Effects - Numerical'!BI160,"")</f>
        <v/>
      </c>
      <c r="BG160" t="str">
        <f>IF('Physical Effects - Numerical'!BJ160&lt;0,'Physical Effects - Numerical'!BJ160,"")</f>
        <v/>
      </c>
      <c r="BH160" t="str">
        <f>IF('Physical Effects - Numerical'!BK160&lt;0,'Physical Effects - Numerical'!BK160,"")</f>
        <v/>
      </c>
      <c r="BI160" t="str">
        <f>IF('Physical Effects - Numerical'!BL160&lt;0,'Physical Effects - Numerical'!BL160,"")</f>
        <v/>
      </c>
    </row>
    <row r="161" spans="1:61">
      <c r="A161" s="120" t="s">
        <v>2562</v>
      </c>
      <c r="B161" s="72" t="str">
        <f>IF('Physical Effects - Numerical'!E161&lt;0,'Physical Effects - Numerical'!E161,"")</f>
        <v/>
      </c>
      <c r="C161" s="72" t="str">
        <f>IF('Physical Effects - Numerical'!F161&lt;0,'Physical Effects - Numerical'!F161,"")</f>
        <v/>
      </c>
      <c r="D161" s="72" t="str">
        <f>IF('Physical Effects - Numerical'!G161&lt;0,'Physical Effects - Numerical'!G161,"")</f>
        <v/>
      </c>
      <c r="E161" s="72" t="str">
        <f>IF('Physical Effects - Numerical'!H161&lt;0,'Physical Effects - Numerical'!H161,"")</f>
        <v/>
      </c>
      <c r="F161" s="72" t="str">
        <f>IF('Physical Effects - Numerical'!I161&lt;0,'Physical Effects - Numerical'!I161,"")</f>
        <v/>
      </c>
      <c r="G161" s="72" t="str">
        <f>IF('Physical Effects - Numerical'!J161&lt;0,'Physical Effects - Numerical'!J161,"")</f>
        <v/>
      </c>
      <c r="H161" s="72" t="str">
        <f>IF('Physical Effects - Numerical'!K161&lt;0,'Physical Effects - Numerical'!K161,"")</f>
        <v/>
      </c>
      <c r="I161" s="72" t="str">
        <f>IF('Physical Effects - Numerical'!L161&lt;0,'Physical Effects - Numerical'!L161,"")</f>
        <v/>
      </c>
      <c r="J161" s="72" t="str">
        <f>IF('Physical Effects - Numerical'!M161&lt;0,'Physical Effects - Numerical'!M161,"")</f>
        <v/>
      </c>
      <c r="K161" s="72" t="str">
        <f>IF('Physical Effects - Numerical'!N161&lt;0,'Physical Effects - Numerical'!N161,"")</f>
        <v/>
      </c>
      <c r="L161" s="72" t="str">
        <f>IF('Physical Effects - Numerical'!O161&lt;0,'Physical Effects - Numerical'!O161,"")</f>
        <v/>
      </c>
      <c r="M161" s="72" t="str">
        <f>IF('Physical Effects - Numerical'!P161&lt;0,'Physical Effects - Numerical'!P161,"")</f>
        <v/>
      </c>
      <c r="N161" s="72" t="str">
        <f>IF('Physical Effects - Numerical'!Q161&lt;0,'Physical Effects - Numerical'!Q161,"")</f>
        <v/>
      </c>
      <c r="O161" s="72" t="str">
        <f>IF('Physical Effects - Numerical'!R161&lt;0,'Physical Effects - Numerical'!R161,"")</f>
        <v/>
      </c>
      <c r="P161" s="72" t="str">
        <f>IF('Physical Effects - Numerical'!S161&lt;0,'Physical Effects - Numerical'!S161,"")</f>
        <v/>
      </c>
      <c r="Q161" s="72" t="str">
        <f>IF('Physical Effects - Numerical'!T161&lt;0,'Physical Effects - Numerical'!T161,"")</f>
        <v/>
      </c>
      <c r="R161" s="72" t="str">
        <f>IF('Physical Effects - Numerical'!U161&lt;0,'Physical Effects - Numerical'!U161,"")</f>
        <v/>
      </c>
      <c r="S161" s="72" t="str">
        <f>IF('Physical Effects - Numerical'!V161&lt;0,'Physical Effects - Numerical'!V161,"")</f>
        <v/>
      </c>
      <c r="T161" s="72" t="str">
        <f>IF('Physical Effects - Numerical'!W161&lt;0,'Physical Effects - Numerical'!W161,"")</f>
        <v/>
      </c>
      <c r="U161" s="72" t="str">
        <f>IF('Physical Effects - Numerical'!X161&lt;0,'Physical Effects - Numerical'!X161,"")</f>
        <v/>
      </c>
      <c r="V161" s="72" t="str">
        <f>IF('Physical Effects - Numerical'!Y161&lt;0,'Physical Effects - Numerical'!Y161,"")</f>
        <v/>
      </c>
      <c r="W161" s="72" t="str">
        <f>IF('Physical Effects - Numerical'!Z161&lt;0,'Physical Effects - Numerical'!Z161,"")</f>
        <v/>
      </c>
      <c r="X161" s="72" t="str">
        <f>IF('Physical Effects - Numerical'!AA161&lt;0,'Physical Effects - Numerical'!AA161,"")</f>
        <v/>
      </c>
      <c r="Y161" s="72" t="str">
        <f>IF('Physical Effects - Numerical'!AB161&lt;0,'Physical Effects - Numerical'!AB161,"")</f>
        <v/>
      </c>
      <c r="Z161" s="72" t="str">
        <f>IF('Physical Effects - Numerical'!AC161&lt;0,'Physical Effects - Numerical'!AC161,"")</f>
        <v/>
      </c>
      <c r="AA161" s="72" t="str">
        <f>IF('Physical Effects - Numerical'!AD161&lt;0,'Physical Effects - Numerical'!AD161,"")</f>
        <v/>
      </c>
      <c r="AB161" s="72" t="str">
        <f>IF('Physical Effects - Numerical'!AE161&lt;0,'Physical Effects - Numerical'!AE161,"")</f>
        <v/>
      </c>
      <c r="AC161" s="72" t="str">
        <f>IF('Physical Effects - Numerical'!AF161&lt;0,'Physical Effects - Numerical'!AF161,"")</f>
        <v/>
      </c>
      <c r="AD161" s="72" t="str">
        <f>IF('Physical Effects - Numerical'!AG161&lt;0,'Physical Effects - Numerical'!AG161,"")</f>
        <v/>
      </c>
      <c r="AE161" s="72" t="str">
        <f>IF('Physical Effects - Numerical'!AH161&lt;0,'Physical Effects - Numerical'!AH161,"")</f>
        <v/>
      </c>
      <c r="AF161" s="72" t="str">
        <f>IF('Physical Effects - Numerical'!AI161&lt;0,'Physical Effects - Numerical'!AI161,"")</f>
        <v/>
      </c>
      <c r="AG161" s="72" t="str">
        <f>IF('Physical Effects - Numerical'!AJ161&lt;0,'Physical Effects - Numerical'!AJ161,"")</f>
        <v/>
      </c>
      <c r="AH161" s="72" t="str">
        <f>IF('Physical Effects - Numerical'!AK161&lt;0,'Physical Effects - Numerical'!AK161,"")</f>
        <v/>
      </c>
      <c r="AI161" s="72" t="str">
        <f>IF('Physical Effects - Numerical'!AL161&lt;0,'Physical Effects - Numerical'!AL161,"")</f>
        <v/>
      </c>
      <c r="AJ161" s="72" t="str">
        <f>IF('Physical Effects - Numerical'!AM161&lt;0,'Physical Effects - Numerical'!AM161,"")</f>
        <v/>
      </c>
      <c r="AK161" s="72" t="str">
        <f>IF('Physical Effects - Numerical'!AN161&lt;0,'Physical Effects - Numerical'!AN161,"")</f>
        <v/>
      </c>
      <c r="AL161" s="72" t="str">
        <f>IF('Physical Effects - Numerical'!AO161&lt;0,'Physical Effects - Numerical'!AO161,"")</f>
        <v/>
      </c>
      <c r="AM161" s="72" t="str">
        <f>IF('Physical Effects - Numerical'!AP161&lt;0,'Physical Effects - Numerical'!AP161,"")</f>
        <v/>
      </c>
      <c r="AN161" s="72" t="str">
        <f>IF('Physical Effects - Numerical'!AQ161&lt;0,'Physical Effects - Numerical'!AQ161,"")</f>
        <v/>
      </c>
      <c r="AO161" s="72" t="str">
        <f>IF('Physical Effects - Numerical'!AR161&lt;0,'Physical Effects - Numerical'!AR161,"")</f>
        <v/>
      </c>
      <c r="AP161" s="72" t="str">
        <f>IF('Physical Effects - Numerical'!AS161&lt;0,'Physical Effects - Numerical'!AS161,"")</f>
        <v/>
      </c>
      <c r="AQ161" s="72" t="str">
        <f>IF('Physical Effects - Numerical'!AT161&lt;0,'Physical Effects - Numerical'!AT161,"")</f>
        <v/>
      </c>
      <c r="AR161" s="72" t="str">
        <f>IF('Physical Effects - Numerical'!AU161&lt;0,'Physical Effects - Numerical'!AU161,"")</f>
        <v/>
      </c>
      <c r="AS161" s="72" t="str">
        <f>IF('Physical Effects - Numerical'!AV161&lt;0,'Physical Effects - Numerical'!AV161,"")</f>
        <v/>
      </c>
      <c r="AT161" s="72" t="str">
        <f>IF('Physical Effects - Numerical'!AW161&lt;0,'Physical Effects - Numerical'!AW161,"")</f>
        <v/>
      </c>
      <c r="AU161" s="72" t="str">
        <f>IF('Physical Effects - Numerical'!AX161&lt;0,'Physical Effects - Numerical'!AX161,"")</f>
        <v/>
      </c>
      <c r="AV161" s="84" t="str">
        <f>IF('Physical Effects - Numerical'!AY161&lt;0,'Physical Effects - Numerical'!AY161,"")</f>
        <v/>
      </c>
      <c r="AW161" t="str">
        <f>IF('Physical Effects - Numerical'!AZ161&lt;0,'Physical Effects - Numerical'!AZ161,"")</f>
        <v/>
      </c>
      <c r="AX161" t="str">
        <f>IF('Physical Effects - Numerical'!BA161&lt;0,'Physical Effects - Numerical'!BA161,"")</f>
        <v/>
      </c>
      <c r="AY161" t="str">
        <f>IF('Physical Effects - Numerical'!BB161&lt;0,'Physical Effects - Numerical'!BB161,"")</f>
        <v/>
      </c>
      <c r="AZ161" t="str">
        <f>IF('Physical Effects - Numerical'!BC161&lt;0,'Physical Effects - Numerical'!BC161,"")</f>
        <v/>
      </c>
      <c r="BA161" t="str">
        <f>IF('Physical Effects - Numerical'!BD161&lt;0,'Physical Effects - Numerical'!BD161,"")</f>
        <v/>
      </c>
      <c r="BB161" t="str">
        <f>IF('Physical Effects - Numerical'!BE161&lt;0,'Physical Effects - Numerical'!BE161,"")</f>
        <v/>
      </c>
      <c r="BC161" t="str">
        <f>IF('Physical Effects - Numerical'!BF161&lt;0,'Physical Effects - Numerical'!BF161,"")</f>
        <v/>
      </c>
      <c r="BD161" t="str">
        <f>IF('Physical Effects - Numerical'!BG161&lt;0,'Physical Effects - Numerical'!BG161,"")</f>
        <v/>
      </c>
      <c r="BE161" t="str">
        <f>IF('Physical Effects - Numerical'!BH161&lt;0,'Physical Effects - Numerical'!BH161,"")</f>
        <v/>
      </c>
      <c r="BF161" t="str">
        <f>IF('Physical Effects - Numerical'!BI161&lt;0,'Physical Effects - Numerical'!BI161,"")</f>
        <v/>
      </c>
      <c r="BG161" t="str">
        <f>IF('Physical Effects - Numerical'!BJ161&lt;0,'Physical Effects - Numerical'!BJ161,"")</f>
        <v/>
      </c>
      <c r="BH161" t="str">
        <f>IF('Physical Effects - Numerical'!BK161&lt;0,'Physical Effects - Numerical'!BK161,"")</f>
        <v/>
      </c>
      <c r="BI161" t="str">
        <f>IF('Physical Effects - Numerical'!BL161&lt;0,'Physical Effects - Numerical'!BL161,"")</f>
        <v/>
      </c>
    </row>
    <row r="162" spans="1:61">
      <c r="A162" s="120" t="s">
        <v>2565</v>
      </c>
      <c r="B162" s="72" t="str">
        <f>IF('Physical Effects - Numerical'!E162&lt;0,'Physical Effects - Numerical'!E162,"")</f>
        <v/>
      </c>
      <c r="C162" s="72" t="str">
        <f>IF('Physical Effects - Numerical'!F162&lt;0,'Physical Effects - Numerical'!F162,"")</f>
        <v/>
      </c>
      <c r="D162" s="72" t="str">
        <f>IF('Physical Effects - Numerical'!G162&lt;0,'Physical Effects - Numerical'!G162,"")</f>
        <v/>
      </c>
      <c r="E162" s="72" t="str">
        <f>IF('Physical Effects - Numerical'!H162&lt;0,'Physical Effects - Numerical'!H162,"")</f>
        <v/>
      </c>
      <c r="F162" s="72" t="str">
        <f>IF('Physical Effects - Numerical'!I162&lt;0,'Physical Effects - Numerical'!I162,"")</f>
        <v/>
      </c>
      <c r="G162" s="72" t="str">
        <f>IF('Physical Effects - Numerical'!J162&lt;0,'Physical Effects - Numerical'!J162,"")</f>
        <v/>
      </c>
      <c r="H162" s="72" t="str">
        <f>IF('Physical Effects - Numerical'!K162&lt;0,'Physical Effects - Numerical'!K162,"")</f>
        <v/>
      </c>
      <c r="I162" s="72" t="str">
        <f>IF('Physical Effects - Numerical'!L162&lt;0,'Physical Effects - Numerical'!L162,"")</f>
        <v/>
      </c>
      <c r="J162" s="72" t="str">
        <f>IF('Physical Effects - Numerical'!M162&lt;0,'Physical Effects - Numerical'!M162,"")</f>
        <v/>
      </c>
      <c r="K162" s="72" t="str">
        <f>IF('Physical Effects - Numerical'!N162&lt;0,'Physical Effects - Numerical'!N162,"")</f>
        <v/>
      </c>
      <c r="L162" s="72" t="str">
        <f>IF('Physical Effects - Numerical'!O162&lt;0,'Physical Effects - Numerical'!O162,"")</f>
        <v/>
      </c>
      <c r="M162" s="72" t="str">
        <f>IF('Physical Effects - Numerical'!P162&lt;0,'Physical Effects - Numerical'!P162,"")</f>
        <v/>
      </c>
      <c r="N162" s="72">
        <f>IF('Physical Effects - Numerical'!Q162&lt;0,'Physical Effects - Numerical'!Q162,"")</f>
        <v>-1</v>
      </c>
      <c r="O162" s="72" t="str">
        <f>IF('Physical Effects - Numerical'!R162&lt;0,'Physical Effects - Numerical'!R162,"")</f>
        <v/>
      </c>
      <c r="P162" s="72" t="str">
        <f>IF('Physical Effects - Numerical'!S162&lt;0,'Physical Effects - Numerical'!S162,"")</f>
        <v/>
      </c>
      <c r="Q162" s="72" t="str">
        <f>IF('Physical Effects - Numerical'!T162&lt;0,'Physical Effects - Numerical'!T162,"")</f>
        <v/>
      </c>
      <c r="R162" s="72" t="str">
        <f>IF('Physical Effects - Numerical'!U162&lt;0,'Physical Effects - Numerical'!U162,"")</f>
        <v/>
      </c>
      <c r="S162" s="72" t="str">
        <f>IF('Physical Effects - Numerical'!V162&lt;0,'Physical Effects - Numerical'!V162,"")</f>
        <v/>
      </c>
      <c r="T162" s="72" t="str">
        <f>IF('Physical Effects - Numerical'!W162&lt;0,'Physical Effects - Numerical'!W162,"")</f>
        <v/>
      </c>
      <c r="U162" s="72" t="str">
        <f>IF('Physical Effects - Numerical'!X162&lt;0,'Physical Effects - Numerical'!X162,"")</f>
        <v/>
      </c>
      <c r="V162" s="72" t="str">
        <f>IF('Physical Effects - Numerical'!Y162&lt;0,'Physical Effects - Numerical'!Y162,"")</f>
        <v/>
      </c>
      <c r="W162" s="72" t="str">
        <f>IF('Physical Effects - Numerical'!Z162&lt;0,'Physical Effects - Numerical'!Z162,"")</f>
        <v/>
      </c>
      <c r="X162" s="72" t="str">
        <f>IF('Physical Effects - Numerical'!AA162&lt;0,'Physical Effects - Numerical'!AA162,"")</f>
        <v/>
      </c>
      <c r="Y162" s="72" t="str">
        <f>IF('Physical Effects - Numerical'!AB162&lt;0,'Physical Effects - Numerical'!AB162,"")</f>
        <v/>
      </c>
      <c r="Z162" s="72" t="str">
        <f>IF('Physical Effects - Numerical'!AC162&lt;0,'Physical Effects - Numerical'!AC162,"")</f>
        <v/>
      </c>
      <c r="AA162" s="72" t="str">
        <f>IF('Physical Effects - Numerical'!AD162&lt;0,'Physical Effects - Numerical'!AD162,"")</f>
        <v/>
      </c>
      <c r="AB162" s="72" t="str">
        <f>IF('Physical Effects - Numerical'!AE162&lt;0,'Physical Effects - Numerical'!AE162,"")</f>
        <v/>
      </c>
      <c r="AC162" s="72" t="str">
        <f>IF('Physical Effects - Numerical'!AF162&lt;0,'Physical Effects - Numerical'!AF162,"")</f>
        <v/>
      </c>
      <c r="AD162" s="72" t="str">
        <f>IF('Physical Effects - Numerical'!AG162&lt;0,'Physical Effects - Numerical'!AG162,"")</f>
        <v/>
      </c>
      <c r="AE162" s="72" t="str">
        <f>IF('Physical Effects - Numerical'!AH162&lt;0,'Physical Effects - Numerical'!AH162,"")</f>
        <v/>
      </c>
      <c r="AF162" s="72" t="str">
        <f>IF('Physical Effects - Numerical'!AI162&lt;0,'Physical Effects - Numerical'!AI162,"")</f>
        <v/>
      </c>
      <c r="AG162" s="72" t="str">
        <f>IF('Physical Effects - Numerical'!AJ162&lt;0,'Physical Effects - Numerical'!AJ162,"")</f>
        <v/>
      </c>
      <c r="AH162" s="72" t="str">
        <f>IF('Physical Effects - Numerical'!AK162&lt;0,'Physical Effects - Numerical'!AK162,"")</f>
        <v/>
      </c>
      <c r="AI162" s="72" t="str">
        <f>IF('Physical Effects - Numerical'!AL162&lt;0,'Physical Effects - Numerical'!AL162,"")</f>
        <v/>
      </c>
      <c r="AJ162" s="72">
        <f>IF('Physical Effects - Numerical'!AM162&lt;0,'Physical Effects - Numerical'!AM162,"")</f>
        <v>-1</v>
      </c>
      <c r="AK162" s="72" t="str">
        <f>IF('Physical Effects - Numerical'!AN162&lt;0,'Physical Effects - Numerical'!AN162,"")</f>
        <v/>
      </c>
      <c r="AL162" s="72" t="str">
        <f>IF('Physical Effects - Numerical'!AO162&lt;0,'Physical Effects - Numerical'!AO162,"")</f>
        <v/>
      </c>
      <c r="AM162" s="72" t="str">
        <f>IF('Physical Effects - Numerical'!AP162&lt;0,'Physical Effects - Numerical'!AP162,"")</f>
        <v/>
      </c>
      <c r="AN162" s="72" t="str">
        <f>IF('Physical Effects - Numerical'!AQ162&lt;0,'Physical Effects - Numerical'!AQ162,"")</f>
        <v/>
      </c>
      <c r="AO162" s="72" t="str">
        <f>IF('Physical Effects - Numerical'!AR162&lt;0,'Physical Effects - Numerical'!AR162,"")</f>
        <v/>
      </c>
      <c r="AP162" s="72" t="str">
        <f>IF('Physical Effects - Numerical'!AS162&lt;0,'Physical Effects - Numerical'!AS162,"")</f>
        <v/>
      </c>
      <c r="AQ162" s="72" t="str">
        <f>IF('Physical Effects - Numerical'!AT162&lt;0,'Physical Effects - Numerical'!AT162,"")</f>
        <v/>
      </c>
      <c r="AR162" s="72" t="str">
        <f>IF('Physical Effects - Numerical'!AU162&lt;0,'Physical Effects - Numerical'!AU162,"")</f>
        <v/>
      </c>
      <c r="AS162" s="72" t="str">
        <f>IF('Physical Effects - Numerical'!AV162&lt;0,'Physical Effects - Numerical'!AV162,"")</f>
        <v/>
      </c>
      <c r="AT162" s="72" t="str">
        <f>IF('Physical Effects - Numerical'!AW162&lt;0,'Physical Effects - Numerical'!AW162,"")</f>
        <v/>
      </c>
      <c r="AU162" s="72" t="str">
        <f>IF('Physical Effects - Numerical'!AX162&lt;0,'Physical Effects - Numerical'!AX162,"")</f>
        <v/>
      </c>
      <c r="AV162" s="84" t="str">
        <f>IF('Physical Effects - Numerical'!AY162&lt;0,'Physical Effects - Numerical'!AY162,"")</f>
        <v/>
      </c>
      <c r="AW162" t="str">
        <f>IF('Physical Effects - Numerical'!AZ162&lt;0,'Physical Effects - Numerical'!AZ162,"")</f>
        <v/>
      </c>
      <c r="AX162" t="str">
        <f>IF('Physical Effects - Numerical'!BA162&lt;0,'Physical Effects - Numerical'!BA162,"")</f>
        <v/>
      </c>
      <c r="AY162" t="str">
        <f>IF('Physical Effects - Numerical'!BB162&lt;0,'Physical Effects - Numerical'!BB162,"")</f>
        <v/>
      </c>
      <c r="AZ162" t="str">
        <f>IF('Physical Effects - Numerical'!BC162&lt;0,'Physical Effects - Numerical'!BC162,"")</f>
        <v/>
      </c>
      <c r="BA162" t="str">
        <f>IF('Physical Effects - Numerical'!BD162&lt;0,'Physical Effects - Numerical'!BD162,"")</f>
        <v/>
      </c>
      <c r="BB162" t="str">
        <f>IF('Physical Effects - Numerical'!BE162&lt;0,'Physical Effects - Numerical'!BE162,"")</f>
        <v/>
      </c>
      <c r="BC162" t="str">
        <f>IF('Physical Effects - Numerical'!BF162&lt;0,'Physical Effects - Numerical'!BF162,"")</f>
        <v/>
      </c>
      <c r="BD162" t="str">
        <f>IF('Physical Effects - Numerical'!BG162&lt;0,'Physical Effects - Numerical'!BG162,"")</f>
        <v/>
      </c>
      <c r="BE162" t="str">
        <f>IF('Physical Effects - Numerical'!BH162&lt;0,'Physical Effects - Numerical'!BH162,"")</f>
        <v/>
      </c>
      <c r="BF162" t="str">
        <f>IF('Physical Effects - Numerical'!BI162&lt;0,'Physical Effects - Numerical'!BI162,"")</f>
        <v/>
      </c>
      <c r="BG162" t="str">
        <f>IF('Physical Effects - Numerical'!BJ162&lt;0,'Physical Effects - Numerical'!BJ162,"")</f>
        <v/>
      </c>
      <c r="BH162" t="str">
        <f>IF('Physical Effects - Numerical'!BK162&lt;0,'Physical Effects - Numerical'!BK162,"")</f>
        <v/>
      </c>
      <c r="BI162" t="str">
        <f>IF('Physical Effects - Numerical'!BL162&lt;0,'Physical Effects - Numerical'!BL162,"")</f>
        <v/>
      </c>
    </row>
    <row r="163" spans="1:61">
      <c r="A163" s="120" t="s">
        <v>2574</v>
      </c>
      <c r="B163" s="72" t="str">
        <f>IF('Physical Effects - Numerical'!E163&lt;0,'Physical Effects - Numerical'!E163,"")</f>
        <v/>
      </c>
      <c r="C163" s="72" t="str">
        <f>IF('Physical Effects - Numerical'!F163&lt;0,'Physical Effects - Numerical'!F163,"")</f>
        <v/>
      </c>
      <c r="D163" s="72" t="str">
        <f>IF('Physical Effects - Numerical'!G163&lt;0,'Physical Effects - Numerical'!G163,"")</f>
        <v/>
      </c>
      <c r="E163" s="72" t="str">
        <f>IF('Physical Effects - Numerical'!H163&lt;0,'Physical Effects - Numerical'!H163,"")</f>
        <v/>
      </c>
      <c r="F163" s="72" t="str">
        <f>IF('Physical Effects - Numerical'!I163&lt;0,'Physical Effects - Numerical'!I163,"")</f>
        <v/>
      </c>
      <c r="G163" s="72" t="str">
        <f>IF('Physical Effects - Numerical'!J163&lt;0,'Physical Effects - Numerical'!J163,"")</f>
        <v/>
      </c>
      <c r="H163" s="72" t="str">
        <f>IF('Physical Effects - Numerical'!K163&lt;0,'Physical Effects - Numerical'!K163,"")</f>
        <v/>
      </c>
      <c r="I163" s="72" t="str">
        <f>IF('Physical Effects - Numerical'!L163&lt;0,'Physical Effects - Numerical'!L163,"")</f>
        <v/>
      </c>
      <c r="J163" s="72" t="str">
        <f>IF('Physical Effects - Numerical'!M163&lt;0,'Physical Effects - Numerical'!M163,"")</f>
        <v/>
      </c>
      <c r="K163" s="72" t="str">
        <f>IF('Physical Effects - Numerical'!N163&lt;0,'Physical Effects - Numerical'!N163,"")</f>
        <v/>
      </c>
      <c r="L163" s="72" t="str">
        <f>IF('Physical Effects - Numerical'!O163&lt;0,'Physical Effects - Numerical'!O163,"")</f>
        <v/>
      </c>
      <c r="M163" s="72" t="str">
        <f>IF('Physical Effects - Numerical'!P163&lt;0,'Physical Effects - Numerical'!P163,"")</f>
        <v/>
      </c>
      <c r="N163" s="72" t="str">
        <f>IF('Physical Effects - Numerical'!Q163&lt;0,'Physical Effects - Numerical'!Q163,"")</f>
        <v/>
      </c>
      <c r="O163" s="72" t="str">
        <f>IF('Physical Effects - Numerical'!R163&lt;0,'Physical Effects - Numerical'!R163,"")</f>
        <v/>
      </c>
      <c r="P163" s="72" t="str">
        <f>IF('Physical Effects - Numerical'!S163&lt;0,'Physical Effects - Numerical'!S163,"")</f>
        <v/>
      </c>
      <c r="Q163" s="72" t="str">
        <f>IF('Physical Effects - Numerical'!T163&lt;0,'Physical Effects - Numerical'!T163,"")</f>
        <v/>
      </c>
      <c r="R163" s="72" t="str">
        <f>IF('Physical Effects - Numerical'!U163&lt;0,'Physical Effects - Numerical'!U163,"")</f>
        <v/>
      </c>
      <c r="S163" s="72" t="str">
        <f>IF('Physical Effects - Numerical'!V163&lt;0,'Physical Effects - Numerical'!V163,"")</f>
        <v/>
      </c>
      <c r="T163" s="72" t="str">
        <f>IF('Physical Effects - Numerical'!W163&lt;0,'Physical Effects - Numerical'!W163,"")</f>
        <v/>
      </c>
      <c r="U163" s="72" t="str">
        <f>IF('Physical Effects - Numerical'!X163&lt;0,'Physical Effects - Numerical'!X163,"")</f>
        <v/>
      </c>
      <c r="V163" s="72" t="str">
        <f>IF('Physical Effects - Numerical'!Y163&lt;0,'Physical Effects - Numerical'!Y163,"")</f>
        <v/>
      </c>
      <c r="W163" s="72" t="str">
        <f>IF('Physical Effects - Numerical'!Z163&lt;0,'Physical Effects - Numerical'!Z163,"")</f>
        <v/>
      </c>
      <c r="X163" s="72" t="str">
        <f>IF('Physical Effects - Numerical'!AA163&lt;0,'Physical Effects - Numerical'!AA163,"")</f>
        <v/>
      </c>
      <c r="Y163" s="72" t="str">
        <f>IF('Physical Effects - Numerical'!AB163&lt;0,'Physical Effects - Numerical'!AB163,"")</f>
        <v/>
      </c>
      <c r="Z163" s="72" t="str">
        <f>IF('Physical Effects - Numerical'!AC163&lt;0,'Physical Effects - Numerical'!AC163,"")</f>
        <v/>
      </c>
      <c r="AA163" s="72" t="str">
        <f>IF('Physical Effects - Numerical'!AD163&lt;0,'Physical Effects - Numerical'!AD163,"")</f>
        <v/>
      </c>
      <c r="AB163" s="72" t="str">
        <f>IF('Physical Effects - Numerical'!AE163&lt;0,'Physical Effects - Numerical'!AE163,"")</f>
        <v/>
      </c>
      <c r="AC163" s="72" t="str">
        <f>IF('Physical Effects - Numerical'!AF163&lt;0,'Physical Effects - Numerical'!AF163,"")</f>
        <v/>
      </c>
      <c r="AD163" s="72" t="str">
        <f>IF('Physical Effects - Numerical'!AG163&lt;0,'Physical Effects - Numerical'!AG163,"")</f>
        <v/>
      </c>
      <c r="AE163" s="72" t="str">
        <f>IF('Physical Effects - Numerical'!AH163&lt;0,'Physical Effects - Numerical'!AH163,"")</f>
        <v/>
      </c>
      <c r="AF163" s="72" t="str">
        <f>IF('Physical Effects - Numerical'!AI163&lt;0,'Physical Effects - Numerical'!AI163,"")</f>
        <v/>
      </c>
      <c r="AG163" s="72" t="str">
        <f>IF('Physical Effects - Numerical'!AJ163&lt;0,'Physical Effects - Numerical'!AJ163,"")</f>
        <v/>
      </c>
      <c r="AH163" s="72" t="str">
        <f>IF('Physical Effects - Numerical'!AK163&lt;0,'Physical Effects - Numerical'!AK163,"")</f>
        <v/>
      </c>
      <c r="AI163" s="72" t="str">
        <f>IF('Physical Effects - Numerical'!AL163&lt;0,'Physical Effects - Numerical'!AL163,"")</f>
        <v/>
      </c>
      <c r="AJ163" s="72">
        <f>IF('Physical Effects - Numerical'!AM163&lt;0,'Physical Effects - Numerical'!AM163,"")</f>
        <v>-1</v>
      </c>
      <c r="AK163" s="72" t="str">
        <f>IF('Physical Effects - Numerical'!AN163&lt;0,'Physical Effects - Numerical'!AN163,"")</f>
        <v/>
      </c>
      <c r="AL163" s="72" t="str">
        <f>IF('Physical Effects - Numerical'!AO163&lt;0,'Physical Effects - Numerical'!AO163,"")</f>
        <v/>
      </c>
      <c r="AM163" s="72" t="str">
        <f>IF('Physical Effects - Numerical'!AP163&lt;0,'Physical Effects - Numerical'!AP163,"")</f>
        <v/>
      </c>
      <c r="AN163" s="72" t="str">
        <f>IF('Physical Effects - Numerical'!AQ163&lt;0,'Physical Effects - Numerical'!AQ163,"")</f>
        <v/>
      </c>
      <c r="AO163" s="72" t="str">
        <f>IF('Physical Effects - Numerical'!AR163&lt;0,'Physical Effects - Numerical'!AR163,"")</f>
        <v/>
      </c>
      <c r="AP163" s="72" t="str">
        <f>IF('Physical Effects - Numerical'!AS163&lt;0,'Physical Effects - Numerical'!AS163,"")</f>
        <v/>
      </c>
      <c r="AQ163" s="72" t="str">
        <f>IF('Physical Effects - Numerical'!AT163&lt;0,'Physical Effects - Numerical'!AT163,"")</f>
        <v/>
      </c>
      <c r="AR163" s="72" t="str">
        <f>IF('Physical Effects - Numerical'!AU163&lt;0,'Physical Effects - Numerical'!AU163,"")</f>
        <v/>
      </c>
      <c r="AS163" s="72" t="str">
        <f>IF('Physical Effects - Numerical'!AV163&lt;0,'Physical Effects - Numerical'!AV163,"")</f>
        <v/>
      </c>
      <c r="AT163" s="72" t="str">
        <f>IF('Physical Effects - Numerical'!AW163&lt;0,'Physical Effects - Numerical'!AW163,"")</f>
        <v/>
      </c>
      <c r="AU163" s="72" t="str">
        <f>IF('Physical Effects - Numerical'!AX163&lt;0,'Physical Effects - Numerical'!AX163,"")</f>
        <v/>
      </c>
      <c r="AV163" s="84" t="str">
        <f>IF('Physical Effects - Numerical'!AY163&lt;0,'Physical Effects - Numerical'!AY163,"")</f>
        <v/>
      </c>
      <c r="AW163" t="str">
        <f>IF('Physical Effects - Numerical'!AZ163&lt;0,'Physical Effects - Numerical'!AZ163,"")</f>
        <v/>
      </c>
      <c r="AX163" t="str">
        <f>IF('Physical Effects - Numerical'!BA163&lt;0,'Physical Effects - Numerical'!BA163,"")</f>
        <v/>
      </c>
      <c r="AY163" t="str">
        <f>IF('Physical Effects - Numerical'!BB163&lt;0,'Physical Effects - Numerical'!BB163,"")</f>
        <v/>
      </c>
      <c r="AZ163" t="str">
        <f>IF('Physical Effects - Numerical'!BC163&lt;0,'Physical Effects - Numerical'!BC163,"")</f>
        <v/>
      </c>
      <c r="BA163" t="str">
        <f>IF('Physical Effects - Numerical'!BD163&lt;0,'Physical Effects - Numerical'!BD163,"")</f>
        <v/>
      </c>
      <c r="BB163" t="str">
        <f>IF('Physical Effects - Numerical'!BE163&lt;0,'Physical Effects - Numerical'!BE163,"")</f>
        <v/>
      </c>
      <c r="BC163" t="str">
        <f>IF('Physical Effects - Numerical'!BF163&lt;0,'Physical Effects - Numerical'!BF163,"")</f>
        <v/>
      </c>
      <c r="BD163" t="str">
        <f>IF('Physical Effects - Numerical'!BG163&lt;0,'Physical Effects - Numerical'!BG163,"")</f>
        <v/>
      </c>
      <c r="BE163" t="str">
        <f>IF('Physical Effects - Numerical'!BH163&lt;0,'Physical Effects - Numerical'!BH163,"")</f>
        <v/>
      </c>
      <c r="BF163" t="str">
        <f>IF('Physical Effects - Numerical'!BI163&lt;0,'Physical Effects - Numerical'!BI163,"")</f>
        <v/>
      </c>
      <c r="BG163" t="str">
        <f>IF('Physical Effects - Numerical'!BJ163&lt;0,'Physical Effects - Numerical'!BJ163,"")</f>
        <v/>
      </c>
      <c r="BH163" t="str">
        <f>IF('Physical Effects - Numerical'!BK163&lt;0,'Physical Effects - Numerical'!BK163,"")</f>
        <v/>
      </c>
      <c r="BI163" t="str">
        <f>IF('Physical Effects - Numerical'!BL163&lt;0,'Physical Effects - Numerical'!BL163,"")</f>
        <v/>
      </c>
    </row>
    <row r="164" spans="1:61">
      <c r="A164" s="120" t="s">
        <v>2576</v>
      </c>
      <c r="B164" s="72" t="str">
        <f>IF('Physical Effects - Numerical'!E164&lt;0,'Physical Effects - Numerical'!E164,"")</f>
        <v/>
      </c>
      <c r="C164" s="72" t="str">
        <f>IF('Physical Effects - Numerical'!F164&lt;0,'Physical Effects - Numerical'!F164,"")</f>
        <v/>
      </c>
      <c r="D164" s="72" t="str">
        <f>IF('Physical Effects - Numerical'!G164&lt;0,'Physical Effects - Numerical'!G164,"")</f>
        <v/>
      </c>
      <c r="E164" s="72" t="str">
        <f>IF('Physical Effects - Numerical'!H164&lt;0,'Physical Effects - Numerical'!H164,"")</f>
        <v/>
      </c>
      <c r="F164" s="72" t="str">
        <f>IF('Physical Effects - Numerical'!I164&lt;0,'Physical Effects - Numerical'!I164,"")</f>
        <v/>
      </c>
      <c r="G164" s="72" t="str">
        <f>IF('Physical Effects - Numerical'!J164&lt;0,'Physical Effects - Numerical'!J164,"")</f>
        <v/>
      </c>
      <c r="H164" s="72" t="str">
        <f>IF('Physical Effects - Numerical'!K164&lt;0,'Physical Effects - Numerical'!K164,"")</f>
        <v/>
      </c>
      <c r="I164" s="72" t="str">
        <f>IF('Physical Effects - Numerical'!L164&lt;0,'Physical Effects - Numerical'!L164,"")</f>
        <v/>
      </c>
      <c r="J164" s="72" t="str">
        <f>IF('Physical Effects - Numerical'!M164&lt;0,'Physical Effects - Numerical'!M164,"")</f>
        <v/>
      </c>
      <c r="K164" s="72" t="str">
        <f>IF('Physical Effects - Numerical'!N164&lt;0,'Physical Effects - Numerical'!N164,"")</f>
        <v/>
      </c>
      <c r="L164" s="72" t="str">
        <f>IF('Physical Effects - Numerical'!O164&lt;0,'Physical Effects - Numerical'!O164,"")</f>
        <v/>
      </c>
      <c r="M164" s="72" t="str">
        <f>IF('Physical Effects - Numerical'!P164&lt;0,'Physical Effects - Numerical'!P164,"")</f>
        <v/>
      </c>
      <c r="N164" s="72" t="str">
        <f>IF('Physical Effects - Numerical'!Q164&lt;0,'Physical Effects - Numerical'!Q164,"")</f>
        <v/>
      </c>
      <c r="O164" s="72" t="str">
        <f>IF('Physical Effects - Numerical'!R164&lt;0,'Physical Effects - Numerical'!R164,"")</f>
        <v/>
      </c>
      <c r="P164" s="72" t="str">
        <f>IF('Physical Effects - Numerical'!S164&lt;0,'Physical Effects - Numerical'!S164,"")</f>
        <v/>
      </c>
      <c r="Q164" s="72" t="str">
        <f>IF('Physical Effects - Numerical'!T164&lt;0,'Physical Effects - Numerical'!T164,"")</f>
        <v/>
      </c>
      <c r="R164" s="72" t="str">
        <f>IF('Physical Effects - Numerical'!U164&lt;0,'Physical Effects - Numerical'!U164,"")</f>
        <v/>
      </c>
      <c r="S164" s="72" t="str">
        <f>IF('Physical Effects - Numerical'!V164&lt;0,'Physical Effects - Numerical'!V164,"")</f>
        <v/>
      </c>
      <c r="T164" s="72" t="str">
        <f>IF('Physical Effects - Numerical'!W164&lt;0,'Physical Effects - Numerical'!W164,"")</f>
        <v/>
      </c>
      <c r="U164" s="72" t="str">
        <f>IF('Physical Effects - Numerical'!X164&lt;0,'Physical Effects - Numerical'!X164,"")</f>
        <v/>
      </c>
      <c r="V164" s="72" t="str">
        <f>IF('Physical Effects - Numerical'!Y164&lt;0,'Physical Effects - Numerical'!Y164,"")</f>
        <v/>
      </c>
      <c r="W164" s="72" t="str">
        <f>IF('Physical Effects - Numerical'!Z164&lt;0,'Physical Effects - Numerical'!Z164,"")</f>
        <v/>
      </c>
      <c r="X164" s="72" t="str">
        <f>IF('Physical Effects - Numerical'!AA164&lt;0,'Physical Effects - Numerical'!AA164,"")</f>
        <v/>
      </c>
      <c r="Y164" s="72" t="str">
        <f>IF('Physical Effects - Numerical'!AB164&lt;0,'Physical Effects - Numerical'!AB164,"")</f>
        <v/>
      </c>
      <c r="Z164" s="72" t="str">
        <f>IF('Physical Effects - Numerical'!AC164&lt;0,'Physical Effects - Numerical'!AC164,"")</f>
        <v/>
      </c>
      <c r="AA164" s="72" t="str">
        <f>IF('Physical Effects - Numerical'!AD164&lt;0,'Physical Effects - Numerical'!AD164,"")</f>
        <v/>
      </c>
      <c r="AB164" s="72" t="str">
        <f>IF('Physical Effects - Numerical'!AE164&lt;0,'Physical Effects - Numerical'!AE164,"")</f>
        <v/>
      </c>
      <c r="AC164" s="72" t="str">
        <f>IF('Physical Effects - Numerical'!AF164&lt;0,'Physical Effects - Numerical'!AF164,"")</f>
        <v/>
      </c>
      <c r="AD164" s="72" t="str">
        <f>IF('Physical Effects - Numerical'!AG164&lt;0,'Physical Effects - Numerical'!AG164,"")</f>
        <v/>
      </c>
      <c r="AE164" s="72" t="str">
        <f>IF('Physical Effects - Numerical'!AH164&lt;0,'Physical Effects - Numerical'!AH164,"")</f>
        <v/>
      </c>
      <c r="AF164" s="72" t="str">
        <f>IF('Physical Effects - Numerical'!AI164&lt;0,'Physical Effects - Numerical'!AI164,"")</f>
        <v/>
      </c>
      <c r="AG164" s="72" t="str">
        <f>IF('Physical Effects - Numerical'!AJ164&lt;0,'Physical Effects - Numerical'!AJ164,"")</f>
        <v/>
      </c>
      <c r="AH164" s="72" t="str">
        <f>IF('Physical Effects - Numerical'!AK164&lt;0,'Physical Effects - Numerical'!AK164,"")</f>
        <v/>
      </c>
      <c r="AI164" s="72" t="str">
        <f>IF('Physical Effects - Numerical'!AL164&lt;0,'Physical Effects - Numerical'!AL164,"")</f>
        <v/>
      </c>
      <c r="AJ164" s="72">
        <f>IF('Physical Effects - Numerical'!AM164&lt;0,'Physical Effects - Numerical'!AM164,"")</f>
        <v>-1</v>
      </c>
      <c r="AK164" s="72" t="str">
        <f>IF('Physical Effects - Numerical'!AN164&lt;0,'Physical Effects - Numerical'!AN164,"")</f>
        <v/>
      </c>
      <c r="AL164" s="72" t="str">
        <f>IF('Physical Effects - Numerical'!AO164&lt;0,'Physical Effects - Numerical'!AO164,"")</f>
        <v/>
      </c>
      <c r="AM164" s="72" t="str">
        <f>IF('Physical Effects - Numerical'!AP164&lt;0,'Physical Effects - Numerical'!AP164,"")</f>
        <v/>
      </c>
      <c r="AN164" s="72" t="str">
        <f>IF('Physical Effects - Numerical'!AQ164&lt;0,'Physical Effects - Numerical'!AQ164,"")</f>
        <v/>
      </c>
      <c r="AO164" s="72" t="str">
        <f>IF('Physical Effects - Numerical'!AR164&lt;0,'Physical Effects - Numerical'!AR164,"")</f>
        <v/>
      </c>
      <c r="AP164" s="72" t="str">
        <f>IF('Physical Effects - Numerical'!AS164&lt;0,'Physical Effects - Numerical'!AS164,"")</f>
        <v/>
      </c>
      <c r="AQ164" s="72" t="str">
        <f>IF('Physical Effects - Numerical'!AT164&lt;0,'Physical Effects - Numerical'!AT164,"")</f>
        <v/>
      </c>
      <c r="AR164" s="72" t="str">
        <f>IF('Physical Effects - Numerical'!AU164&lt;0,'Physical Effects - Numerical'!AU164,"")</f>
        <v/>
      </c>
      <c r="AS164" s="72" t="str">
        <f>IF('Physical Effects - Numerical'!AV164&lt;0,'Physical Effects - Numerical'!AV164,"")</f>
        <v/>
      </c>
      <c r="AT164" s="72" t="str">
        <f>IF('Physical Effects - Numerical'!AW164&lt;0,'Physical Effects - Numerical'!AW164,"")</f>
        <v/>
      </c>
      <c r="AU164" s="72" t="str">
        <f>IF('Physical Effects - Numerical'!AX164&lt;0,'Physical Effects - Numerical'!AX164,"")</f>
        <v/>
      </c>
      <c r="AV164" s="84" t="str">
        <f>IF('Physical Effects - Numerical'!AY164&lt;0,'Physical Effects - Numerical'!AY164,"")</f>
        <v/>
      </c>
      <c r="AW164" t="str">
        <f>IF('Physical Effects - Numerical'!AZ164&lt;0,'Physical Effects - Numerical'!AZ164,"")</f>
        <v/>
      </c>
      <c r="AX164" t="str">
        <f>IF('Physical Effects - Numerical'!BA164&lt;0,'Physical Effects - Numerical'!BA164,"")</f>
        <v/>
      </c>
      <c r="AY164" t="str">
        <f>IF('Physical Effects - Numerical'!BB164&lt;0,'Physical Effects - Numerical'!BB164,"")</f>
        <v/>
      </c>
      <c r="AZ164" t="str">
        <f>IF('Physical Effects - Numerical'!BC164&lt;0,'Physical Effects - Numerical'!BC164,"")</f>
        <v/>
      </c>
      <c r="BA164" t="str">
        <f>IF('Physical Effects - Numerical'!BD164&lt;0,'Physical Effects - Numerical'!BD164,"")</f>
        <v/>
      </c>
      <c r="BB164" t="str">
        <f>IF('Physical Effects - Numerical'!BE164&lt;0,'Physical Effects - Numerical'!BE164,"")</f>
        <v/>
      </c>
      <c r="BC164" t="str">
        <f>IF('Physical Effects - Numerical'!BF164&lt;0,'Physical Effects - Numerical'!BF164,"")</f>
        <v/>
      </c>
      <c r="BD164" t="str">
        <f>IF('Physical Effects - Numerical'!BG164&lt;0,'Physical Effects - Numerical'!BG164,"")</f>
        <v/>
      </c>
      <c r="BE164" t="str">
        <f>IF('Physical Effects - Numerical'!BH164&lt;0,'Physical Effects - Numerical'!BH164,"")</f>
        <v/>
      </c>
      <c r="BF164" t="str">
        <f>IF('Physical Effects - Numerical'!BI164&lt;0,'Physical Effects - Numerical'!BI164,"")</f>
        <v/>
      </c>
      <c r="BG164" t="str">
        <f>IF('Physical Effects - Numerical'!BJ164&lt;0,'Physical Effects - Numerical'!BJ164,"")</f>
        <v/>
      </c>
      <c r="BH164" t="str">
        <f>IF('Physical Effects - Numerical'!BK164&lt;0,'Physical Effects - Numerical'!BK164,"")</f>
        <v/>
      </c>
      <c r="BI164" t="str">
        <f>IF('Physical Effects - Numerical'!BL164&lt;0,'Physical Effects - Numerical'!BL164,"")</f>
        <v/>
      </c>
    </row>
    <row r="165" spans="1:61">
      <c r="A165" s="120" t="s">
        <v>2578</v>
      </c>
      <c r="B165" s="72" t="str">
        <f>IF('Physical Effects - Numerical'!E165&lt;0,'Physical Effects - Numerical'!E165,"")</f>
        <v/>
      </c>
      <c r="C165" s="72" t="str">
        <f>IF('Physical Effects - Numerical'!F165&lt;0,'Physical Effects - Numerical'!F165,"")</f>
        <v/>
      </c>
      <c r="D165" s="72" t="str">
        <f>IF('Physical Effects - Numerical'!G165&lt;0,'Physical Effects - Numerical'!G165,"")</f>
        <v/>
      </c>
      <c r="E165" s="72" t="str">
        <f>IF('Physical Effects - Numerical'!H165&lt;0,'Physical Effects - Numerical'!H165,"")</f>
        <v/>
      </c>
      <c r="F165" s="72" t="str">
        <f>IF('Physical Effects - Numerical'!I165&lt;0,'Physical Effects - Numerical'!I165,"")</f>
        <v/>
      </c>
      <c r="G165" s="72" t="str">
        <f>IF('Physical Effects - Numerical'!J165&lt;0,'Physical Effects - Numerical'!J165,"")</f>
        <v/>
      </c>
      <c r="H165" s="72" t="str">
        <f>IF('Physical Effects - Numerical'!K165&lt;0,'Physical Effects - Numerical'!K165,"")</f>
        <v/>
      </c>
      <c r="I165" s="72" t="str">
        <f>IF('Physical Effects - Numerical'!L165&lt;0,'Physical Effects - Numerical'!L165,"")</f>
        <v/>
      </c>
      <c r="J165" s="72" t="str">
        <f>IF('Physical Effects - Numerical'!M165&lt;0,'Physical Effects - Numerical'!M165,"")</f>
        <v/>
      </c>
      <c r="K165" s="72" t="str">
        <f>IF('Physical Effects - Numerical'!N165&lt;0,'Physical Effects - Numerical'!N165,"")</f>
        <v/>
      </c>
      <c r="L165" s="72" t="str">
        <f>IF('Physical Effects - Numerical'!O165&lt;0,'Physical Effects - Numerical'!O165,"")</f>
        <v/>
      </c>
      <c r="M165" s="72" t="str">
        <f>IF('Physical Effects - Numerical'!P165&lt;0,'Physical Effects - Numerical'!P165,"")</f>
        <v/>
      </c>
      <c r="N165" s="72" t="str">
        <f>IF('Physical Effects - Numerical'!Q165&lt;0,'Physical Effects - Numerical'!Q165,"")</f>
        <v/>
      </c>
      <c r="O165" s="72" t="str">
        <f>IF('Physical Effects - Numerical'!R165&lt;0,'Physical Effects - Numerical'!R165,"")</f>
        <v/>
      </c>
      <c r="P165" s="72" t="str">
        <f>IF('Physical Effects - Numerical'!S165&lt;0,'Physical Effects - Numerical'!S165,"")</f>
        <v/>
      </c>
      <c r="Q165" s="72" t="str">
        <f>IF('Physical Effects - Numerical'!T165&lt;0,'Physical Effects - Numerical'!T165,"")</f>
        <v/>
      </c>
      <c r="R165" s="72" t="str">
        <f>IF('Physical Effects - Numerical'!U165&lt;0,'Physical Effects - Numerical'!U165,"")</f>
        <v/>
      </c>
      <c r="S165" s="72" t="str">
        <f>IF('Physical Effects - Numerical'!V165&lt;0,'Physical Effects - Numerical'!V165,"")</f>
        <v/>
      </c>
      <c r="T165" s="72" t="str">
        <f>IF('Physical Effects - Numerical'!W165&lt;0,'Physical Effects - Numerical'!W165,"")</f>
        <v/>
      </c>
      <c r="U165" s="72" t="str">
        <f>IF('Physical Effects - Numerical'!X165&lt;0,'Physical Effects - Numerical'!X165,"")</f>
        <v/>
      </c>
      <c r="V165" s="72" t="str">
        <f>IF('Physical Effects - Numerical'!Y165&lt;0,'Physical Effects - Numerical'!Y165,"")</f>
        <v/>
      </c>
      <c r="W165" s="72" t="str">
        <f>IF('Physical Effects - Numerical'!Z165&lt;0,'Physical Effects - Numerical'!Z165,"")</f>
        <v/>
      </c>
      <c r="X165" s="72" t="str">
        <f>IF('Physical Effects - Numerical'!AA165&lt;0,'Physical Effects - Numerical'!AA165,"")</f>
        <v/>
      </c>
      <c r="Y165" s="72" t="str">
        <f>IF('Physical Effects - Numerical'!AB165&lt;0,'Physical Effects - Numerical'!AB165,"")</f>
        <v/>
      </c>
      <c r="Z165" s="72" t="str">
        <f>IF('Physical Effects - Numerical'!AC165&lt;0,'Physical Effects - Numerical'!AC165,"")</f>
        <v/>
      </c>
      <c r="AA165" s="72" t="str">
        <f>IF('Physical Effects - Numerical'!AD165&lt;0,'Physical Effects - Numerical'!AD165,"")</f>
        <v/>
      </c>
      <c r="AB165" s="72" t="str">
        <f>IF('Physical Effects - Numerical'!AE165&lt;0,'Physical Effects - Numerical'!AE165,"")</f>
        <v/>
      </c>
      <c r="AC165" s="72" t="str">
        <f>IF('Physical Effects - Numerical'!AF165&lt;0,'Physical Effects - Numerical'!AF165,"")</f>
        <v/>
      </c>
      <c r="AD165" s="72" t="str">
        <f>IF('Physical Effects - Numerical'!AG165&lt;0,'Physical Effects - Numerical'!AG165,"")</f>
        <v/>
      </c>
      <c r="AE165" s="72" t="str">
        <f>IF('Physical Effects - Numerical'!AH165&lt;0,'Physical Effects - Numerical'!AH165,"")</f>
        <v/>
      </c>
      <c r="AF165" s="72" t="str">
        <f>IF('Physical Effects - Numerical'!AI165&lt;0,'Physical Effects - Numerical'!AI165,"")</f>
        <v/>
      </c>
      <c r="AG165" s="72" t="str">
        <f>IF('Physical Effects - Numerical'!AJ165&lt;0,'Physical Effects - Numerical'!AJ165,"")</f>
        <v/>
      </c>
      <c r="AH165" s="72" t="str">
        <f>IF('Physical Effects - Numerical'!AK165&lt;0,'Physical Effects - Numerical'!AK165,"")</f>
        <v/>
      </c>
      <c r="AI165" s="72" t="str">
        <f>IF('Physical Effects - Numerical'!AL165&lt;0,'Physical Effects - Numerical'!AL165,"")</f>
        <v/>
      </c>
      <c r="AJ165" s="72">
        <f>IF('Physical Effects - Numerical'!AM165&lt;0,'Physical Effects - Numerical'!AM165,"")</f>
        <v>-1</v>
      </c>
      <c r="AK165" s="72" t="str">
        <f>IF('Physical Effects - Numerical'!AN165&lt;0,'Physical Effects - Numerical'!AN165,"")</f>
        <v/>
      </c>
      <c r="AL165" s="72" t="str">
        <f>IF('Physical Effects - Numerical'!AO165&lt;0,'Physical Effects - Numerical'!AO165,"")</f>
        <v/>
      </c>
      <c r="AM165" s="72" t="str">
        <f>IF('Physical Effects - Numerical'!AP165&lt;0,'Physical Effects - Numerical'!AP165,"")</f>
        <v/>
      </c>
      <c r="AN165" s="72" t="str">
        <f>IF('Physical Effects - Numerical'!AQ165&lt;0,'Physical Effects - Numerical'!AQ165,"")</f>
        <v/>
      </c>
      <c r="AO165" s="72" t="str">
        <f>IF('Physical Effects - Numerical'!AR165&lt;0,'Physical Effects - Numerical'!AR165,"")</f>
        <v/>
      </c>
      <c r="AP165" s="72" t="str">
        <f>IF('Physical Effects - Numerical'!AS165&lt;0,'Physical Effects - Numerical'!AS165,"")</f>
        <v/>
      </c>
      <c r="AQ165" s="72" t="str">
        <f>IF('Physical Effects - Numerical'!AT165&lt;0,'Physical Effects - Numerical'!AT165,"")</f>
        <v/>
      </c>
      <c r="AR165" s="72" t="str">
        <f>IF('Physical Effects - Numerical'!AU165&lt;0,'Physical Effects - Numerical'!AU165,"")</f>
        <v/>
      </c>
      <c r="AS165" s="72" t="str">
        <f>IF('Physical Effects - Numerical'!AV165&lt;0,'Physical Effects - Numerical'!AV165,"")</f>
        <v/>
      </c>
      <c r="AT165" s="72" t="str">
        <f>IF('Physical Effects - Numerical'!AW165&lt;0,'Physical Effects - Numerical'!AW165,"")</f>
        <v/>
      </c>
      <c r="AU165" s="72" t="str">
        <f>IF('Physical Effects - Numerical'!AX165&lt;0,'Physical Effects - Numerical'!AX165,"")</f>
        <v/>
      </c>
      <c r="AV165" s="84" t="str">
        <f>IF('Physical Effects - Numerical'!AY165&lt;0,'Physical Effects - Numerical'!AY165,"")</f>
        <v/>
      </c>
      <c r="AW165" t="str">
        <f>IF('Physical Effects - Numerical'!AZ165&lt;0,'Physical Effects - Numerical'!AZ165,"")</f>
        <v/>
      </c>
      <c r="AX165" t="str">
        <f>IF('Physical Effects - Numerical'!BA165&lt;0,'Physical Effects - Numerical'!BA165,"")</f>
        <v/>
      </c>
      <c r="AY165" t="str">
        <f>IF('Physical Effects - Numerical'!BB165&lt;0,'Physical Effects - Numerical'!BB165,"")</f>
        <v/>
      </c>
      <c r="AZ165" t="str">
        <f>IF('Physical Effects - Numerical'!BC165&lt;0,'Physical Effects - Numerical'!BC165,"")</f>
        <v/>
      </c>
      <c r="BA165" t="str">
        <f>IF('Physical Effects - Numerical'!BD165&lt;0,'Physical Effects - Numerical'!BD165,"")</f>
        <v/>
      </c>
      <c r="BB165" t="str">
        <f>IF('Physical Effects - Numerical'!BE165&lt;0,'Physical Effects - Numerical'!BE165,"")</f>
        <v/>
      </c>
      <c r="BC165" t="str">
        <f>IF('Physical Effects - Numerical'!BF165&lt;0,'Physical Effects - Numerical'!BF165,"")</f>
        <v/>
      </c>
      <c r="BD165" t="str">
        <f>IF('Physical Effects - Numerical'!BG165&lt;0,'Physical Effects - Numerical'!BG165,"")</f>
        <v/>
      </c>
      <c r="BE165" t="str">
        <f>IF('Physical Effects - Numerical'!BH165&lt;0,'Physical Effects - Numerical'!BH165,"")</f>
        <v/>
      </c>
      <c r="BF165" t="str">
        <f>IF('Physical Effects - Numerical'!BI165&lt;0,'Physical Effects - Numerical'!BI165,"")</f>
        <v/>
      </c>
      <c r="BG165" t="str">
        <f>IF('Physical Effects - Numerical'!BJ165&lt;0,'Physical Effects - Numerical'!BJ165,"")</f>
        <v/>
      </c>
      <c r="BH165" t="str">
        <f>IF('Physical Effects - Numerical'!BK165&lt;0,'Physical Effects - Numerical'!BK165,"")</f>
        <v/>
      </c>
      <c r="BI165" t="str">
        <f>IF('Physical Effects - Numerical'!BL165&lt;0,'Physical Effects - Numerical'!BL165,"")</f>
        <v/>
      </c>
    </row>
    <row r="166" spans="1:61">
      <c r="A166" s="120" t="s">
        <v>2580</v>
      </c>
      <c r="B166" s="72" t="str">
        <f>IF('Physical Effects - Numerical'!E166&lt;0,'Physical Effects - Numerical'!E166,"")</f>
        <v/>
      </c>
      <c r="C166" s="72" t="str">
        <f>IF('Physical Effects - Numerical'!F166&lt;0,'Physical Effects - Numerical'!F166,"")</f>
        <v/>
      </c>
      <c r="D166" s="72" t="str">
        <f>IF('Physical Effects - Numerical'!G166&lt;0,'Physical Effects - Numerical'!G166,"")</f>
        <v/>
      </c>
      <c r="E166" s="72" t="str">
        <f>IF('Physical Effects - Numerical'!H166&lt;0,'Physical Effects - Numerical'!H166,"")</f>
        <v/>
      </c>
      <c r="F166" s="72" t="str">
        <f>IF('Physical Effects - Numerical'!I166&lt;0,'Physical Effects - Numerical'!I166,"")</f>
        <v/>
      </c>
      <c r="G166" s="72" t="str">
        <f>IF('Physical Effects - Numerical'!J166&lt;0,'Physical Effects - Numerical'!J166,"")</f>
        <v/>
      </c>
      <c r="H166" s="72" t="str">
        <f>IF('Physical Effects - Numerical'!K166&lt;0,'Physical Effects - Numerical'!K166,"")</f>
        <v/>
      </c>
      <c r="I166" s="72" t="str">
        <f>IF('Physical Effects - Numerical'!L166&lt;0,'Physical Effects - Numerical'!L166,"")</f>
        <v/>
      </c>
      <c r="J166" s="72" t="str">
        <f>IF('Physical Effects - Numerical'!M166&lt;0,'Physical Effects - Numerical'!M166,"")</f>
        <v/>
      </c>
      <c r="K166" s="72" t="str">
        <f>IF('Physical Effects - Numerical'!N166&lt;0,'Physical Effects - Numerical'!N166,"")</f>
        <v/>
      </c>
      <c r="L166" s="72" t="str">
        <f>IF('Physical Effects - Numerical'!O166&lt;0,'Physical Effects - Numerical'!O166,"")</f>
        <v/>
      </c>
      <c r="M166" s="72" t="str">
        <f>IF('Physical Effects - Numerical'!P166&lt;0,'Physical Effects - Numerical'!P166,"")</f>
        <v/>
      </c>
      <c r="N166" s="72" t="str">
        <f>IF('Physical Effects - Numerical'!Q166&lt;0,'Physical Effects - Numerical'!Q166,"")</f>
        <v/>
      </c>
      <c r="O166" s="72" t="str">
        <f>IF('Physical Effects - Numerical'!R166&lt;0,'Physical Effects - Numerical'!R166,"")</f>
        <v/>
      </c>
      <c r="P166" s="72" t="str">
        <f>IF('Physical Effects - Numerical'!S166&lt;0,'Physical Effects - Numerical'!S166,"")</f>
        <v/>
      </c>
      <c r="Q166" s="72" t="str">
        <f>IF('Physical Effects - Numerical'!T166&lt;0,'Physical Effects - Numerical'!T166,"")</f>
        <v/>
      </c>
      <c r="R166" s="72" t="str">
        <f>IF('Physical Effects - Numerical'!U166&lt;0,'Physical Effects - Numerical'!U166,"")</f>
        <v/>
      </c>
      <c r="S166" s="72" t="str">
        <f>IF('Physical Effects - Numerical'!V166&lt;0,'Physical Effects - Numerical'!V166,"")</f>
        <v/>
      </c>
      <c r="T166" s="72" t="str">
        <f>IF('Physical Effects - Numerical'!W166&lt;0,'Physical Effects - Numerical'!W166,"")</f>
        <v/>
      </c>
      <c r="U166" s="72" t="str">
        <f>IF('Physical Effects - Numerical'!X166&lt;0,'Physical Effects - Numerical'!X166,"")</f>
        <v/>
      </c>
      <c r="V166" s="72" t="str">
        <f>IF('Physical Effects - Numerical'!Y166&lt;0,'Physical Effects - Numerical'!Y166,"")</f>
        <v/>
      </c>
      <c r="W166" s="72" t="str">
        <f>IF('Physical Effects - Numerical'!Z166&lt;0,'Physical Effects - Numerical'!Z166,"")</f>
        <v/>
      </c>
      <c r="X166" s="72" t="str">
        <f>IF('Physical Effects - Numerical'!AA166&lt;0,'Physical Effects - Numerical'!AA166,"")</f>
        <v/>
      </c>
      <c r="Y166" s="72" t="str">
        <f>IF('Physical Effects - Numerical'!AB166&lt;0,'Physical Effects - Numerical'!AB166,"")</f>
        <v/>
      </c>
      <c r="Z166" s="72" t="str">
        <f>IF('Physical Effects - Numerical'!AC166&lt;0,'Physical Effects - Numerical'!AC166,"")</f>
        <v/>
      </c>
      <c r="AA166" s="72" t="str">
        <f>IF('Physical Effects - Numerical'!AD166&lt;0,'Physical Effects - Numerical'!AD166,"")</f>
        <v/>
      </c>
      <c r="AB166" s="72" t="str">
        <f>IF('Physical Effects - Numerical'!AE166&lt;0,'Physical Effects - Numerical'!AE166,"")</f>
        <v/>
      </c>
      <c r="AC166" s="72" t="str">
        <f>IF('Physical Effects - Numerical'!AF166&lt;0,'Physical Effects - Numerical'!AF166,"")</f>
        <v/>
      </c>
      <c r="AD166" s="72" t="str">
        <f>IF('Physical Effects - Numerical'!AG166&lt;0,'Physical Effects - Numerical'!AG166,"")</f>
        <v/>
      </c>
      <c r="AE166" s="72" t="str">
        <f>IF('Physical Effects - Numerical'!AH166&lt;0,'Physical Effects - Numerical'!AH166,"")</f>
        <v/>
      </c>
      <c r="AF166" s="72" t="str">
        <f>IF('Physical Effects - Numerical'!AI166&lt;0,'Physical Effects - Numerical'!AI166,"")</f>
        <v/>
      </c>
      <c r="AG166" s="72" t="str">
        <f>IF('Physical Effects - Numerical'!AJ166&lt;0,'Physical Effects - Numerical'!AJ166,"")</f>
        <v/>
      </c>
      <c r="AH166" s="72" t="str">
        <f>IF('Physical Effects - Numerical'!AK166&lt;0,'Physical Effects - Numerical'!AK166,"")</f>
        <v/>
      </c>
      <c r="AI166" s="72" t="str">
        <f>IF('Physical Effects - Numerical'!AL166&lt;0,'Physical Effects - Numerical'!AL166,"")</f>
        <v/>
      </c>
      <c r="AJ166" s="72" t="str">
        <f>IF('Physical Effects - Numerical'!AM166&lt;0,'Physical Effects - Numerical'!AM166,"")</f>
        <v/>
      </c>
      <c r="AK166" s="72" t="str">
        <f>IF('Physical Effects - Numerical'!AN166&lt;0,'Physical Effects - Numerical'!AN166,"")</f>
        <v/>
      </c>
      <c r="AL166" s="72" t="str">
        <f>IF('Physical Effects - Numerical'!AO166&lt;0,'Physical Effects - Numerical'!AO166,"")</f>
        <v/>
      </c>
      <c r="AM166" s="72" t="str">
        <f>IF('Physical Effects - Numerical'!AP166&lt;0,'Physical Effects - Numerical'!AP166,"")</f>
        <v/>
      </c>
      <c r="AN166" s="72" t="str">
        <f>IF('Physical Effects - Numerical'!AQ166&lt;0,'Physical Effects - Numerical'!AQ166,"")</f>
        <v/>
      </c>
      <c r="AO166" s="72" t="str">
        <f>IF('Physical Effects - Numerical'!AR166&lt;0,'Physical Effects - Numerical'!AR166,"")</f>
        <v/>
      </c>
      <c r="AP166" s="72" t="str">
        <f>IF('Physical Effects - Numerical'!AS166&lt;0,'Physical Effects - Numerical'!AS166,"")</f>
        <v/>
      </c>
      <c r="AQ166" s="72" t="str">
        <f>IF('Physical Effects - Numerical'!AT166&lt;0,'Physical Effects - Numerical'!AT166,"")</f>
        <v/>
      </c>
      <c r="AR166" s="72" t="str">
        <f>IF('Physical Effects - Numerical'!AU166&lt;0,'Physical Effects - Numerical'!AU166,"")</f>
        <v/>
      </c>
      <c r="AS166" s="72" t="str">
        <f>IF('Physical Effects - Numerical'!AV166&lt;0,'Physical Effects - Numerical'!AV166,"")</f>
        <v/>
      </c>
      <c r="AT166" s="72" t="str">
        <f>IF('Physical Effects - Numerical'!AW166&lt;0,'Physical Effects - Numerical'!AW166,"")</f>
        <v/>
      </c>
      <c r="AU166" s="72" t="str">
        <f>IF('Physical Effects - Numerical'!AX166&lt;0,'Physical Effects - Numerical'!AX166,"")</f>
        <v/>
      </c>
      <c r="AV166" s="84" t="str">
        <f>IF('Physical Effects - Numerical'!AY166&lt;0,'Physical Effects - Numerical'!AY166,"")</f>
        <v/>
      </c>
      <c r="AW166" t="str">
        <f>IF('Physical Effects - Numerical'!AZ166&lt;0,'Physical Effects - Numerical'!AZ166,"")</f>
        <v/>
      </c>
      <c r="AX166" t="str">
        <f>IF('Physical Effects - Numerical'!BA166&lt;0,'Physical Effects - Numerical'!BA166,"")</f>
        <v/>
      </c>
      <c r="AY166" t="str">
        <f>IF('Physical Effects - Numerical'!BB166&lt;0,'Physical Effects - Numerical'!BB166,"")</f>
        <v/>
      </c>
      <c r="AZ166" t="str">
        <f>IF('Physical Effects - Numerical'!BC166&lt;0,'Physical Effects - Numerical'!BC166,"")</f>
        <v/>
      </c>
      <c r="BA166" t="str">
        <f>IF('Physical Effects - Numerical'!BD166&lt;0,'Physical Effects - Numerical'!BD166,"")</f>
        <v/>
      </c>
      <c r="BB166" t="str">
        <f>IF('Physical Effects - Numerical'!BE166&lt;0,'Physical Effects - Numerical'!BE166,"")</f>
        <v/>
      </c>
      <c r="BC166" t="str">
        <f>IF('Physical Effects - Numerical'!BF166&lt;0,'Physical Effects - Numerical'!BF166,"")</f>
        <v/>
      </c>
      <c r="BD166" t="str">
        <f>IF('Physical Effects - Numerical'!BG166&lt;0,'Physical Effects - Numerical'!BG166,"")</f>
        <v/>
      </c>
      <c r="BE166" t="str">
        <f>IF('Physical Effects - Numerical'!BH166&lt;0,'Physical Effects - Numerical'!BH166,"")</f>
        <v/>
      </c>
      <c r="BF166" t="str">
        <f>IF('Physical Effects - Numerical'!BI166&lt;0,'Physical Effects - Numerical'!BI166,"")</f>
        <v/>
      </c>
      <c r="BG166" t="str">
        <f>IF('Physical Effects - Numerical'!BJ166&lt;0,'Physical Effects - Numerical'!BJ166,"")</f>
        <v/>
      </c>
      <c r="BH166" t="str">
        <f>IF('Physical Effects - Numerical'!BK166&lt;0,'Physical Effects - Numerical'!BK166,"")</f>
        <v/>
      </c>
      <c r="BI166" t="str">
        <f>IF('Physical Effects - Numerical'!BL166&lt;0,'Physical Effects - Numerical'!BL166,"")</f>
        <v/>
      </c>
    </row>
    <row r="167" spans="1:61" ht="26">
      <c r="A167" s="120" t="s">
        <v>2583</v>
      </c>
      <c r="B167" s="72" t="str">
        <f>IF('Physical Effects - Numerical'!E167&lt;0,'Physical Effects - Numerical'!E167,"")</f>
        <v/>
      </c>
      <c r="C167" s="72" t="str">
        <f>IF('Physical Effects - Numerical'!F167&lt;0,'Physical Effects - Numerical'!F167,"")</f>
        <v/>
      </c>
      <c r="D167" s="72" t="str">
        <f>IF('Physical Effects - Numerical'!G167&lt;0,'Physical Effects - Numerical'!G167,"")</f>
        <v/>
      </c>
      <c r="E167" s="72" t="str">
        <f>IF('Physical Effects - Numerical'!H167&lt;0,'Physical Effects - Numerical'!H167,"")</f>
        <v/>
      </c>
      <c r="F167" s="72" t="str">
        <f>IF('Physical Effects - Numerical'!I167&lt;0,'Physical Effects - Numerical'!I167,"")</f>
        <v/>
      </c>
      <c r="G167" s="72" t="str">
        <f>IF('Physical Effects - Numerical'!J167&lt;0,'Physical Effects - Numerical'!J167,"")</f>
        <v/>
      </c>
      <c r="H167" s="72" t="str">
        <f>IF('Physical Effects - Numerical'!K167&lt;0,'Physical Effects - Numerical'!K167,"")</f>
        <v/>
      </c>
      <c r="I167" s="72" t="str">
        <f>IF('Physical Effects - Numerical'!L167&lt;0,'Physical Effects - Numerical'!L167,"")</f>
        <v/>
      </c>
      <c r="J167" s="72" t="str">
        <f>IF('Physical Effects - Numerical'!M167&lt;0,'Physical Effects - Numerical'!M167,"")</f>
        <v/>
      </c>
      <c r="K167" s="72" t="str">
        <f>IF('Physical Effects - Numerical'!N167&lt;0,'Physical Effects - Numerical'!N167,"")</f>
        <v/>
      </c>
      <c r="L167" s="72" t="str">
        <f>IF('Physical Effects - Numerical'!O167&lt;0,'Physical Effects - Numerical'!O167,"")</f>
        <v/>
      </c>
      <c r="M167" s="72" t="str">
        <f>IF('Physical Effects - Numerical'!P167&lt;0,'Physical Effects - Numerical'!P167,"")</f>
        <v/>
      </c>
      <c r="N167" s="72" t="str">
        <f>IF('Physical Effects - Numerical'!Q167&lt;0,'Physical Effects - Numerical'!Q167,"")</f>
        <v/>
      </c>
      <c r="O167" s="72" t="str">
        <f>IF('Physical Effects - Numerical'!R167&lt;0,'Physical Effects - Numerical'!R167,"")</f>
        <v/>
      </c>
      <c r="P167" s="72" t="str">
        <f>IF('Physical Effects - Numerical'!S167&lt;0,'Physical Effects - Numerical'!S167,"")</f>
        <v/>
      </c>
      <c r="Q167" s="72" t="str">
        <f>IF('Physical Effects - Numerical'!T167&lt;0,'Physical Effects - Numerical'!T167,"")</f>
        <v/>
      </c>
      <c r="R167" s="72" t="str">
        <f>IF('Physical Effects - Numerical'!U167&lt;0,'Physical Effects - Numerical'!U167,"")</f>
        <v/>
      </c>
      <c r="S167" s="72" t="str">
        <f>IF('Physical Effects - Numerical'!V167&lt;0,'Physical Effects - Numerical'!V167,"")</f>
        <v/>
      </c>
      <c r="T167" s="72" t="str">
        <f>IF('Physical Effects - Numerical'!W167&lt;0,'Physical Effects - Numerical'!W167,"")</f>
        <v/>
      </c>
      <c r="U167" s="72" t="str">
        <f>IF('Physical Effects - Numerical'!X167&lt;0,'Physical Effects - Numerical'!X167,"")</f>
        <v/>
      </c>
      <c r="V167" s="72" t="str">
        <f>IF('Physical Effects - Numerical'!Y167&lt;0,'Physical Effects - Numerical'!Y167,"")</f>
        <v/>
      </c>
      <c r="W167" s="72" t="str">
        <f>IF('Physical Effects - Numerical'!Z167&lt;0,'Physical Effects - Numerical'!Z167,"")</f>
        <v/>
      </c>
      <c r="X167" s="72" t="str">
        <f>IF('Physical Effects - Numerical'!AA167&lt;0,'Physical Effects - Numerical'!AA167,"")</f>
        <v/>
      </c>
      <c r="Y167" s="72" t="str">
        <f>IF('Physical Effects - Numerical'!AB167&lt;0,'Physical Effects - Numerical'!AB167,"")</f>
        <v/>
      </c>
      <c r="Z167" s="72" t="str">
        <f>IF('Physical Effects - Numerical'!AC167&lt;0,'Physical Effects - Numerical'!AC167,"")</f>
        <v/>
      </c>
      <c r="AA167" s="72" t="str">
        <f>IF('Physical Effects - Numerical'!AD167&lt;0,'Physical Effects - Numerical'!AD167,"")</f>
        <v/>
      </c>
      <c r="AB167" s="72" t="str">
        <f>IF('Physical Effects - Numerical'!AE167&lt;0,'Physical Effects - Numerical'!AE167,"")</f>
        <v/>
      </c>
      <c r="AC167" s="72" t="str">
        <f>IF('Physical Effects - Numerical'!AF167&lt;0,'Physical Effects - Numerical'!AF167,"")</f>
        <v/>
      </c>
      <c r="AD167" s="72" t="str">
        <f>IF('Physical Effects - Numerical'!AG167&lt;0,'Physical Effects - Numerical'!AG167,"")</f>
        <v/>
      </c>
      <c r="AE167" s="72" t="str">
        <f>IF('Physical Effects - Numerical'!AH167&lt;0,'Physical Effects - Numerical'!AH167,"")</f>
        <v/>
      </c>
      <c r="AF167" s="72" t="str">
        <f>IF('Physical Effects - Numerical'!AI167&lt;0,'Physical Effects - Numerical'!AI167,"")</f>
        <v/>
      </c>
      <c r="AG167" s="72" t="str">
        <f>IF('Physical Effects - Numerical'!AJ167&lt;0,'Physical Effects - Numerical'!AJ167,"")</f>
        <v/>
      </c>
      <c r="AH167" s="72" t="str">
        <f>IF('Physical Effects - Numerical'!AK167&lt;0,'Physical Effects - Numerical'!AK167,"")</f>
        <v/>
      </c>
      <c r="AI167" s="72" t="str">
        <f>IF('Physical Effects - Numerical'!AL167&lt;0,'Physical Effects - Numerical'!AL167,"")</f>
        <v/>
      </c>
      <c r="AJ167" s="72" t="str">
        <f>IF('Physical Effects - Numerical'!AM167&lt;0,'Physical Effects - Numerical'!AM167,"")</f>
        <v/>
      </c>
      <c r="AK167" s="72" t="str">
        <f>IF('Physical Effects - Numerical'!AN167&lt;0,'Physical Effects - Numerical'!AN167,"")</f>
        <v/>
      </c>
      <c r="AL167" s="72" t="str">
        <f>IF('Physical Effects - Numerical'!AO167&lt;0,'Physical Effects - Numerical'!AO167,"")</f>
        <v/>
      </c>
      <c r="AM167" s="72" t="str">
        <f>IF('Physical Effects - Numerical'!AP167&lt;0,'Physical Effects - Numerical'!AP167,"")</f>
        <v/>
      </c>
      <c r="AN167" s="72" t="str">
        <f>IF('Physical Effects - Numerical'!AQ167&lt;0,'Physical Effects - Numerical'!AQ167,"")</f>
        <v/>
      </c>
      <c r="AO167" s="72" t="str">
        <f>IF('Physical Effects - Numerical'!AR167&lt;0,'Physical Effects - Numerical'!AR167,"")</f>
        <v/>
      </c>
      <c r="AP167" s="72" t="str">
        <f>IF('Physical Effects - Numerical'!AS167&lt;0,'Physical Effects - Numerical'!AS167,"")</f>
        <v/>
      </c>
      <c r="AQ167" s="72" t="str">
        <f>IF('Physical Effects - Numerical'!AT167&lt;0,'Physical Effects - Numerical'!AT167,"")</f>
        <v/>
      </c>
      <c r="AR167" s="72" t="str">
        <f>IF('Physical Effects - Numerical'!AU167&lt;0,'Physical Effects - Numerical'!AU167,"")</f>
        <v/>
      </c>
      <c r="AS167" s="72" t="str">
        <f>IF('Physical Effects - Numerical'!AV167&lt;0,'Physical Effects - Numerical'!AV167,"")</f>
        <v/>
      </c>
      <c r="AT167" s="72" t="str">
        <f>IF('Physical Effects - Numerical'!AW167&lt;0,'Physical Effects - Numerical'!AW167,"")</f>
        <v/>
      </c>
      <c r="AU167" s="72" t="str">
        <f>IF('Physical Effects - Numerical'!AX167&lt;0,'Physical Effects - Numerical'!AX167,"")</f>
        <v/>
      </c>
      <c r="AV167" s="84" t="str">
        <f>IF('Physical Effects - Numerical'!AY167&lt;0,'Physical Effects - Numerical'!AY167,"")</f>
        <v/>
      </c>
      <c r="AW167" t="str">
        <f>IF('Physical Effects - Numerical'!AZ167&lt;0,'Physical Effects - Numerical'!AZ167,"")</f>
        <v/>
      </c>
      <c r="AX167" t="str">
        <f>IF('Physical Effects - Numerical'!BA167&lt;0,'Physical Effects - Numerical'!BA167,"")</f>
        <v/>
      </c>
      <c r="AY167" t="str">
        <f>IF('Physical Effects - Numerical'!BB167&lt;0,'Physical Effects - Numerical'!BB167,"")</f>
        <v/>
      </c>
      <c r="AZ167" t="str">
        <f>IF('Physical Effects - Numerical'!BC167&lt;0,'Physical Effects - Numerical'!BC167,"")</f>
        <v/>
      </c>
      <c r="BA167" t="str">
        <f>IF('Physical Effects - Numerical'!BD167&lt;0,'Physical Effects - Numerical'!BD167,"")</f>
        <v/>
      </c>
      <c r="BB167" t="str">
        <f>IF('Physical Effects - Numerical'!BE167&lt;0,'Physical Effects - Numerical'!BE167,"")</f>
        <v/>
      </c>
      <c r="BC167" t="str">
        <f>IF('Physical Effects - Numerical'!BF167&lt;0,'Physical Effects - Numerical'!BF167,"")</f>
        <v/>
      </c>
      <c r="BD167" t="str">
        <f>IF('Physical Effects - Numerical'!BG167&lt;0,'Physical Effects - Numerical'!BG167,"")</f>
        <v/>
      </c>
      <c r="BE167" t="str">
        <f>IF('Physical Effects - Numerical'!BH167&lt;0,'Physical Effects - Numerical'!BH167,"")</f>
        <v/>
      </c>
      <c r="BF167" t="str">
        <f>IF('Physical Effects - Numerical'!BI167&lt;0,'Physical Effects - Numerical'!BI167,"")</f>
        <v/>
      </c>
      <c r="BG167" t="str">
        <f>IF('Physical Effects - Numerical'!BJ167&lt;0,'Physical Effects - Numerical'!BJ167,"")</f>
        <v/>
      </c>
      <c r="BH167" t="str">
        <f>IF('Physical Effects - Numerical'!BK167&lt;0,'Physical Effects - Numerical'!BK167,"")</f>
        <v/>
      </c>
      <c r="BI167" t="str">
        <f>IF('Physical Effects - Numerical'!BL167&lt;0,'Physical Effects - Numerical'!BL167,"")</f>
        <v/>
      </c>
    </row>
    <row r="168" spans="1:61" ht="15" thickBot="1">
      <c r="A168" s="121" t="s">
        <v>2606</v>
      </c>
      <c r="B168" s="88" t="str">
        <f>IF('Physical Effects - Numerical'!E168&lt;0,'Physical Effects - Numerical'!E168,"")</f>
        <v/>
      </c>
      <c r="C168" s="88" t="str">
        <f>IF('Physical Effects - Numerical'!F168&lt;0,'Physical Effects - Numerical'!F168,"")</f>
        <v/>
      </c>
      <c r="D168" s="88" t="str">
        <f>IF('Physical Effects - Numerical'!G168&lt;0,'Physical Effects - Numerical'!G168,"")</f>
        <v/>
      </c>
      <c r="E168" s="88" t="str">
        <f>IF('Physical Effects - Numerical'!H168&lt;0,'Physical Effects - Numerical'!H168,"")</f>
        <v/>
      </c>
      <c r="F168" s="88" t="str">
        <f>IF('Physical Effects - Numerical'!I168&lt;0,'Physical Effects - Numerical'!I168,"")</f>
        <v/>
      </c>
      <c r="G168" s="88" t="str">
        <f>IF('Physical Effects - Numerical'!J168&lt;0,'Physical Effects - Numerical'!J168,"")</f>
        <v/>
      </c>
      <c r="H168" s="88">
        <f>IF('Physical Effects - Numerical'!K168&lt;0,'Physical Effects - Numerical'!K168,"")</f>
        <v>-2</v>
      </c>
      <c r="I168" s="88">
        <f>IF('Physical Effects - Numerical'!L168&lt;0,'Physical Effects - Numerical'!L168,"")</f>
        <v>-1</v>
      </c>
      <c r="J168" s="88" t="str">
        <f>IF('Physical Effects - Numerical'!M168&lt;0,'Physical Effects - Numerical'!M168,"")</f>
        <v/>
      </c>
      <c r="K168" s="88" t="str">
        <f>IF('Physical Effects - Numerical'!N168&lt;0,'Physical Effects - Numerical'!N168,"")</f>
        <v/>
      </c>
      <c r="L168" s="88" t="str">
        <f>IF('Physical Effects - Numerical'!O168&lt;0,'Physical Effects - Numerical'!O168,"")</f>
        <v/>
      </c>
      <c r="M168" s="88" t="str">
        <f>IF('Physical Effects - Numerical'!P168&lt;0,'Physical Effects - Numerical'!P168,"")</f>
        <v/>
      </c>
      <c r="N168" s="88" t="str">
        <f>IF('Physical Effects - Numerical'!Q168&lt;0,'Physical Effects - Numerical'!Q168,"")</f>
        <v/>
      </c>
      <c r="O168" s="88" t="str">
        <f>IF('Physical Effects - Numerical'!R168&lt;0,'Physical Effects - Numerical'!R168,"")</f>
        <v/>
      </c>
      <c r="P168" s="88" t="str">
        <f>IF('Physical Effects - Numerical'!S168&lt;0,'Physical Effects - Numerical'!S168,"")</f>
        <v/>
      </c>
      <c r="Q168" s="88" t="str">
        <f>IF('Physical Effects - Numerical'!T168&lt;0,'Physical Effects - Numerical'!T168,"")</f>
        <v/>
      </c>
      <c r="R168" s="88" t="str">
        <f>IF('Physical Effects - Numerical'!U168&lt;0,'Physical Effects - Numerical'!U168,"")</f>
        <v/>
      </c>
      <c r="S168" s="88" t="str">
        <f>IF('Physical Effects - Numerical'!V168&lt;0,'Physical Effects - Numerical'!V168,"")</f>
        <v/>
      </c>
      <c r="T168" s="88" t="str">
        <f>IF('Physical Effects - Numerical'!W168&lt;0,'Physical Effects - Numerical'!W168,"")</f>
        <v/>
      </c>
      <c r="U168" s="88" t="str">
        <f>IF('Physical Effects - Numerical'!X168&lt;0,'Physical Effects - Numerical'!X168,"")</f>
        <v/>
      </c>
      <c r="V168" s="88" t="str">
        <f>IF('Physical Effects - Numerical'!Y168&lt;0,'Physical Effects - Numerical'!Y168,"")</f>
        <v/>
      </c>
      <c r="W168" s="88" t="str">
        <f>IF('Physical Effects - Numerical'!Z168&lt;0,'Physical Effects - Numerical'!Z168,"")</f>
        <v/>
      </c>
      <c r="X168" s="88" t="str">
        <f>IF('Physical Effects - Numerical'!AA168&lt;0,'Physical Effects - Numerical'!AA168,"")</f>
        <v/>
      </c>
      <c r="Y168" s="88" t="str">
        <f>IF('Physical Effects - Numerical'!AB168&lt;0,'Physical Effects - Numerical'!AB168,"")</f>
        <v/>
      </c>
      <c r="Z168" s="88" t="str">
        <f>IF('Physical Effects - Numerical'!AC168&lt;0,'Physical Effects - Numerical'!AC168,"")</f>
        <v/>
      </c>
      <c r="AA168" s="88" t="str">
        <f>IF('Physical Effects - Numerical'!AD168&lt;0,'Physical Effects - Numerical'!AD168,"")</f>
        <v/>
      </c>
      <c r="AB168" s="88" t="str">
        <f>IF('Physical Effects - Numerical'!AE168&lt;0,'Physical Effects - Numerical'!AE168,"")</f>
        <v/>
      </c>
      <c r="AC168" s="88" t="str">
        <f>IF('Physical Effects - Numerical'!AF168&lt;0,'Physical Effects - Numerical'!AF168,"")</f>
        <v/>
      </c>
      <c r="AD168" s="88" t="str">
        <f>IF('Physical Effects - Numerical'!AG168&lt;0,'Physical Effects - Numerical'!AG168,"")</f>
        <v/>
      </c>
      <c r="AE168" s="88" t="str">
        <f>IF('Physical Effects - Numerical'!AH168&lt;0,'Physical Effects - Numerical'!AH168,"")</f>
        <v/>
      </c>
      <c r="AF168" s="88" t="str">
        <f>IF('Physical Effects - Numerical'!AI168&lt;0,'Physical Effects - Numerical'!AI168,"")</f>
        <v/>
      </c>
      <c r="AG168" s="88" t="str">
        <f>IF('Physical Effects - Numerical'!AJ168&lt;0,'Physical Effects - Numerical'!AJ168,"")</f>
        <v/>
      </c>
      <c r="AH168" s="88" t="str">
        <f>IF('Physical Effects - Numerical'!AK168&lt;0,'Physical Effects - Numerical'!AK168,"")</f>
        <v/>
      </c>
      <c r="AI168" s="88" t="str">
        <f>IF('Physical Effects - Numerical'!AL168&lt;0,'Physical Effects - Numerical'!AL168,"")</f>
        <v/>
      </c>
      <c r="AJ168" s="88" t="str">
        <f>IF('Physical Effects - Numerical'!AM168&lt;0,'Physical Effects - Numerical'!AM168,"")</f>
        <v/>
      </c>
      <c r="AK168" s="88" t="str">
        <f>IF('Physical Effects - Numerical'!AN168&lt;0,'Physical Effects - Numerical'!AN168,"")</f>
        <v/>
      </c>
      <c r="AL168" s="88" t="str">
        <f>IF('Physical Effects - Numerical'!AO168&lt;0,'Physical Effects - Numerical'!AO168,"")</f>
        <v/>
      </c>
      <c r="AM168" s="88" t="str">
        <f>IF('Physical Effects - Numerical'!AP168&lt;0,'Physical Effects - Numerical'!AP168,"")</f>
        <v/>
      </c>
      <c r="AN168" s="88" t="str">
        <f>IF('Physical Effects - Numerical'!AQ168&lt;0,'Physical Effects - Numerical'!AQ168,"")</f>
        <v/>
      </c>
      <c r="AO168" s="88" t="str">
        <f>IF('Physical Effects - Numerical'!AR168&lt;0,'Physical Effects - Numerical'!AR168,"")</f>
        <v/>
      </c>
      <c r="AP168" s="88" t="str">
        <f>IF('Physical Effects - Numerical'!AS168&lt;0,'Physical Effects - Numerical'!AS168,"")</f>
        <v/>
      </c>
      <c r="AQ168" s="88" t="str">
        <f>IF('Physical Effects - Numerical'!AT168&lt;0,'Physical Effects - Numerical'!AT168,"")</f>
        <v/>
      </c>
      <c r="AR168" s="88" t="str">
        <f>IF('Physical Effects - Numerical'!AU168&lt;0,'Physical Effects - Numerical'!AU168,"")</f>
        <v/>
      </c>
      <c r="AS168" s="88" t="str">
        <f>IF('Physical Effects - Numerical'!AV168&lt;0,'Physical Effects - Numerical'!AV168,"")</f>
        <v/>
      </c>
      <c r="AT168" s="88" t="str">
        <f>IF('Physical Effects - Numerical'!AW168&lt;0,'Physical Effects - Numerical'!AW168,"")</f>
        <v/>
      </c>
      <c r="AU168" s="88" t="str">
        <f>IF('Physical Effects - Numerical'!AX168&lt;0,'Physical Effects - Numerical'!AX168,"")</f>
        <v/>
      </c>
      <c r="AV168" s="89" t="str">
        <f>IF('Physical Effects - Numerical'!AY168&lt;0,'Physical Effects - Numerical'!AY168,"")</f>
        <v/>
      </c>
      <c r="AW168" t="str">
        <f>IF('Physical Effects - Numerical'!AZ168&lt;0,'Physical Effects - Numerical'!AZ168,"")</f>
        <v/>
      </c>
      <c r="AX168" t="str">
        <f>IF('Physical Effects - Numerical'!BA168&lt;0,'Physical Effects - Numerical'!BA168,"")</f>
        <v/>
      </c>
      <c r="AY168" t="str">
        <f>IF('Physical Effects - Numerical'!BB168&lt;0,'Physical Effects - Numerical'!BB168,"")</f>
        <v/>
      </c>
      <c r="AZ168" t="str">
        <f>IF('Physical Effects - Numerical'!BC168&lt;0,'Physical Effects - Numerical'!BC168,"")</f>
        <v/>
      </c>
      <c r="BA168" t="str">
        <f>IF('Physical Effects - Numerical'!BD168&lt;0,'Physical Effects - Numerical'!BD168,"")</f>
        <v/>
      </c>
      <c r="BB168" t="str">
        <f>IF('Physical Effects - Numerical'!BE168&lt;0,'Physical Effects - Numerical'!BE168,"")</f>
        <v/>
      </c>
      <c r="BC168" t="str">
        <f>IF('Physical Effects - Numerical'!BF168&lt;0,'Physical Effects - Numerical'!BF168,"")</f>
        <v/>
      </c>
      <c r="BD168" t="str">
        <f>IF('Physical Effects - Numerical'!BG168&lt;0,'Physical Effects - Numerical'!BG168,"")</f>
        <v/>
      </c>
      <c r="BE168" t="str">
        <f>IF('Physical Effects - Numerical'!BH168&lt;0,'Physical Effects - Numerical'!BH168,"")</f>
        <v/>
      </c>
      <c r="BF168" t="str">
        <f>IF('Physical Effects - Numerical'!BI168&lt;0,'Physical Effects - Numerical'!BI168,"")</f>
        <v/>
      </c>
      <c r="BG168" t="str">
        <f>IF('Physical Effects - Numerical'!BJ168&lt;0,'Physical Effects - Numerical'!BJ168,"")</f>
        <v/>
      </c>
      <c r="BH168" t="str">
        <f>IF('Physical Effects - Numerical'!BK168&lt;0,'Physical Effects - Numerical'!BK168,"")</f>
        <v/>
      </c>
      <c r="BI168" t="str">
        <f>IF('Physical Effects - Numerical'!BL168&lt;0,'Physical Effects - Numerical'!BL168,"")</f>
        <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Introduction</vt:lpstr>
      <vt:lpstr>Physical Effects - Rationale</vt:lpstr>
      <vt:lpstr>Physical Effects - Numerical</vt:lpstr>
      <vt:lpstr>Physical Effects - Tool</vt:lpstr>
      <vt:lpstr>Sheet6</vt:lpstr>
      <vt:lpstr>Physical Effects - Negative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Elefant, Lakeitha - FPAC-NRCS, OR</dc:creator>
  <cp:lastModifiedBy>Sim Barrow</cp:lastModifiedBy>
  <dcterms:created xsi:type="dcterms:W3CDTF">2024-09-30T22:43:04Z</dcterms:created>
  <dcterms:modified xsi:type="dcterms:W3CDTF">2025-02-20T18:00:45Z</dcterms:modified>
</cp:coreProperties>
</file>